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944" activeTab="8"/>
  </bookViews>
  <sheets>
    <sheet name="Tabela Nr 1" sheetId="4" r:id="rId1"/>
    <sheet name="Tabela Nr 2" sheetId="13" r:id="rId2"/>
    <sheet name="adm.rząd.doch. " sheetId="5" r:id="rId3"/>
    <sheet name=" adm.rzad.wyd." sheetId="6" r:id="rId4"/>
    <sheet name="ustawy szczegół." sheetId="7" r:id="rId5"/>
    <sheet name="wyodrębniony rachunek" sheetId="12" r:id="rId6"/>
    <sheet name="dotacjena podst. porozumień" sheetId="9" r:id="rId7"/>
    <sheet name="dotacje udzielone innym jst2019" sheetId="10" r:id="rId8"/>
    <sheet name="przych i rozch." sheetId="11" r:id="rId9"/>
  </sheets>
  <definedNames>
    <definedName name="Obszar_1093uku">'Tabela Nr 2'!$G$2275</definedName>
    <definedName name="_xlnm.Print_Area" localSheetId="3">' adm.rzad.wyd.'!$A$1:$O$125</definedName>
    <definedName name="_xlnm.Print_Area" localSheetId="2">'adm.rząd.doch. '!$A$1:$H$50</definedName>
    <definedName name="_xlnm.Print_Area" localSheetId="7">'dotacje udzielone innym jst2019'!$A$1:$I$91</definedName>
    <definedName name="_xlnm.Print_Area" localSheetId="6">'dotacjena podst. porozumień'!$A$1:$L$37</definedName>
    <definedName name="_xlnm.Print_Area" localSheetId="8">'przych i rozch.'!$A$1:$D$23</definedName>
    <definedName name="_xlnm.Print_Area" localSheetId="0">'Tabela Nr 1'!$A$1:$H$655</definedName>
    <definedName name="_xlnm.Print_Area" localSheetId="1">'Tabela Nr 2'!$A$1:$H$2280</definedName>
    <definedName name="_xlnm.Print_Area" localSheetId="4">'ustawy szczegół.'!$A$1:$L$53</definedName>
    <definedName name="_xlnm.Print_Area" localSheetId="5">'wyodrębniony rachunek'!$A$1:$I$21</definedName>
    <definedName name="_xlnm.Print_Titles" localSheetId="3">' adm.rzad.wyd.'!$1:$6</definedName>
    <definedName name="_xlnm.Print_Titles" localSheetId="7">'dotacje udzielone innym jst2019'!$4:$6</definedName>
    <definedName name="_xlnm.Print_Titles" localSheetId="6">'dotacjena podst. porozumień'!$4:$6</definedName>
    <definedName name="_xlnm.Print_Titles" localSheetId="0">'Tabela Nr 1'!$7:$9</definedName>
    <definedName name="_xlnm.Print_Titles" localSheetId="1">'Tabela Nr 2'!$9:$10</definedName>
    <definedName name="_xlnm.Print_Titles" localSheetId="4">'ustawy szczegół.'!$4:$6</definedName>
  </definedNames>
  <calcPr calcId="144525"/>
</workbook>
</file>

<file path=xl/calcChain.xml><?xml version="1.0" encoding="utf-8"?>
<calcChain xmlns="http://schemas.openxmlformats.org/spreadsheetml/2006/main">
  <c r="H2275" i="13" l="1"/>
  <c r="G2275" i="13"/>
  <c r="F2275" i="13"/>
  <c r="E2275" i="13"/>
  <c r="H2274" i="13"/>
  <c r="G2274" i="13"/>
  <c r="F2274" i="13"/>
  <c r="E2274" i="13"/>
  <c r="H2263" i="13"/>
  <c r="G2262" i="13"/>
  <c r="H2262" i="13" s="1"/>
  <c r="F2262" i="13"/>
  <c r="E2262" i="13"/>
  <c r="E2261" i="13" s="1"/>
  <c r="E2260" i="13" s="1"/>
  <c r="G2261" i="13"/>
  <c r="H2261" i="13" s="1"/>
  <c r="F2261" i="13"/>
  <c r="G2260" i="13"/>
  <c r="H2260" i="13" s="1"/>
  <c r="F2260" i="13"/>
  <c r="H2259" i="13"/>
  <c r="H2258" i="13"/>
  <c r="G2258" i="13"/>
  <c r="F2258" i="13"/>
  <c r="E2258" i="13"/>
  <c r="H2257" i="13"/>
  <c r="G2257" i="13"/>
  <c r="F2257" i="13"/>
  <c r="E2257" i="13"/>
  <c r="H2255" i="13"/>
  <c r="H2254" i="13"/>
  <c r="G2253" i="13"/>
  <c r="F2253" i="13"/>
  <c r="E2253" i="13"/>
  <c r="H2251" i="13"/>
  <c r="H2250" i="13"/>
  <c r="H2249" i="13"/>
  <c r="G2248" i="13"/>
  <c r="F2248" i="13"/>
  <c r="E2248" i="13"/>
  <c r="H2246" i="13"/>
  <c r="H2245" i="13"/>
  <c r="G2244" i="13"/>
  <c r="H2244" i="13" s="1"/>
  <c r="F2244" i="13"/>
  <c r="E2244" i="13"/>
  <c r="H2242" i="13"/>
  <c r="H2241" i="13"/>
  <c r="G2240" i="13"/>
  <c r="H2240" i="13" s="1"/>
  <c r="F2240" i="13"/>
  <c r="E2240" i="13"/>
  <c r="E2239" i="13" s="1"/>
  <c r="E2238" i="13" s="1"/>
  <c r="G2239" i="13"/>
  <c r="H2239" i="13" s="1"/>
  <c r="F2239" i="13"/>
  <c r="E2237" i="13"/>
  <c r="E2232" i="13" s="1"/>
  <c r="H2236" i="13"/>
  <c r="G2235" i="13"/>
  <c r="F2235" i="13"/>
  <c r="E2235" i="13"/>
  <c r="G2234" i="13"/>
  <c r="E2234" i="13"/>
  <c r="G2233" i="13"/>
  <c r="E2233" i="13"/>
  <c r="H2231" i="13"/>
  <c r="G2230" i="13"/>
  <c r="H2230" i="13" s="1"/>
  <c r="F2230" i="13"/>
  <c r="E2230" i="13"/>
  <c r="H2228" i="13"/>
  <c r="H2227" i="13"/>
  <c r="G2226" i="13"/>
  <c r="H2226" i="13" s="1"/>
  <c r="F2226" i="13"/>
  <c r="E2226" i="13"/>
  <c r="H2225" i="13"/>
  <c r="H2224" i="13"/>
  <c r="H2223" i="13"/>
  <c r="E2223" i="13"/>
  <c r="G2222" i="13"/>
  <c r="F2222" i="13"/>
  <c r="F2221" i="13"/>
  <c r="F2220" i="13"/>
  <c r="H2219" i="13"/>
  <c r="H2218" i="13"/>
  <c r="G2217" i="13"/>
  <c r="H2217" i="13" s="1"/>
  <c r="F2217" i="13"/>
  <c r="E2217" i="13"/>
  <c r="H2215" i="13"/>
  <c r="H2214" i="13"/>
  <c r="G2213" i="13"/>
  <c r="H2213" i="13" s="1"/>
  <c r="F2213" i="13"/>
  <c r="E2213" i="13"/>
  <c r="H2211" i="13"/>
  <c r="H2210" i="13"/>
  <c r="H2209" i="13"/>
  <c r="H2208" i="13"/>
  <c r="H2207" i="13"/>
  <c r="H2206" i="13"/>
  <c r="H2205" i="13"/>
  <c r="H2204" i="13"/>
  <c r="H2203" i="13"/>
  <c r="H2202" i="13"/>
  <c r="H2201" i="13"/>
  <c r="H2200" i="13"/>
  <c r="H2199" i="13"/>
  <c r="H2198" i="13"/>
  <c r="H2197" i="13"/>
  <c r="G2196" i="13"/>
  <c r="F2196" i="13"/>
  <c r="E2196" i="13"/>
  <c r="H2194" i="13"/>
  <c r="H2193" i="13"/>
  <c r="H2192" i="13"/>
  <c r="H2191" i="13"/>
  <c r="H2190" i="13"/>
  <c r="G2189" i="13"/>
  <c r="F2189" i="13"/>
  <c r="E2189" i="13"/>
  <c r="E2188" i="13"/>
  <c r="E2187" i="13" s="1"/>
  <c r="E2186" i="13"/>
  <c r="H2185" i="13"/>
  <c r="G2184" i="13"/>
  <c r="F2184" i="13"/>
  <c r="E2184" i="13"/>
  <c r="G2183" i="13"/>
  <c r="E2183" i="13"/>
  <c r="G2182" i="13"/>
  <c r="E2182" i="13"/>
  <c r="H2180" i="13"/>
  <c r="H2179" i="13"/>
  <c r="H2178" i="13"/>
  <c r="G2177" i="13"/>
  <c r="H2177" i="13" s="1"/>
  <c r="F2177" i="13"/>
  <c r="E2177" i="13"/>
  <c r="H2175" i="13"/>
  <c r="H2174" i="13"/>
  <c r="H2173" i="13"/>
  <c r="H2172" i="13"/>
  <c r="H2171" i="13"/>
  <c r="G2170" i="13"/>
  <c r="F2170" i="13"/>
  <c r="E2170" i="13"/>
  <c r="G2169" i="13"/>
  <c r="E2169" i="13"/>
  <c r="H2167" i="13"/>
  <c r="H2166" i="13"/>
  <c r="H2165" i="13"/>
  <c r="H2164" i="13"/>
  <c r="H2163" i="13"/>
  <c r="H2162" i="13"/>
  <c r="H2161" i="13"/>
  <c r="H2160" i="13"/>
  <c r="H2159" i="13"/>
  <c r="H2158" i="13"/>
  <c r="H2157" i="13"/>
  <c r="H2156" i="13"/>
  <c r="H2155" i="13"/>
  <c r="H2154" i="13"/>
  <c r="H2153" i="13"/>
  <c r="H2152" i="13"/>
  <c r="H2151" i="13"/>
  <c r="H2150" i="13"/>
  <c r="H2149" i="13"/>
  <c r="H2148" i="13"/>
  <c r="G2147" i="13"/>
  <c r="F2147" i="13"/>
  <c r="H2147" i="13" s="1"/>
  <c r="E2147" i="13"/>
  <c r="H2145" i="13"/>
  <c r="H2144" i="13"/>
  <c r="H2143" i="13"/>
  <c r="G2143" i="13"/>
  <c r="F2143" i="13"/>
  <c r="E2143" i="13"/>
  <c r="H2141" i="13"/>
  <c r="H2140" i="13"/>
  <c r="G2139" i="13"/>
  <c r="F2139" i="13"/>
  <c r="E2139" i="13"/>
  <c r="H2137" i="13"/>
  <c r="H2136" i="13"/>
  <c r="H2135" i="13"/>
  <c r="G2134" i="13"/>
  <c r="H2134" i="13" s="1"/>
  <c r="F2134" i="13"/>
  <c r="E2134" i="13"/>
  <c r="E2133" i="13" s="1"/>
  <c r="E2132" i="13" s="1"/>
  <c r="E2131" i="13" s="1"/>
  <c r="G2133" i="13"/>
  <c r="H2130" i="13"/>
  <c r="H2129" i="13"/>
  <c r="G2129" i="13"/>
  <c r="F2129" i="13"/>
  <c r="E2129" i="13"/>
  <c r="H2128" i="13"/>
  <c r="G2128" i="13"/>
  <c r="F2128" i="13"/>
  <c r="E2128" i="13"/>
  <c r="H2126" i="13"/>
  <c r="H2125" i="13"/>
  <c r="H2124" i="13"/>
  <c r="G2123" i="13"/>
  <c r="F2123" i="13"/>
  <c r="E2123" i="13"/>
  <c r="E2118" i="13" s="1"/>
  <c r="E2117" i="13" s="1"/>
  <c r="H2121" i="13"/>
  <c r="G2120" i="13"/>
  <c r="F2120" i="13"/>
  <c r="H2120" i="13" s="1"/>
  <c r="E2120" i="13"/>
  <c r="G2119" i="13"/>
  <c r="F2119" i="13"/>
  <c r="E2119" i="13"/>
  <c r="H2116" i="13"/>
  <c r="H2115" i="13"/>
  <c r="E2115" i="13"/>
  <c r="E2113" i="13" s="1"/>
  <c r="E2112" i="13" s="1"/>
  <c r="H2114" i="13"/>
  <c r="G2113" i="13"/>
  <c r="F2113" i="13"/>
  <c r="G2112" i="13"/>
  <c r="H2110" i="13"/>
  <c r="H2109" i="13"/>
  <c r="H2108" i="13"/>
  <c r="G2107" i="13"/>
  <c r="F2107" i="13"/>
  <c r="E2107" i="13"/>
  <c r="F2106" i="13"/>
  <c r="E2106" i="13"/>
  <c r="H2104" i="13"/>
  <c r="H2103" i="13"/>
  <c r="G2103" i="13"/>
  <c r="F2103" i="13"/>
  <c r="E2103" i="13"/>
  <c r="H2102" i="13"/>
  <c r="G2102" i="13"/>
  <c r="G2096" i="13" s="1"/>
  <c r="F2102" i="13"/>
  <c r="E2102" i="13"/>
  <c r="H2100" i="13"/>
  <c r="H2099" i="13"/>
  <c r="G2098" i="13"/>
  <c r="F2098" i="13"/>
  <c r="E2098" i="13"/>
  <c r="G2097" i="13"/>
  <c r="E2097" i="13"/>
  <c r="E2096" i="13"/>
  <c r="H2095" i="13"/>
  <c r="G2094" i="13"/>
  <c r="H2094" i="13" s="1"/>
  <c r="F2094" i="13"/>
  <c r="E2094" i="13"/>
  <c r="G2093" i="13"/>
  <c r="H2093" i="13" s="1"/>
  <c r="F2093" i="13"/>
  <c r="F2087" i="13" s="1"/>
  <c r="E2093" i="13"/>
  <c r="H2091" i="13"/>
  <c r="H2090" i="13"/>
  <c r="G2089" i="13"/>
  <c r="H2089" i="13" s="1"/>
  <c r="F2089" i="13"/>
  <c r="E2089" i="13"/>
  <c r="G2088" i="13"/>
  <c r="H2088" i="13" s="1"/>
  <c r="F2088" i="13"/>
  <c r="E2088" i="13"/>
  <c r="E2087" i="13" s="1"/>
  <c r="G2087" i="13"/>
  <c r="H2087" i="13" s="1"/>
  <c r="H2086" i="13"/>
  <c r="H2085" i="13"/>
  <c r="H2084" i="13"/>
  <c r="G2083" i="13"/>
  <c r="F2083" i="13"/>
  <c r="H2083" i="13" s="1"/>
  <c r="E2083" i="13"/>
  <c r="G2082" i="13"/>
  <c r="F2082" i="13"/>
  <c r="H2082" i="13" s="1"/>
  <c r="E2082" i="13"/>
  <c r="G2081" i="13"/>
  <c r="F2081" i="13"/>
  <c r="H2081" i="13" s="1"/>
  <c r="E2081" i="13"/>
  <c r="H2080" i="13"/>
  <c r="H2079" i="13"/>
  <c r="H2078" i="13"/>
  <c r="G2078" i="13"/>
  <c r="F2078" i="13"/>
  <c r="E2078" i="13"/>
  <c r="H2076" i="13"/>
  <c r="H2075" i="13"/>
  <c r="H2074" i="13"/>
  <c r="H2073" i="13"/>
  <c r="H2072" i="13"/>
  <c r="G2071" i="13"/>
  <c r="H2071" i="13" s="1"/>
  <c r="F2071" i="13"/>
  <c r="E2071" i="13"/>
  <c r="G2070" i="13"/>
  <c r="F2070" i="13"/>
  <c r="E2070" i="13"/>
  <c r="E2063" i="13" s="1"/>
  <c r="H2068" i="13"/>
  <c r="H2067" i="13"/>
  <c r="H2066" i="13"/>
  <c r="G2065" i="13"/>
  <c r="F2065" i="13"/>
  <c r="E2065" i="13"/>
  <c r="G2064" i="13"/>
  <c r="E2064" i="13"/>
  <c r="H2062" i="13"/>
  <c r="H2061" i="13"/>
  <c r="G2060" i="13"/>
  <c r="F2060" i="13"/>
  <c r="E2060" i="13"/>
  <c r="G2059" i="13"/>
  <c r="E2059" i="13"/>
  <c r="G2058" i="13"/>
  <c r="E2058" i="13"/>
  <c r="H2057" i="13"/>
  <c r="G2056" i="13"/>
  <c r="H2056" i="13" s="1"/>
  <c r="F2056" i="13"/>
  <c r="E2056" i="13"/>
  <c r="G2055" i="13"/>
  <c r="H2055" i="13" s="1"/>
  <c r="F2055" i="13"/>
  <c r="E2055" i="13"/>
  <c r="H2053" i="13"/>
  <c r="H2052" i="13"/>
  <c r="G2051" i="13"/>
  <c r="H2051" i="13" s="1"/>
  <c r="F2051" i="13"/>
  <c r="E2051" i="13"/>
  <c r="G2050" i="13"/>
  <c r="H2050" i="13" s="1"/>
  <c r="F2050" i="13"/>
  <c r="E2050" i="13"/>
  <c r="E2049" i="13" s="1"/>
  <c r="G2049" i="13"/>
  <c r="H2049" i="13" s="1"/>
  <c r="F2049" i="13"/>
  <c r="H2048" i="13"/>
  <c r="H2047" i="13"/>
  <c r="G2046" i="13"/>
  <c r="H2046" i="13" s="1"/>
  <c r="F2046" i="13"/>
  <c r="E2046" i="13"/>
  <c r="H2044" i="13"/>
  <c r="H2043" i="13"/>
  <c r="G2042" i="13"/>
  <c r="H2042" i="13" s="1"/>
  <c r="F2042" i="13"/>
  <c r="E2042" i="13"/>
  <c r="G2041" i="13"/>
  <c r="H2041" i="13" s="1"/>
  <c r="F2041" i="13"/>
  <c r="E2041" i="13"/>
  <c r="E2040" i="13" s="1"/>
  <c r="G2040" i="13"/>
  <c r="H2040" i="13" s="1"/>
  <c r="F2040" i="13"/>
  <c r="H2038" i="13"/>
  <c r="G2037" i="13"/>
  <c r="F2037" i="13"/>
  <c r="E2037" i="13"/>
  <c r="G2036" i="13"/>
  <c r="E2036" i="13"/>
  <c r="H2034" i="13"/>
  <c r="G2033" i="13"/>
  <c r="H2033" i="13" s="1"/>
  <c r="F2033" i="13"/>
  <c r="E2033" i="13"/>
  <c r="H2030" i="13"/>
  <c r="E2030" i="13"/>
  <c r="E2027" i="13" s="1"/>
  <c r="H2029" i="13"/>
  <c r="G2027" i="13"/>
  <c r="F2027" i="13"/>
  <c r="H2025" i="13"/>
  <c r="G2024" i="13"/>
  <c r="H2024" i="13" s="1"/>
  <c r="F2024" i="13"/>
  <c r="E2024" i="13"/>
  <c r="E2023" i="13" s="1"/>
  <c r="E2022" i="13" s="1"/>
  <c r="E2021" i="13" s="1"/>
  <c r="G2023" i="13"/>
  <c r="H2020" i="13"/>
  <c r="H2019" i="13"/>
  <c r="H2018" i="13"/>
  <c r="G2017" i="13"/>
  <c r="F2017" i="13"/>
  <c r="H2017" i="13" s="1"/>
  <c r="E2017" i="13"/>
  <c r="G2016" i="13"/>
  <c r="F2016" i="13"/>
  <c r="E2016" i="13"/>
  <c r="G2015" i="13"/>
  <c r="E2015" i="13"/>
  <c r="G2014" i="13"/>
  <c r="E2014" i="13"/>
  <c r="H2013" i="13"/>
  <c r="H2012" i="13"/>
  <c r="H2011" i="13"/>
  <c r="G2011" i="13"/>
  <c r="F2011" i="13"/>
  <c r="E2011" i="13"/>
  <c r="E2005" i="13" s="1"/>
  <c r="E2004" i="13" s="1"/>
  <c r="E2003" i="13" s="1"/>
  <c r="H2010" i="13"/>
  <c r="H2009" i="13"/>
  <c r="H2008" i="13"/>
  <c r="H2007" i="13"/>
  <c r="H2006" i="13"/>
  <c r="E2006" i="13"/>
  <c r="G2005" i="13"/>
  <c r="F2005" i="13"/>
  <c r="G2004" i="13"/>
  <c r="G2003" i="13"/>
  <c r="H2002" i="13"/>
  <c r="H2001" i="13"/>
  <c r="E2001" i="13"/>
  <c r="E1995" i="13" s="1"/>
  <c r="E1994" i="13" s="1"/>
  <c r="H2000" i="13"/>
  <c r="H1999" i="13"/>
  <c r="H1998" i="13"/>
  <c r="H1997" i="13"/>
  <c r="G1996" i="13"/>
  <c r="H1996" i="13" s="1"/>
  <c r="F1996" i="13"/>
  <c r="E1996" i="13"/>
  <c r="G1995" i="13"/>
  <c r="F1995" i="13"/>
  <c r="F1994" i="13"/>
  <c r="F1993" i="13"/>
  <c r="E1993" i="13"/>
  <c r="H1992" i="13"/>
  <c r="H1991" i="13"/>
  <c r="E1991" i="13"/>
  <c r="E1990" i="13" s="1"/>
  <c r="H1990" i="13"/>
  <c r="H1989" i="13"/>
  <c r="H1988" i="13"/>
  <c r="H1987" i="13"/>
  <c r="G1987" i="13"/>
  <c r="F1987" i="13"/>
  <c r="F1981" i="13" s="1"/>
  <c r="F1980" i="13" s="1"/>
  <c r="F1979" i="13" s="1"/>
  <c r="E1987" i="13"/>
  <c r="H1985" i="13"/>
  <c r="H1984" i="13"/>
  <c r="H1983" i="13"/>
  <c r="G1982" i="13"/>
  <c r="H1982" i="13" s="1"/>
  <c r="F1982" i="13"/>
  <c r="E1982" i="13"/>
  <c r="E1981" i="13" s="1"/>
  <c r="E1980" i="13" s="1"/>
  <c r="E1979" i="13" s="1"/>
  <c r="G1981" i="13"/>
  <c r="H1981" i="13" s="1"/>
  <c r="G1980" i="13"/>
  <c r="H1978" i="13"/>
  <c r="H1977" i="13"/>
  <c r="E1977" i="13"/>
  <c r="H1976" i="13"/>
  <c r="E1976" i="13"/>
  <c r="E1975" i="13" s="1"/>
  <c r="H1975" i="13"/>
  <c r="H1974" i="13"/>
  <c r="H1973" i="13"/>
  <c r="H1972" i="13"/>
  <c r="G1972" i="13"/>
  <c r="F1972" i="13"/>
  <c r="E1972" i="13"/>
  <c r="H1971" i="13"/>
  <c r="G1971" i="13"/>
  <c r="F1971" i="13"/>
  <c r="E1971" i="13"/>
  <c r="H1970" i="13"/>
  <c r="G1970" i="13"/>
  <c r="F1970" i="13"/>
  <c r="E1970" i="13"/>
  <c r="H1969" i="13"/>
  <c r="G1969" i="13"/>
  <c r="F1969" i="13"/>
  <c r="E1969" i="13"/>
  <c r="H1968" i="13"/>
  <c r="G1967" i="13"/>
  <c r="H1967" i="13" s="1"/>
  <c r="F1967" i="13"/>
  <c r="E1967" i="13"/>
  <c r="H1965" i="13"/>
  <c r="H1964" i="13"/>
  <c r="E1964" i="13"/>
  <c r="H1963" i="13"/>
  <c r="G1962" i="13"/>
  <c r="F1962" i="13"/>
  <c r="E1962" i="13"/>
  <c r="F1961" i="13"/>
  <c r="E1961" i="13"/>
  <c r="E1960" i="13" s="1"/>
  <c r="E1959" i="13" s="1"/>
  <c r="F1960" i="13"/>
  <c r="F1959" i="13"/>
  <c r="H1958" i="13"/>
  <c r="H1957" i="13"/>
  <c r="E1957" i="13"/>
  <c r="E1956" i="13" s="1"/>
  <c r="E1955" i="13" s="1"/>
  <c r="H1956" i="13"/>
  <c r="H1955" i="13"/>
  <c r="G1951" i="13"/>
  <c r="F1951" i="13"/>
  <c r="E1951" i="13"/>
  <c r="E1950" i="13" s="1"/>
  <c r="G1950" i="13"/>
  <c r="G1949" i="13" s="1"/>
  <c r="G1948" i="13" s="1"/>
  <c r="F1950" i="13"/>
  <c r="F1949" i="13" s="1"/>
  <c r="E1949" i="13"/>
  <c r="E1948" i="13" s="1"/>
  <c r="F1948" i="13"/>
  <c r="H1946" i="13"/>
  <c r="H1945" i="13"/>
  <c r="H1944" i="13"/>
  <c r="H1943" i="13"/>
  <c r="G1943" i="13"/>
  <c r="G1938" i="13" s="1"/>
  <c r="G1937" i="13" s="1"/>
  <c r="F1943" i="13"/>
  <c r="E1943" i="13"/>
  <c r="H1941" i="13"/>
  <c r="G1940" i="13"/>
  <c r="F1940" i="13"/>
  <c r="H1940" i="13" s="1"/>
  <c r="E1940" i="13"/>
  <c r="G1939" i="13"/>
  <c r="F1939" i="13"/>
  <c r="E1939" i="13"/>
  <c r="E1938" i="13" s="1"/>
  <c r="E1937" i="13" s="1"/>
  <c r="H1936" i="13"/>
  <c r="G1935" i="13"/>
  <c r="H1935" i="13" s="1"/>
  <c r="F1935" i="13"/>
  <c r="E1935" i="13"/>
  <c r="H1933" i="13"/>
  <c r="H1932" i="13"/>
  <c r="H1931" i="13"/>
  <c r="H1930" i="13"/>
  <c r="H1929" i="13"/>
  <c r="H1928" i="13"/>
  <c r="H1927" i="13"/>
  <c r="H1926" i="13"/>
  <c r="H1925" i="13"/>
  <c r="H1924" i="13"/>
  <c r="H1923" i="13"/>
  <c r="H1922" i="13"/>
  <c r="H1921" i="13"/>
  <c r="H1920" i="13"/>
  <c r="H1919" i="13"/>
  <c r="G1918" i="13"/>
  <c r="F1918" i="13"/>
  <c r="F1910" i="13" s="1"/>
  <c r="F1909" i="13" s="1"/>
  <c r="F1908" i="13" s="1"/>
  <c r="E1918" i="13"/>
  <c r="E1910" i="13" s="1"/>
  <c r="E1909" i="13" s="1"/>
  <c r="E1908" i="13" s="1"/>
  <c r="H1916" i="13"/>
  <c r="H1915" i="13"/>
  <c r="H1914" i="13"/>
  <c r="H1913" i="13"/>
  <c r="H1912" i="13"/>
  <c r="G1911" i="13"/>
  <c r="H1911" i="13" s="1"/>
  <c r="F1911" i="13"/>
  <c r="E1911" i="13"/>
  <c r="G1910" i="13"/>
  <c r="XFD1907" i="13"/>
  <c r="XEV1907" i="13"/>
  <c r="XEN1907" i="13"/>
  <c r="XEF1907" i="13"/>
  <c r="XDX1907" i="13"/>
  <c r="XDP1907" i="13"/>
  <c r="XDH1907" i="13"/>
  <c r="XCZ1907" i="13"/>
  <c r="XCR1907" i="13"/>
  <c r="XCJ1907" i="13"/>
  <c r="XCB1907" i="13"/>
  <c r="XBT1907" i="13"/>
  <c r="XBL1907" i="13"/>
  <c r="XBD1907" i="13"/>
  <c r="XAV1907" i="13"/>
  <c r="XAN1907" i="13"/>
  <c r="XAF1907" i="13"/>
  <c r="WZX1907" i="13"/>
  <c r="WZP1907" i="13"/>
  <c r="WZH1907" i="13"/>
  <c r="WYZ1907" i="13"/>
  <c r="WYR1907" i="13"/>
  <c r="WYJ1907" i="13"/>
  <c r="WYB1907" i="13"/>
  <c r="WXT1907" i="13"/>
  <c r="WXL1907" i="13"/>
  <c r="WXD1907" i="13"/>
  <c r="WWV1907" i="13"/>
  <c r="WWN1907" i="13"/>
  <c r="WWF1907" i="13"/>
  <c r="WVX1907" i="13"/>
  <c r="WVP1907" i="13"/>
  <c r="WVH1907" i="13"/>
  <c r="WUZ1907" i="13"/>
  <c r="WUR1907" i="13"/>
  <c r="WUJ1907" i="13"/>
  <c r="WUB1907" i="13"/>
  <c r="WTT1907" i="13"/>
  <c r="WTL1907" i="13"/>
  <c r="WTD1907" i="13"/>
  <c r="WSV1907" i="13"/>
  <c r="WSN1907" i="13"/>
  <c r="WSF1907" i="13"/>
  <c r="WRX1907" i="13"/>
  <c r="WRP1907" i="13"/>
  <c r="WRH1907" i="13"/>
  <c r="WQZ1907" i="13"/>
  <c r="WQR1907" i="13"/>
  <c r="WQJ1907" i="13"/>
  <c r="WQB1907" i="13"/>
  <c r="WPT1907" i="13"/>
  <c r="WPL1907" i="13"/>
  <c r="WPD1907" i="13"/>
  <c r="WOV1907" i="13"/>
  <c r="WON1907" i="13"/>
  <c r="WOF1907" i="13"/>
  <c r="WNX1907" i="13"/>
  <c r="WNP1907" i="13"/>
  <c r="WNH1907" i="13"/>
  <c r="WMZ1907" i="13"/>
  <c r="WMR1907" i="13"/>
  <c r="WMJ1907" i="13"/>
  <c r="WMB1907" i="13"/>
  <c r="WLT1907" i="13"/>
  <c r="WLL1907" i="13"/>
  <c r="WLD1907" i="13"/>
  <c r="WKV1907" i="13"/>
  <c r="WKN1907" i="13"/>
  <c r="WKF1907" i="13"/>
  <c r="WJX1907" i="13"/>
  <c r="WJP1907" i="13"/>
  <c r="WJH1907" i="13"/>
  <c r="WIZ1907" i="13"/>
  <c r="WIR1907" i="13"/>
  <c r="WIJ1907" i="13"/>
  <c r="WIB1907" i="13"/>
  <c r="WHT1907" i="13"/>
  <c r="WHL1907" i="13"/>
  <c r="WHD1907" i="13"/>
  <c r="WGV1907" i="13"/>
  <c r="WGN1907" i="13"/>
  <c r="WGF1907" i="13"/>
  <c r="WFX1907" i="13"/>
  <c r="WFP1907" i="13"/>
  <c r="WFH1907" i="13"/>
  <c r="WEZ1907" i="13"/>
  <c r="WER1907" i="13"/>
  <c r="WEJ1907" i="13"/>
  <c r="WEB1907" i="13"/>
  <c r="WDT1907" i="13"/>
  <c r="WDL1907" i="13"/>
  <c r="WDD1907" i="13"/>
  <c r="WCV1907" i="13"/>
  <c r="WCN1907" i="13"/>
  <c r="WCF1907" i="13"/>
  <c r="WBX1907" i="13"/>
  <c r="WBP1907" i="13"/>
  <c r="WBH1907" i="13"/>
  <c r="WAZ1907" i="13"/>
  <c r="WAR1907" i="13"/>
  <c r="WAJ1907" i="13"/>
  <c r="WAB1907" i="13"/>
  <c r="VZT1907" i="13"/>
  <c r="VZL1907" i="13"/>
  <c r="VZD1907" i="13"/>
  <c r="VYV1907" i="13"/>
  <c r="VYN1907" i="13"/>
  <c r="VYF1907" i="13"/>
  <c r="VXX1907" i="13"/>
  <c r="VXP1907" i="13"/>
  <c r="VXH1907" i="13"/>
  <c r="VWZ1907" i="13"/>
  <c r="VWR1907" i="13"/>
  <c r="VWJ1907" i="13"/>
  <c r="VWB1907" i="13"/>
  <c r="VVT1907" i="13"/>
  <c r="VVL1907" i="13"/>
  <c r="VVD1907" i="13"/>
  <c r="VUV1907" i="13"/>
  <c r="VUN1907" i="13"/>
  <c r="VUF1907" i="13"/>
  <c r="VTX1907" i="13"/>
  <c r="VTP1907" i="13"/>
  <c r="VTH1907" i="13"/>
  <c r="VSZ1907" i="13"/>
  <c r="VSR1907" i="13"/>
  <c r="VSJ1907" i="13"/>
  <c r="VSB1907" i="13"/>
  <c r="VRT1907" i="13"/>
  <c r="VRL1907" i="13"/>
  <c r="VRD1907" i="13"/>
  <c r="VQV1907" i="13"/>
  <c r="VQN1907" i="13"/>
  <c r="VQF1907" i="13"/>
  <c r="VPX1907" i="13"/>
  <c r="VPP1907" i="13"/>
  <c r="VPH1907" i="13"/>
  <c r="VOZ1907" i="13"/>
  <c r="VOR1907" i="13"/>
  <c r="VOJ1907" i="13"/>
  <c r="VOB1907" i="13"/>
  <c r="VNT1907" i="13"/>
  <c r="VNL1907" i="13"/>
  <c r="VND1907" i="13"/>
  <c r="VMV1907" i="13"/>
  <c r="VMN1907" i="13"/>
  <c r="VMF1907" i="13"/>
  <c r="VLX1907" i="13"/>
  <c r="VLP1907" i="13"/>
  <c r="VLH1907" i="13"/>
  <c r="VKZ1907" i="13"/>
  <c r="VKR1907" i="13"/>
  <c r="VKJ1907" i="13"/>
  <c r="VKB1907" i="13"/>
  <c r="VJT1907" i="13"/>
  <c r="VJL1907" i="13"/>
  <c r="VJD1907" i="13"/>
  <c r="VIV1907" i="13"/>
  <c r="VIN1907" i="13"/>
  <c r="VIF1907" i="13"/>
  <c r="VHX1907" i="13"/>
  <c r="VHP1907" i="13"/>
  <c r="VHH1907" i="13"/>
  <c r="VGZ1907" i="13"/>
  <c r="VGR1907" i="13"/>
  <c r="VGJ1907" i="13"/>
  <c r="VGB1907" i="13"/>
  <c r="VFT1907" i="13"/>
  <c r="VFL1907" i="13"/>
  <c r="VFD1907" i="13"/>
  <c r="VEV1907" i="13"/>
  <c r="VEN1907" i="13"/>
  <c r="VEF1907" i="13"/>
  <c r="VDX1907" i="13"/>
  <c r="VDP1907" i="13"/>
  <c r="VDH1907" i="13"/>
  <c r="VCZ1907" i="13"/>
  <c r="VCR1907" i="13"/>
  <c r="VCJ1907" i="13"/>
  <c r="VCB1907" i="13"/>
  <c r="VBT1907" i="13"/>
  <c r="VBL1907" i="13"/>
  <c r="VBD1907" i="13"/>
  <c r="VAV1907" i="13"/>
  <c r="VAN1907" i="13"/>
  <c r="VAF1907" i="13"/>
  <c r="UZX1907" i="13"/>
  <c r="UZP1907" i="13"/>
  <c r="UZH1907" i="13"/>
  <c r="UYZ1907" i="13"/>
  <c r="UYR1907" i="13"/>
  <c r="UYJ1907" i="13"/>
  <c r="UYB1907" i="13"/>
  <c r="UXT1907" i="13"/>
  <c r="UXL1907" i="13"/>
  <c r="UXD1907" i="13"/>
  <c r="UWV1907" i="13"/>
  <c r="UWN1907" i="13"/>
  <c r="UWF1907" i="13"/>
  <c r="UVX1907" i="13"/>
  <c r="UVP1907" i="13"/>
  <c r="UVH1907" i="13"/>
  <c r="UUZ1907" i="13"/>
  <c r="UUR1907" i="13"/>
  <c r="UUJ1907" i="13"/>
  <c r="UUB1907" i="13"/>
  <c r="UTT1907" i="13"/>
  <c r="UTL1907" i="13"/>
  <c r="UTD1907" i="13"/>
  <c r="USV1907" i="13"/>
  <c r="USN1907" i="13"/>
  <c r="USF1907" i="13"/>
  <c r="URX1907" i="13"/>
  <c r="URP1907" i="13"/>
  <c r="URH1907" i="13"/>
  <c r="UQZ1907" i="13"/>
  <c r="UQR1907" i="13"/>
  <c r="UQJ1907" i="13"/>
  <c r="UQB1907" i="13"/>
  <c r="UPT1907" i="13"/>
  <c r="UPL1907" i="13"/>
  <c r="UPD1907" i="13"/>
  <c r="UOV1907" i="13"/>
  <c r="UON1907" i="13"/>
  <c r="UOF1907" i="13"/>
  <c r="UNX1907" i="13"/>
  <c r="UNP1907" i="13"/>
  <c r="UNH1907" i="13"/>
  <c r="UMZ1907" i="13"/>
  <c r="UMR1907" i="13"/>
  <c r="UMJ1907" i="13"/>
  <c r="UMB1907" i="13"/>
  <c r="ULT1907" i="13"/>
  <c r="ULL1907" i="13"/>
  <c r="ULD1907" i="13"/>
  <c r="UKV1907" i="13"/>
  <c r="UKN1907" i="13"/>
  <c r="UKF1907" i="13"/>
  <c r="UJX1907" i="13"/>
  <c r="UJP1907" i="13"/>
  <c r="UJH1907" i="13"/>
  <c r="UIZ1907" i="13"/>
  <c r="UIR1907" i="13"/>
  <c r="UIJ1907" i="13"/>
  <c r="UIB1907" i="13"/>
  <c r="UHT1907" i="13"/>
  <c r="UHL1907" i="13"/>
  <c r="UHD1907" i="13"/>
  <c r="UGV1907" i="13"/>
  <c r="UGN1907" i="13"/>
  <c r="UGF1907" i="13"/>
  <c r="UFX1907" i="13"/>
  <c r="UFP1907" i="13"/>
  <c r="UFH1907" i="13"/>
  <c r="UEZ1907" i="13"/>
  <c r="UER1907" i="13"/>
  <c r="UEJ1907" i="13"/>
  <c r="UEB1907" i="13"/>
  <c r="UDT1907" i="13"/>
  <c r="UDL1907" i="13"/>
  <c r="UDD1907" i="13"/>
  <c r="UCV1907" i="13"/>
  <c r="UCN1907" i="13"/>
  <c r="UCF1907" i="13"/>
  <c r="UBX1907" i="13"/>
  <c r="UBP1907" i="13"/>
  <c r="UBH1907" i="13"/>
  <c r="UAZ1907" i="13"/>
  <c r="UAR1907" i="13"/>
  <c r="UAJ1907" i="13"/>
  <c r="UAB1907" i="13"/>
  <c r="TZT1907" i="13"/>
  <c r="TZL1907" i="13"/>
  <c r="TZD1907" i="13"/>
  <c r="TYV1907" i="13"/>
  <c r="TYN1907" i="13"/>
  <c r="TYF1907" i="13"/>
  <c r="TXX1907" i="13"/>
  <c r="TXP1907" i="13"/>
  <c r="TXH1907" i="13"/>
  <c r="TWZ1907" i="13"/>
  <c r="TWR1907" i="13"/>
  <c r="TWJ1907" i="13"/>
  <c r="TWB1907" i="13"/>
  <c r="TVT1907" i="13"/>
  <c r="TVL1907" i="13"/>
  <c r="TVD1907" i="13"/>
  <c r="TUV1907" i="13"/>
  <c r="TUN1907" i="13"/>
  <c r="TUF1907" i="13"/>
  <c r="TTX1907" i="13"/>
  <c r="TTP1907" i="13"/>
  <c r="TTH1907" i="13"/>
  <c r="TSZ1907" i="13"/>
  <c r="TSR1907" i="13"/>
  <c r="TSJ1907" i="13"/>
  <c r="TSB1907" i="13"/>
  <c r="TRT1907" i="13"/>
  <c r="TRL1907" i="13"/>
  <c r="TRD1907" i="13"/>
  <c r="TQV1907" i="13"/>
  <c r="TQN1907" i="13"/>
  <c r="TQF1907" i="13"/>
  <c r="TPX1907" i="13"/>
  <c r="TPP1907" i="13"/>
  <c r="TPH1907" i="13"/>
  <c r="TOZ1907" i="13"/>
  <c r="TOR1907" i="13"/>
  <c r="TOJ1907" i="13"/>
  <c r="TOB1907" i="13"/>
  <c r="TNT1907" i="13"/>
  <c r="TNL1907" i="13"/>
  <c r="TND1907" i="13"/>
  <c r="TMV1907" i="13"/>
  <c r="TMN1907" i="13"/>
  <c r="TMF1907" i="13"/>
  <c r="TLX1907" i="13"/>
  <c r="TLP1907" i="13"/>
  <c r="TLH1907" i="13"/>
  <c r="TKZ1907" i="13"/>
  <c r="TKR1907" i="13"/>
  <c r="TKJ1907" i="13"/>
  <c r="TKB1907" i="13"/>
  <c r="TJT1907" i="13"/>
  <c r="TJL1907" i="13"/>
  <c r="TJD1907" i="13"/>
  <c r="TIV1907" i="13"/>
  <c r="TIN1907" i="13"/>
  <c r="TIF1907" i="13"/>
  <c r="THX1907" i="13"/>
  <c r="THP1907" i="13"/>
  <c r="THH1907" i="13"/>
  <c r="TGZ1907" i="13"/>
  <c r="TGR1907" i="13"/>
  <c r="TGJ1907" i="13"/>
  <c r="TGB1907" i="13"/>
  <c r="TFT1907" i="13"/>
  <c r="TFL1907" i="13"/>
  <c r="TFD1907" i="13"/>
  <c r="TEV1907" i="13"/>
  <c r="TEN1907" i="13"/>
  <c r="TEF1907" i="13"/>
  <c r="TDX1907" i="13"/>
  <c r="TDP1907" i="13"/>
  <c r="TDH1907" i="13"/>
  <c r="TCZ1907" i="13"/>
  <c r="TCR1907" i="13"/>
  <c r="TCJ1907" i="13"/>
  <c r="TCB1907" i="13"/>
  <c r="TBT1907" i="13"/>
  <c r="TBL1907" i="13"/>
  <c r="TBD1907" i="13"/>
  <c r="TAV1907" i="13"/>
  <c r="TAN1907" i="13"/>
  <c r="TAF1907" i="13"/>
  <c r="SZX1907" i="13"/>
  <c r="SZP1907" i="13"/>
  <c r="SZH1907" i="13"/>
  <c r="SYZ1907" i="13"/>
  <c r="SYR1907" i="13"/>
  <c r="SYJ1907" i="13"/>
  <c r="SYB1907" i="13"/>
  <c r="SXT1907" i="13"/>
  <c r="SXL1907" i="13"/>
  <c r="SXD1907" i="13"/>
  <c r="SWV1907" i="13"/>
  <c r="SWN1907" i="13"/>
  <c r="SWF1907" i="13"/>
  <c r="SVX1907" i="13"/>
  <c r="SVP1907" i="13"/>
  <c r="SVH1907" i="13"/>
  <c r="SUZ1907" i="13"/>
  <c r="SUR1907" i="13"/>
  <c r="SUJ1907" i="13"/>
  <c r="SUB1907" i="13"/>
  <c r="STT1907" i="13"/>
  <c r="STL1907" i="13"/>
  <c r="STD1907" i="13"/>
  <c r="SSV1907" i="13"/>
  <c r="SSN1907" i="13"/>
  <c r="SSF1907" i="13"/>
  <c r="SRX1907" i="13"/>
  <c r="SRP1907" i="13"/>
  <c r="SRH1907" i="13"/>
  <c r="SQZ1907" i="13"/>
  <c r="SQR1907" i="13"/>
  <c r="SQJ1907" i="13"/>
  <c r="SQB1907" i="13"/>
  <c r="SPT1907" i="13"/>
  <c r="SPL1907" i="13"/>
  <c r="SPD1907" i="13"/>
  <c r="SOV1907" i="13"/>
  <c r="SON1907" i="13"/>
  <c r="SOF1907" i="13"/>
  <c r="SNX1907" i="13"/>
  <c r="SNP1907" i="13"/>
  <c r="SNH1907" i="13"/>
  <c r="SMZ1907" i="13"/>
  <c r="SMR1907" i="13"/>
  <c r="SMJ1907" i="13"/>
  <c r="SMB1907" i="13"/>
  <c r="SLT1907" i="13"/>
  <c r="SLL1907" i="13"/>
  <c r="SLD1907" i="13"/>
  <c r="SKV1907" i="13"/>
  <c r="SKN1907" i="13"/>
  <c r="SKF1907" i="13"/>
  <c r="SJX1907" i="13"/>
  <c r="SJP1907" i="13"/>
  <c r="SJH1907" i="13"/>
  <c r="SIZ1907" i="13"/>
  <c r="SIR1907" i="13"/>
  <c r="SIJ1907" i="13"/>
  <c r="SIB1907" i="13"/>
  <c r="SHT1907" i="13"/>
  <c r="SHL1907" i="13"/>
  <c r="SHD1907" i="13"/>
  <c r="SGV1907" i="13"/>
  <c r="SGN1907" i="13"/>
  <c r="SGF1907" i="13"/>
  <c r="SFX1907" i="13"/>
  <c r="SFP1907" i="13"/>
  <c r="SFH1907" i="13"/>
  <c r="SEZ1907" i="13"/>
  <c r="SER1907" i="13"/>
  <c r="SEJ1907" i="13"/>
  <c r="SEB1907" i="13"/>
  <c r="SDT1907" i="13"/>
  <c r="SDL1907" i="13"/>
  <c r="SDD1907" i="13"/>
  <c r="SCV1907" i="13"/>
  <c r="SCN1907" i="13"/>
  <c r="SCF1907" i="13"/>
  <c r="SBX1907" i="13"/>
  <c r="SBP1907" i="13"/>
  <c r="SBH1907" i="13"/>
  <c r="SAZ1907" i="13"/>
  <c r="SAR1907" i="13"/>
  <c r="SAJ1907" i="13"/>
  <c r="SAB1907" i="13"/>
  <c r="RZT1907" i="13"/>
  <c r="RZL1907" i="13"/>
  <c r="RZD1907" i="13"/>
  <c r="RYV1907" i="13"/>
  <c r="RYN1907" i="13"/>
  <c r="RYF1907" i="13"/>
  <c r="RXX1907" i="13"/>
  <c r="RXP1907" i="13"/>
  <c r="RXH1907" i="13"/>
  <c r="RWZ1907" i="13"/>
  <c r="RWR1907" i="13"/>
  <c r="RWJ1907" i="13"/>
  <c r="RWB1907" i="13"/>
  <c r="RVT1907" i="13"/>
  <c r="RVL1907" i="13"/>
  <c r="RVD1907" i="13"/>
  <c r="RUV1907" i="13"/>
  <c r="RUN1907" i="13"/>
  <c r="RUF1907" i="13"/>
  <c r="RTX1907" i="13"/>
  <c r="RTP1907" i="13"/>
  <c r="RTH1907" i="13"/>
  <c r="RSZ1907" i="13"/>
  <c r="RSR1907" i="13"/>
  <c r="RSJ1907" i="13"/>
  <c r="RSB1907" i="13"/>
  <c r="RRT1907" i="13"/>
  <c r="RRL1907" i="13"/>
  <c r="RRD1907" i="13"/>
  <c r="RQV1907" i="13"/>
  <c r="RQN1907" i="13"/>
  <c r="RQF1907" i="13"/>
  <c r="RPX1907" i="13"/>
  <c r="RPP1907" i="13"/>
  <c r="RPH1907" i="13"/>
  <c r="ROZ1907" i="13"/>
  <c r="ROR1907" i="13"/>
  <c r="ROJ1907" i="13"/>
  <c r="ROB1907" i="13"/>
  <c r="RNT1907" i="13"/>
  <c r="RNL1907" i="13"/>
  <c r="RND1907" i="13"/>
  <c r="RMV1907" i="13"/>
  <c r="RMN1907" i="13"/>
  <c r="RMF1907" i="13"/>
  <c r="RLX1907" i="13"/>
  <c r="RLP1907" i="13"/>
  <c r="RLH1907" i="13"/>
  <c r="RKZ1907" i="13"/>
  <c r="RKR1907" i="13"/>
  <c r="RKJ1907" i="13"/>
  <c r="RKB1907" i="13"/>
  <c r="RJT1907" i="13"/>
  <c r="RJL1907" i="13"/>
  <c r="RJD1907" i="13"/>
  <c r="RIV1907" i="13"/>
  <c r="RIN1907" i="13"/>
  <c r="RIF1907" i="13"/>
  <c r="RHX1907" i="13"/>
  <c r="RHP1907" i="13"/>
  <c r="RHH1907" i="13"/>
  <c r="RGZ1907" i="13"/>
  <c r="RGR1907" i="13"/>
  <c r="RGJ1907" i="13"/>
  <c r="RGB1907" i="13"/>
  <c r="RFT1907" i="13"/>
  <c r="RFL1907" i="13"/>
  <c r="RFD1907" i="13"/>
  <c r="REV1907" i="13"/>
  <c r="REN1907" i="13"/>
  <c r="REF1907" i="13"/>
  <c r="RDX1907" i="13"/>
  <c r="RDP1907" i="13"/>
  <c r="RDH1907" i="13"/>
  <c r="RCZ1907" i="13"/>
  <c r="RCR1907" i="13"/>
  <c r="RCJ1907" i="13"/>
  <c r="RCB1907" i="13"/>
  <c r="RBT1907" i="13"/>
  <c r="RBL1907" i="13"/>
  <c r="RBD1907" i="13"/>
  <c r="RAV1907" i="13"/>
  <c r="RAN1907" i="13"/>
  <c r="RAF1907" i="13"/>
  <c r="QZX1907" i="13"/>
  <c r="QZP1907" i="13"/>
  <c r="QZH1907" i="13"/>
  <c r="QYZ1907" i="13"/>
  <c r="QYR1907" i="13"/>
  <c r="QYJ1907" i="13"/>
  <c r="QYB1907" i="13"/>
  <c r="QXT1907" i="13"/>
  <c r="QXL1907" i="13"/>
  <c r="QXD1907" i="13"/>
  <c r="QWV1907" i="13"/>
  <c r="QWN1907" i="13"/>
  <c r="QWF1907" i="13"/>
  <c r="QVX1907" i="13"/>
  <c r="QVP1907" i="13"/>
  <c r="QVH1907" i="13"/>
  <c r="QUZ1907" i="13"/>
  <c r="QUR1907" i="13"/>
  <c r="QUJ1907" i="13"/>
  <c r="QUB1907" i="13"/>
  <c r="QTT1907" i="13"/>
  <c r="QTL1907" i="13"/>
  <c r="QTD1907" i="13"/>
  <c r="QSV1907" i="13"/>
  <c r="QSN1907" i="13"/>
  <c r="QSF1907" i="13"/>
  <c r="QRX1907" i="13"/>
  <c r="QRP1907" i="13"/>
  <c r="QRH1907" i="13"/>
  <c r="QQZ1907" i="13"/>
  <c r="QQR1907" i="13"/>
  <c r="QQJ1907" i="13"/>
  <c r="QQB1907" i="13"/>
  <c r="QPT1907" i="13"/>
  <c r="QPL1907" i="13"/>
  <c r="QPD1907" i="13"/>
  <c r="QOV1907" i="13"/>
  <c r="QON1907" i="13"/>
  <c r="QOF1907" i="13"/>
  <c r="QNX1907" i="13"/>
  <c r="QNP1907" i="13"/>
  <c r="QNH1907" i="13"/>
  <c r="QMZ1907" i="13"/>
  <c r="QMR1907" i="13"/>
  <c r="QMJ1907" i="13"/>
  <c r="QMB1907" i="13"/>
  <c r="QLT1907" i="13"/>
  <c r="QLL1907" i="13"/>
  <c r="QLD1907" i="13"/>
  <c r="QKV1907" i="13"/>
  <c r="QKN1907" i="13"/>
  <c r="QKF1907" i="13"/>
  <c r="QJX1907" i="13"/>
  <c r="QJP1907" i="13"/>
  <c r="QJH1907" i="13"/>
  <c r="QIZ1907" i="13"/>
  <c r="QIR1907" i="13"/>
  <c r="QIJ1907" i="13"/>
  <c r="QIB1907" i="13"/>
  <c r="QHT1907" i="13"/>
  <c r="QHL1907" i="13"/>
  <c r="QHD1907" i="13"/>
  <c r="QGV1907" i="13"/>
  <c r="QGN1907" i="13"/>
  <c r="QGF1907" i="13"/>
  <c r="QFX1907" i="13"/>
  <c r="QFP1907" i="13"/>
  <c r="QFH1907" i="13"/>
  <c r="QEZ1907" i="13"/>
  <c r="QER1907" i="13"/>
  <c r="QEJ1907" i="13"/>
  <c r="QEB1907" i="13"/>
  <c r="QDT1907" i="13"/>
  <c r="QDL1907" i="13"/>
  <c r="QDD1907" i="13"/>
  <c r="QCV1907" i="13"/>
  <c r="QCN1907" i="13"/>
  <c r="QCF1907" i="13"/>
  <c r="QBX1907" i="13"/>
  <c r="QBP1907" i="13"/>
  <c r="QBH1907" i="13"/>
  <c r="QAZ1907" i="13"/>
  <c r="QAR1907" i="13"/>
  <c r="QAJ1907" i="13"/>
  <c r="QAB1907" i="13"/>
  <c r="PZT1907" i="13"/>
  <c r="PZL1907" i="13"/>
  <c r="PZD1907" i="13"/>
  <c r="PYV1907" i="13"/>
  <c r="PYN1907" i="13"/>
  <c r="PYF1907" i="13"/>
  <c r="PXX1907" i="13"/>
  <c r="PXP1907" i="13"/>
  <c r="PXH1907" i="13"/>
  <c r="PWZ1907" i="13"/>
  <c r="PWR1907" i="13"/>
  <c r="PWJ1907" i="13"/>
  <c r="PWB1907" i="13"/>
  <c r="PVT1907" i="13"/>
  <c r="PVL1907" i="13"/>
  <c r="PVD1907" i="13"/>
  <c r="PUV1907" i="13"/>
  <c r="PUN1907" i="13"/>
  <c r="PUF1907" i="13"/>
  <c r="PTX1907" i="13"/>
  <c r="PTP1907" i="13"/>
  <c r="PTH1907" i="13"/>
  <c r="PSZ1907" i="13"/>
  <c r="PSR1907" i="13"/>
  <c r="PSJ1907" i="13"/>
  <c r="PSB1907" i="13"/>
  <c r="PRT1907" i="13"/>
  <c r="PRL1907" i="13"/>
  <c r="PRD1907" i="13"/>
  <c r="PQV1907" i="13"/>
  <c r="PQN1907" i="13"/>
  <c r="PQF1907" i="13"/>
  <c r="PPX1907" i="13"/>
  <c r="PPP1907" i="13"/>
  <c r="PPH1907" i="13"/>
  <c r="POZ1907" i="13"/>
  <c r="POR1907" i="13"/>
  <c r="POJ1907" i="13"/>
  <c r="POB1907" i="13"/>
  <c r="PNT1907" i="13"/>
  <c r="PNL1907" i="13"/>
  <c r="PND1907" i="13"/>
  <c r="PMV1907" i="13"/>
  <c r="PMN1907" i="13"/>
  <c r="PMF1907" i="13"/>
  <c r="PLX1907" i="13"/>
  <c r="PLP1907" i="13"/>
  <c r="PLH1907" i="13"/>
  <c r="PKZ1907" i="13"/>
  <c r="PKR1907" i="13"/>
  <c r="PKJ1907" i="13"/>
  <c r="PKB1907" i="13"/>
  <c r="PJT1907" i="13"/>
  <c r="PJL1907" i="13"/>
  <c r="PJD1907" i="13"/>
  <c r="PIV1907" i="13"/>
  <c r="PIN1907" i="13"/>
  <c r="PIF1907" i="13"/>
  <c r="PHX1907" i="13"/>
  <c r="PHP1907" i="13"/>
  <c r="PHH1907" i="13"/>
  <c r="PGZ1907" i="13"/>
  <c r="PGR1907" i="13"/>
  <c r="PGJ1907" i="13"/>
  <c r="PGB1907" i="13"/>
  <c r="PFT1907" i="13"/>
  <c r="PFL1907" i="13"/>
  <c r="PFD1907" i="13"/>
  <c r="PEV1907" i="13"/>
  <c r="PEN1907" i="13"/>
  <c r="PEF1907" i="13"/>
  <c r="PDX1907" i="13"/>
  <c r="PDP1907" i="13"/>
  <c r="PDH1907" i="13"/>
  <c r="PCZ1907" i="13"/>
  <c r="PCR1907" i="13"/>
  <c r="PCJ1907" i="13"/>
  <c r="PCB1907" i="13"/>
  <c r="PBT1907" i="13"/>
  <c r="PBL1907" i="13"/>
  <c r="PBD1907" i="13"/>
  <c r="PAV1907" i="13"/>
  <c r="PAN1907" i="13"/>
  <c r="PAF1907" i="13"/>
  <c r="OZX1907" i="13"/>
  <c r="OZP1907" i="13"/>
  <c r="OZH1907" i="13"/>
  <c r="OYZ1907" i="13"/>
  <c r="OYR1907" i="13"/>
  <c r="OYJ1907" i="13"/>
  <c r="OYB1907" i="13"/>
  <c r="OXT1907" i="13"/>
  <c r="OXL1907" i="13"/>
  <c r="OXD1907" i="13"/>
  <c r="OWV1907" i="13"/>
  <c r="OWN1907" i="13"/>
  <c r="OWF1907" i="13"/>
  <c r="OVX1907" i="13"/>
  <c r="OVP1907" i="13"/>
  <c r="OVH1907" i="13"/>
  <c r="OUZ1907" i="13"/>
  <c r="OUR1907" i="13"/>
  <c r="OUJ1907" i="13"/>
  <c r="OUB1907" i="13"/>
  <c r="OTT1907" i="13"/>
  <c r="OTL1907" i="13"/>
  <c r="OTD1907" i="13"/>
  <c r="OSV1907" i="13"/>
  <c r="OSN1907" i="13"/>
  <c r="OSF1907" i="13"/>
  <c r="ORX1907" i="13"/>
  <c r="ORP1907" i="13"/>
  <c r="ORH1907" i="13"/>
  <c r="OQZ1907" i="13"/>
  <c r="OQR1907" i="13"/>
  <c r="OQJ1907" i="13"/>
  <c r="OQB1907" i="13"/>
  <c r="OPT1907" i="13"/>
  <c r="OPL1907" i="13"/>
  <c r="OPD1907" i="13"/>
  <c r="OOV1907" i="13"/>
  <c r="OON1907" i="13"/>
  <c r="OOF1907" i="13"/>
  <c r="ONX1907" i="13"/>
  <c r="ONP1907" i="13"/>
  <c r="ONH1907" i="13"/>
  <c r="OMZ1907" i="13"/>
  <c r="OMR1907" i="13"/>
  <c r="OMJ1907" i="13"/>
  <c r="OMB1907" i="13"/>
  <c r="OLT1907" i="13"/>
  <c r="OLL1907" i="13"/>
  <c r="OLD1907" i="13"/>
  <c r="OKV1907" i="13"/>
  <c r="OKN1907" i="13"/>
  <c r="OKF1907" i="13"/>
  <c r="OJX1907" i="13"/>
  <c r="OJP1907" i="13"/>
  <c r="OJH1907" i="13"/>
  <c r="OIZ1907" i="13"/>
  <c r="OIR1907" i="13"/>
  <c r="OIJ1907" i="13"/>
  <c r="OIB1907" i="13"/>
  <c r="OHT1907" i="13"/>
  <c r="OHL1907" i="13"/>
  <c r="OHD1907" i="13"/>
  <c r="OGV1907" i="13"/>
  <c r="OGN1907" i="13"/>
  <c r="OGF1907" i="13"/>
  <c r="OFX1907" i="13"/>
  <c r="OFP1907" i="13"/>
  <c r="OFH1907" i="13"/>
  <c r="OEZ1907" i="13"/>
  <c r="OER1907" i="13"/>
  <c r="OEJ1907" i="13"/>
  <c r="OEB1907" i="13"/>
  <c r="ODT1907" i="13"/>
  <c r="ODL1907" i="13"/>
  <c r="ODD1907" i="13"/>
  <c r="OCV1907" i="13"/>
  <c r="OCN1907" i="13"/>
  <c r="OCF1907" i="13"/>
  <c r="OBX1907" i="13"/>
  <c r="OBP1907" i="13"/>
  <c r="OBH1907" i="13"/>
  <c r="OAZ1907" i="13"/>
  <c r="OAR1907" i="13"/>
  <c r="OAJ1907" i="13"/>
  <c r="OAB1907" i="13"/>
  <c r="NZT1907" i="13"/>
  <c r="NZL1907" i="13"/>
  <c r="NZD1907" i="13"/>
  <c r="NYV1907" i="13"/>
  <c r="NYN1907" i="13"/>
  <c r="NYF1907" i="13"/>
  <c r="NXX1907" i="13"/>
  <c r="NXP1907" i="13"/>
  <c r="NXH1907" i="13"/>
  <c r="NWZ1907" i="13"/>
  <c r="NWR1907" i="13"/>
  <c r="NWJ1907" i="13"/>
  <c r="NWB1907" i="13"/>
  <c r="NVT1907" i="13"/>
  <c r="NVL1907" i="13"/>
  <c r="NVD1907" i="13"/>
  <c r="NUV1907" i="13"/>
  <c r="NUN1907" i="13"/>
  <c r="NUF1907" i="13"/>
  <c r="NTX1907" i="13"/>
  <c r="NTP1907" i="13"/>
  <c r="NTH1907" i="13"/>
  <c r="NSZ1907" i="13"/>
  <c r="NSR1907" i="13"/>
  <c r="NSJ1907" i="13"/>
  <c r="NSB1907" i="13"/>
  <c r="NRT1907" i="13"/>
  <c r="NRL1907" i="13"/>
  <c r="NRD1907" i="13"/>
  <c r="NQV1907" i="13"/>
  <c r="NQN1907" i="13"/>
  <c r="NQF1907" i="13"/>
  <c r="NPX1907" i="13"/>
  <c r="NPP1907" i="13"/>
  <c r="NPH1907" i="13"/>
  <c r="NOZ1907" i="13"/>
  <c r="NOR1907" i="13"/>
  <c r="NOJ1907" i="13"/>
  <c r="NOB1907" i="13"/>
  <c r="NNT1907" i="13"/>
  <c r="NNL1907" i="13"/>
  <c r="NND1907" i="13"/>
  <c r="NMV1907" i="13"/>
  <c r="NMN1907" i="13"/>
  <c r="NMF1907" i="13"/>
  <c r="NLX1907" i="13"/>
  <c r="NLP1907" i="13"/>
  <c r="NLH1907" i="13"/>
  <c r="NKZ1907" i="13"/>
  <c r="NKR1907" i="13"/>
  <c r="NKJ1907" i="13"/>
  <c r="NKB1907" i="13"/>
  <c r="NJT1907" i="13"/>
  <c r="NJL1907" i="13"/>
  <c r="NJD1907" i="13"/>
  <c r="NIV1907" i="13"/>
  <c r="NIN1907" i="13"/>
  <c r="NIF1907" i="13"/>
  <c r="NHX1907" i="13"/>
  <c r="NHP1907" i="13"/>
  <c r="NHH1907" i="13"/>
  <c r="NGZ1907" i="13"/>
  <c r="NGR1907" i="13"/>
  <c r="NGJ1907" i="13"/>
  <c r="NGB1907" i="13"/>
  <c r="NFT1907" i="13"/>
  <c r="NFL1907" i="13"/>
  <c r="NFD1907" i="13"/>
  <c r="NEV1907" i="13"/>
  <c r="NEN1907" i="13"/>
  <c r="NEF1907" i="13"/>
  <c r="NDX1907" i="13"/>
  <c r="NDP1907" i="13"/>
  <c r="NDH1907" i="13"/>
  <c r="NCZ1907" i="13"/>
  <c r="NCR1907" i="13"/>
  <c r="NCJ1907" i="13"/>
  <c r="NCB1907" i="13"/>
  <c r="NBT1907" i="13"/>
  <c r="NBL1907" i="13"/>
  <c r="NBD1907" i="13"/>
  <c r="NAV1907" i="13"/>
  <c r="NAN1907" i="13"/>
  <c r="NAF1907" i="13"/>
  <c r="MZX1907" i="13"/>
  <c r="MZP1907" i="13"/>
  <c r="MZH1907" i="13"/>
  <c r="MYZ1907" i="13"/>
  <c r="MYR1907" i="13"/>
  <c r="MYJ1907" i="13"/>
  <c r="MYB1907" i="13"/>
  <c r="MXT1907" i="13"/>
  <c r="MXL1907" i="13"/>
  <c r="MXD1907" i="13"/>
  <c r="MWV1907" i="13"/>
  <c r="MWN1907" i="13"/>
  <c r="MWF1907" i="13"/>
  <c r="MVX1907" i="13"/>
  <c r="MVP1907" i="13"/>
  <c r="MVH1907" i="13"/>
  <c r="MUZ1907" i="13"/>
  <c r="MUR1907" i="13"/>
  <c r="MUJ1907" i="13"/>
  <c r="MUB1907" i="13"/>
  <c r="MTT1907" i="13"/>
  <c r="MTL1907" i="13"/>
  <c r="MTD1907" i="13"/>
  <c r="MSV1907" i="13"/>
  <c r="MSN1907" i="13"/>
  <c r="MSF1907" i="13"/>
  <c r="MRX1907" i="13"/>
  <c r="MRP1907" i="13"/>
  <c r="MRH1907" i="13"/>
  <c r="MQZ1907" i="13"/>
  <c r="MQR1907" i="13"/>
  <c r="MQJ1907" i="13"/>
  <c r="MQB1907" i="13"/>
  <c r="MPT1907" i="13"/>
  <c r="MPL1907" i="13"/>
  <c r="MPD1907" i="13"/>
  <c r="MOV1907" i="13"/>
  <c r="MON1907" i="13"/>
  <c r="MOF1907" i="13"/>
  <c r="MNX1907" i="13"/>
  <c r="MNP1907" i="13"/>
  <c r="MNH1907" i="13"/>
  <c r="MMZ1907" i="13"/>
  <c r="MMR1907" i="13"/>
  <c r="MMJ1907" i="13"/>
  <c r="MMB1907" i="13"/>
  <c r="MLT1907" i="13"/>
  <c r="MLL1907" i="13"/>
  <c r="MLD1907" i="13"/>
  <c r="MKV1907" i="13"/>
  <c r="MKN1907" i="13"/>
  <c r="MKF1907" i="13"/>
  <c r="MJX1907" i="13"/>
  <c r="MJP1907" i="13"/>
  <c r="MJH1907" i="13"/>
  <c r="MIZ1907" i="13"/>
  <c r="MIR1907" i="13"/>
  <c r="MIJ1907" i="13"/>
  <c r="MIB1907" i="13"/>
  <c r="MHT1907" i="13"/>
  <c r="MHL1907" i="13"/>
  <c r="MHD1907" i="13"/>
  <c r="MGV1907" i="13"/>
  <c r="MGN1907" i="13"/>
  <c r="MGF1907" i="13"/>
  <c r="MFX1907" i="13"/>
  <c r="MFP1907" i="13"/>
  <c r="MFH1907" i="13"/>
  <c r="MEZ1907" i="13"/>
  <c r="MER1907" i="13"/>
  <c r="MEJ1907" i="13"/>
  <c r="MEB1907" i="13"/>
  <c r="MDT1907" i="13"/>
  <c r="MDL1907" i="13"/>
  <c r="MDD1907" i="13"/>
  <c r="MCV1907" i="13"/>
  <c r="MCN1907" i="13"/>
  <c r="MCF1907" i="13"/>
  <c r="MBX1907" i="13"/>
  <c r="MBP1907" i="13"/>
  <c r="MBH1907" i="13"/>
  <c r="MAZ1907" i="13"/>
  <c r="MAR1907" i="13"/>
  <c r="MAJ1907" i="13"/>
  <c r="MAB1907" i="13"/>
  <c r="LZT1907" i="13"/>
  <c r="LZL1907" i="13"/>
  <c r="LZD1907" i="13"/>
  <c r="LYV1907" i="13"/>
  <c r="LYN1907" i="13"/>
  <c r="LYF1907" i="13"/>
  <c r="LXX1907" i="13"/>
  <c r="LXP1907" i="13"/>
  <c r="LXH1907" i="13"/>
  <c r="LWZ1907" i="13"/>
  <c r="LWR1907" i="13"/>
  <c r="LWJ1907" i="13"/>
  <c r="LWB1907" i="13"/>
  <c r="LVT1907" i="13"/>
  <c r="LVL1907" i="13"/>
  <c r="LVD1907" i="13"/>
  <c r="LUV1907" i="13"/>
  <c r="LUN1907" i="13"/>
  <c r="LUF1907" i="13"/>
  <c r="LTX1907" i="13"/>
  <c r="LTP1907" i="13"/>
  <c r="LTH1907" i="13"/>
  <c r="LSZ1907" i="13"/>
  <c r="LSR1907" i="13"/>
  <c r="LSJ1907" i="13"/>
  <c r="LSB1907" i="13"/>
  <c r="LRT1907" i="13"/>
  <c r="LRL1907" i="13"/>
  <c r="LRD1907" i="13"/>
  <c r="LQV1907" i="13"/>
  <c r="LQN1907" i="13"/>
  <c r="LQF1907" i="13"/>
  <c r="LPX1907" i="13"/>
  <c r="LPP1907" i="13"/>
  <c r="LPH1907" i="13"/>
  <c r="LOZ1907" i="13"/>
  <c r="LOR1907" i="13"/>
  <c r="LOJ1907" i="13"/>
  <c r="LOB1907" i="13"/>
  <c r="LNT1907" i="13"/>
  <c r="LNL1907" i="13"/>
  <c r="LND1907" i="13"/>
  <c r="LMV1907" i="13"/>
  <c r="LMN1907" i="13"/>
  <c r="LMF1907" i="13"/>
  <c r="LLX1907" i="13"/>
  <c r="LLP1907" i="13"/>
  <c r="LLH1907" i="13"/>
  <c r="LKZ1907" i="13"/>
  <c r="LKR1907" i="13"/>
  <c r="LKJ1907" i="13"/>
  <c r="LKB1907" i="13"/>
  <c r="LJT1907" i="13"/>
  <c r="LJL1907" i="13"/>
  <c r="LJD1907" i="13"/>
  <c r="LIV1907" i="13"/>
  <c r="LIN1907" i="13"/>
  <c r="LIF1907" i="13"/>
  <c r="LHX1907" i="13"/>
  <c r="LHP1907" i="13"/>
  <c r="LHH1907" i="13"/>
  <c r="LGZ1907" i="13"/>
  <c r="LGR1907" i="13"/>
  <c r="LGJ1907" i="13"/>
  <c r="LGB1907" i="13"/>
  <c r="LFT1907" i="13"/>
  <c r="LFL1907" i="13"/>
  <c r="LFD1907" i="13"/>
  <c r="LEV1907" i="13"/>
  <c r="LEN1907" i="13"/>
  <c r="LEF1907" i="13"/>
  <c r="LDX1907" i="13"/>
  <c r="LDP1907" i="13"/>
  <c r="LDH1907" i="13"/>
  <c r="LCZ1907" i="13"/>
  <c r="LCR1907" i="13"/>
  <c r="LCJ1907" i="13"/>
  <c r="LCB1907" i="13"/>
  <c r="LBT1907" i="13"/>
  <c r="LBL1907" i="13"/>
  <c r="LBD1907" i="13"/>
  <c r="LAV1907" i="13"/>
  <c r="LAN1907" i="13"/>
  <c r="LAF1907" i="13"/>
  <c r="KZX1907" i="13"/>
  <c r="KZP1907" i="13"/>
  <c r="KZH1907" i="13"/>
  <c r="KYZ1907" i="13"/>
  <c r="KYR1907" i="13"/>
  <c r="KYJ1907" i="13"/>
  <c r="KYB1907" i="13"/>
  <c r="KXT1907" i="13"/>
  <c r="KXL1907" i="13"/>
  <c r="KXD1907" i="13"/>
  <c r="KWV1907" i="13"/>
  <c r="KWN1907" i="13"/>
  <c r="KWF1907" i="13"/>
  <c r="KVX1907" i="13"/>
  <c r="KVP1907" i="13"/>
  <c r="KVH1907" i="13"/>
  <c r="KUZ1907" i="13"/>
  <c r="KUR1907" i="13"/>
  <c r="KUJ1907" i="13"/>
  <c r="KUB1907" i="13"/>
  <c r="KTT1907" i="13"/>
  <c r="KTL1907" i="13"/>
  <c r="KTD1907" i="13"/>
  <c r="KSV1907" i="13"/>
  <c r="KSN1907" i="13"/>
  <c r="KSF1907" i="13"/>
  <c r="KRX1907" i="13"/>
  <c r="KRP1907" i="13"/>
  <c r="KRH1907" i="13"/>
  <c r="KQZ1907" i="13"/>
  <c r="KQR1907" i="13"/>
  <c r="KQJ1907" i="13"/>
  <c r="KQB1907" i="13"/>
  <c r="KPT1907" i="13"/>
  <c r="KPL1907" i="13"/>
  <c r="KPD1907" i="13"/>
  <c r="KOV1907" i="13"/>
  <c r="KON1907" i="13"/>
  <c r="KOF1907" i="13"/>
  <c r="KNX1907" i="13"/>
  <c r="KNP1907" i="13"/>
  <c r="KNH1907" i="13"/>
  <c r="KMZ1907" i="13"/>
  <c r="KMR1907" i="13"/>
  <c r="KMJ1907" i="13"/>
  <c r="KMB1907" i="13"/>
  <c r="KLT1907" i="13"/>
  <c r="KLL1907" i="13"/>
  <c r="KLD1907" i="13"/>
  <c r="KKV1907" i="13"/>
  <c r="KKN1907" i="13"/>
  <c r="KKF1907" i="13"/>
  <c r="KJX1907" i="13"/>
  <c r="KJP1907" i="13"/>
  <c r="KJH1907" i="13"/>
  <c r="KIZ1907" i="13"/>
  <c r="KIR1907" i="13"/>
  <c r="KIJ1907" i="13"/>
  <c r="KIB1907" i="13"/>
  <c r="KHT1907" i="13"/>
  <c r="KHL1907" i="13"/>
  <c r="KHD1907" i="13"/>
  <c r="KGV1907" i="13"/>
  <c r="KGN1907" i="13"/>
  <c r="KGF1907" i="13"/>
  <c r="KFX1907" i="13"/>
  <c r="KFP1907" i="13"/>
  <c r="KFH1907" i="13"/>
  <c r="KEZ1907" i="13"/>
  <c r="KER1907" i="13"/>
  <c r="KEJ1907" i="13"/>
  <c r="KEB1907" i="13"/>
  <c r="KDT1907" i="13"/>
  <c r="KDL1907" i="13"/>
  <c r="KDD1907" i="13"/>
  <c r="KCV1907" i="13"/>
  <c r="KCN1907" i="13"/>
  <c r="KCF1907" i="13"/>
  <c r="KBX1907" i="13"/>
  <c r="KBP1907" i="13"/>
  <c r="KBH1907" i="13"/>
  <c r="KAZ1907" i="13"/>
  <c r="KAR1907" i="13"/>
  <c r="KAJ1907" i="13"/>
  <c r="KAB1907" i="13"/>
  <c r="JZT1907" i="13"/>
  <c r="JZL1907" i="13"/>
  <c r="JZD1907" i="13"/>
  <c r="JYV1907" i="13"/>
  <c r="JYN1907" i="13"/>
  <c r="JYF1907" i="13"/>
  <c r="JXX1907" i="13"/>
  <c r="JXP1907" i="13"/>
  <c r="JXH1907" i="13"/>
  <c r="JWZ1907" i="13"/>
  <c r="JWR1907" i="13"/>
  <c r="JWJ1907" i="13"/>
  <c r="JWB1907" i="13"/>
  <c r="JVT1907" i="13"/>
  <c r="JVL1907" i="13"/>
  <c r="JVD1907" i="13"/>
  <c r="JUV1907" i="13"/>
  <c r="JUN1907" i="13"/>
  <c r="JUF1907" i="13"/>
  <c r="JTX1907" i="13"/>
  <c r="JTP1907" i="13"/>
  <c r="JTH1907" i="13"/>
  <c r="JSZ1907" i="13"/>
  <c r="JSR1907" i="13"/>
  <c r="JSJ1907" i="13"/>
  <c r="JSB1907" i="13"/>
  <c r="JRT1907" i="13"/>
  <c r="JRL1907" i="13"/>
  <c r="JRD1907" i="13"/>
  <c r="JQV1907" i="13"/>
  <c r="JQN1907" i="13"/>
  <c r="JQF1907" i="13"/>
  <c r="JPX1907" i="13"/>
  <c r="JPP1907" i="13"/>
  <c r="JPH1907" i="13"/>
  <c r="JOZ1907" i="13"/>
  <c r="JOR1907" i="13"/>
  <c r="JOJ1907" i="13"/>
  <c r="JOB1907" i="13"/>
  <c r="JNT1907" i="13"/>
  <c r="JNL1907" i="13"/>
  <c r="JND1907" i="13"/>
  <c r="JMV1907" i="13"/>
  <c r="JMN1907" i="13"/>
  <c r="JMF1907" i="13"/>
  <c r="JLX1907" i="13"/>
  <c r="JLP1907" i="13"/>
  <c r="JLH1907" i="13"/>
  <c r="JKZ1907" i="13"/>
  <c r="JKR1907" i="13"/>
  <c r="JKJ1907" i="13"/>
  <c r="JKB1907" i="13"/>
  <c r="JJT1907" i="13"/>
  <c r="JJL1907" i="13"/>
  <c r="JJD1907" i="13"/>
  <c r="JIV1907" i="13"/>
  <c r="JIN1907" i="13"/>
  <c r="JIF1907" i="13"/>
  <c r="JHX1907" i="13"/>
  <c r="JHP1907" i="13"/>
  <c r="JHH1907" i="13"/>
  <c r="JGZ1907" i="13"/>
  <c r="JGR1907" i="13"/>
  <c r="JGJ1907" i="13"/>
  <c r="JGB1907" i="13"/>
  <c r="JFT1907" i="13"/>
  <c r="JFL1907" i="13"/>
  <c r="JFD1907" i="13"/>
  <c r="JEV1907" i="13"/>
  <c r="JEN1907" i="13"/>
  <c r="JEF1907" i="13"/>
  <c r="JDX1907" i="13"/>
  <c r="JDP1907" i="13"/>
  <c r="JDH1907" i="13"/>
  <c r="JCZ1907" i="13"/>
  <c r="JCR1907" i="13"/>
  <c r="JCJ1907" i="13"/>
  <c r="JCB1907" i="13"/>
  <c r="JBT1907" i="13"/>
  <c r="JBL1907" i="13"/>
  <c r="JBD1907" i="13"/>
  <c r="JAV1907" i="13"/>
  <c r="JAN1907" i="13"/>
  <c r="JAF1907" i="13"/>
  <c r="IZX1907" i="13"/>
  <c r="IZP1907" i="13"/>
  <c r="IZH1907" i="13"/>
  <c r="IYZ1907" i="13"/>
  <c r="IYR1907" i="13"/>
  <c r="IYJ1907" i="13"/>
  <c r="IYB1907" i="13"/>
  <c r="IXT1907" i="13"/>
  <c r="IXL1907" i="13"/>
  <c r="IXD1907" i="13"/>
  <c r="IWV1907" i="13"/>
  <c r="IWN1907" i="13"/>
  <c r="IWF1907" i="13"/>
  <c r="IVX1907" i="13"/>
  <c r="IVP1907" i="13"/>
  <c r="IVH1907" i="13"/>
  <c r="IUZ1907" i="13"/>
  <c r="IUR1907" i="13"/>
  <c r="IUJ1907" i="13"/>
  <c r="IUB1907" i="13"/>
  <c r="ITT1907" i="13"/>
  <c r="ITL1907" i="13"/>
  <c r="ITD1907" i="13"/>
  <c r="ISV1907" i="13"/>
  <c r="ISN1907" i="13"/>
  <c r="ISF1907" i="13"/>
  <c r="IRX1907" i="13"/>
  <c r="IRP1907" i="13"/>
  <c r="IRH1907" i="13"/>
  <c r="IQZ1907" i="13"/>
  <c r="IQR1907" i="13"/>
  <c r="IQJ1907" i="13"/>
  <c r="IQB1907" i="13"/>
  <c r="IPT1907" i="13"/>
  <c r="IPL1907" i="13"/>
  <c r="IPD1907" i="13"/>
  <c r="IOV1907" i="13"/>
  <c r="ION1907" i="13"/>
  <c r="IOF1907" i="13"/>
  <c r="INX1907" i="13"/>
  <c r="INP1907" i="13"/>
  <c r="INH1907" i="13"/>
  <c r="IMZ1907" i="13"/>
  <c r="IMR1907" i="13"/>
  <c r="IMJ1907" i="13"/>
  <c r="IMB1907" i="13"/>
  <c r="ILT1907" i="13"/>
  <c r="ILL1907" i="13"/>
  <c r="ILD1907" i="13"/>
  <c r="IKV1907" i="13"/>
  <c r="IKN1907" i="13"/>
  <c r="IKF1907" i="13"/>
  <c r="IJX1907" i="13"/>
  <c r="IJP1907" i="13"/>
  <c r="IJH1907" i="13"/>
  <c r="IIZ1907" i="13"/>
  <c r="IIR1907" i="13"/>
  <c r="IIJ1907" i="13"/>
  <c r="IIB1907" i="13"/>
  <c r="IHT1907" i="13"/>
  <c r="IHL1907" i="13"/>
  <c r="IHD1907" i="13"/>
  <c r="IGV1907" i="13"/>
  <c r="IGN1907" i="13"/>
  <c r="IGF1907" i="13"/>
  <c r="IFX1907" i="13"/>
  <c r="IFP1907" i="13"/>
  <c r="IFH1907" i="13"/>
  <c r="IEZ1907" i="13"/>
  <c r="IER1907" i="13"/>
  <c r="IEJ1907" i="13"/>
  <c r="IEB1907" i="13"/>
  <c r="IDT1907" i="13"/>
  <c r="IDL1907" i="13"/>
  <c r="IDD1907" i="13"/>
  <c r="ICV1907" i="13"/>
  <c r="ICN1907" i="13"/>
  <c r="ICF1907" i="13"/>
  <c r="IBX1907" i="13"/>
  <c r="IBP1907" i="13"/>
  <c r="IBH1907" i="13"/>
  <c r="IAZ1907" i="13"/>
  <c r="IAR1907" i="13"/>
  <c r="IAJ1907" i="13"/>
  <c r="IAB1907" i="13"/>
  <c r="HZT1907" i="13"/>
  <c r="HZL1907" i="13"/>
  <c r="HZD1907" i="13"/>
  <c r="HYV1907" i="13"/>
  <c r="HYN1907" i="13"/>
  <c r="HYF1907" i="13"/>
  <c r="HXX1907" i="13"/>
  <c r="HXP1907" i="13"/>
  <c r="HXH1907" i="13"/>
  <c r="HWZ1907" i="13"/>
  <c r="HWR1907" i="13"/>
  <c r="HWJ1907" i="13"/>
  <c r="HWB1907" i="13"/>
  <c r="HVT1907" i="13"/>
  <c r="HVL1907" i="13"/>
  <c r="HVD1907" i="13"/>
  <c r="HUV1907" i="13"/>
  <c r="HUN1907" i="13"/>
  <c r="HUF1907" i="13"/>
  <c r="HTX1907" i="13"/>
  <c r="HTP1907" i="13"/>
  <c r="HTH1907" i="13"/>
  <c r="HSZ1907" i="13"/>
  <c r="HSR1907" i="13"/>
  <c r="HSJ1907" i="13"/>
  <c r="HSB1907" i="13"/>
  <c r="HRT1907" i="13"/>
  <c r="HRL1907" i="13"/>
  <c r="HRD1907" i="13"/>
  <c r="HQV1907" i="13"/>
  <c r="HQN1907" i="13"/>
  <c r="HQF1907" i="13"/>
  <c r="HPX1907" i="13"/>
  <c r="HPP1907" i="13"/>
  <c r="HPH1907" i="13"/>
  <c r="HOZ1907" i="13"/>
  <c r="HOR1907" i="13"/>
  <c r="HOJ1907" i="13"/>
  <c r="HOB1907" i="13"/>
  <c r="HNT1907" i="13"/>
  <c r="HNL1907" i="13"/>
  <c r="HND1907" i="13"/>
  <c r="HMV1907" i="13"/>
  <c r="HMN1907" i="13"/>
  <c r="HMF1907" i="13"/>
  <c r="HLX1907" i="13"/>
  <c r="HLP1907" i="13"/>
  <c r="HLH1907" i="13"/>
  <c r="HKZ1907" i="13"/>
  <c r="HKR1907" i="13"/>
  <c r="HKJ1907" i="13"/>
  <c r="HKB1907" i="13"/>
  <c r="HJT1907" i="13"/>
  <c r="HJL1907" i="13"/>
  <c r="HJD1907" i="13"/>
  <c r="HIV1907" i="13"/>
  <c r="HIN1907" i="13"/>
  <c r="HIF1907" i="13"/>
  <c r="HHX1907" i="13"/>
  <c r="HHP1907" i="13"/>
  <c r="HHH1907" i="13"/>
  <c r="HGZ1907" i="13"/>
  <c r="HGR1907" i="13"/>
  <c r="HGJ1907" i="13"/>
  <c r="HGB1907" i="13"/>
  <c r="HFT1907" i="13"/>
  <c r="HFL1907" i="13"/>
  <c r="HFD1907" i="13"/>
  <c r="HEV1907" i="13"/>
  <c r="HEN1907" i="13"/>
  <c r="HEF1907" i="13"/>
  <c r="HDX1907" i="13"/>
  <c r="HDP1907" i="13"/>
  <c r="HDH1907" i="13"/>
  <c r="HCZ1907" i="13"/>
  <c r="HCR1907" i="13"/>
  <c r="HCJ1907" i="13"/>
  <c r="HCB1907" i="13"/>
  <c r="HBT1907" i="13"/>
  <c r="HBL1907" i="13"/>
  <c r="HBD1907" i="13"/>
  <c r="HAV1907" i="13"/>
  <c r="HAN1907" i="13"/>
  <c r="HAF1907" i="13"/>
  <c r="GZX1907" i="13"/>
  <c r="GZP1907" i="13"/>
  <c r="GZH1907" i="13"/>
  <c r="GYZ1907" i="13"/>
  <c r="GYR1907" i="13"/>
  <c r="GYJ1907" i="13"/>
  <c r="GYB1907" i="13"/>
  <c r="GXT1907" i="13"/>
  <c r="GXL1907" i="13"/>
  <c r="GXD1907" i="13"/>
  <c r="GWV1907" i="13"/>
  <c r="GWN1907" i="13"/>
  <c r="GWF1907" i="13"/>
  <c r="GVX1907" i="13"/>
  <c r="GVP1907" i="13"/>
  <c r="GVH1907" i="13"/>
  <c r="GUZ1907" i="13"/>
  <c r="GUR1907" i="13"/>
  <c r="GUJ1907" i="13"/>
  <c r="GUB1907" i="13"/>
  <c r="GTT1907" i="13"/>
  <c r="GTL1907" i="13"/>
  <c r="GTD1907" i="13"/>
  <c r="GSV1907" i="13"/>
  <c r="GSN1907" i="13"/>
  <c r="GSF1907" i="13"/>
  <c r="GRX1907" i="13"/>
  <c r="GRP1907" i="13"/>
  <c r="GRH1907" i="13"/>
  <c r="GQZ1907" i="13"/>
  <c r="GQR1907" i="13"/>
  <c r="GQJ1907" i="13"/>
  <c r="GQB1907" i="13"/>
  <c r="GPT1907" i="13"/>
  <c r="GPL1907" i="13"/>
  <c r="GPD1907" i="13"/>
  <c r="GOV1907" i="13"/>
  <c r="GON1907" i="13"/>
  <c r="GOF1907" i="13"/>
  <c r="GNX1907" i="13"/>
  <c r="GNP1907" i="13"/>
  <c r="GNH1907" i="13"/>
  <c r="GMZ1907" i="13"/>
  <c r="GMR1907" i="13"/>
  <c r="GMJ1907" i="13"/>
  <c r="GMB1907" i="13"/>
  <c r="GLT1907" i="13"/>
  <c r="GLL1907" i="13"/>
  <c r="GLD1907" i="13"/>
  <c r="GKV1907" i="13"/>
  <c r="GKN1907" i="13"/>
  <c r="GKF1907" i="13"/>
  <c r="GJX1907" i="13"/>
  <c r="GJP1907" i="13"/>
  <c r="GJH1907" i="13"/>
  <c r="GIZ1907" i="13"/>
  <c r="GIR1907" i="13"/>
  <c r="GIJ1907" i="13"/>
  <c r="GIB1907" i="13"/>
  <c r="GHT1907" i="13"/>
  <c r="GHL1907" i="13"/>
  <c r="GHD1907" i="13"/>
  <c r="GGV1907" i="13"/>
  <c r="GGN1907" i="13"/>
  <c r="GGF1907" i="13"/>
  <c r="GFX1907" i="13"/>
  <c r="GFP1907" i="13"/>
  <c r="GFH1907" i="13"/>
  <c r="GEZ1907" i="13"/>
  <c r="GER1907" i="13"/>
  <c r="GEJ1907" i="13"/>
  <c r="GEB1907" i="13"/>
  <c r="GDT1907" i="13"/>
  <c r="GDL1907" i="13"/>
  <c r="GDD1907" i="13"/>
  <c r="GCV1907" i="13"/>
  <c r="GCN1907" i="13"/>
  <c r="GCF1907" i="13"/>
  <c r="GBX1907" i="13"/>
  <c r="GBP1907" i="13"/>
  <c r="GBH1907" i="13"/>
  <c r="GAZ1907" i="13"/>
  <c r="GAR1907" i="13"/>
  <c r="GAJ1907" i="13"/>
  <c r="GAB1907" i="13"/>
  <c r="FZT1907" i="13"/>
  <c r="FZL1907" i="13"/>
  <c r="FZD1907" i="13"/>
  <c r="FYV1907" i="13"/>
  <c r="FYN1907" i="13"/>
  <c r="FYF1907" i="13"/>
  <c r="FXX1907" i="13"/>
  <c r="FXP1907" i="13"/>
  <c r="FXH1907" i="13"/>
  <c r="FWZ1907" i="13"/>
  <c r="FWR1907" i="13"/>
  <c r="FWJ1907" i="13"/>
  <c r="FWB1907" i="13"/>
  <c r="FVT1907" i="13"/>
  <c r="FVL1907" i="13"/>
  <c r="FVD1907" i="13"/>
  <c r="FUV1907" i="13"/>
  <c r="FUN1907" i="13"/>
  <c r="FUF1907" i="13"/>
  <c r="FTX1907" i="13"/>
  <c r="FTP1907" i="13"/>
  <c r="FTH1907" i="13"/>
  <c r="FSZ1907" i="13"/>
  <c r="FSR1907" i="13"/>
  <c r="FSJ1907" i="13"/>
  <c r="FSB1907" i="13"/>
  <c r="FRT1907" i="13"/>
  <c r="FRL1907" i="13"/>
  <c r="FRD1907" i="13"/>
  <c r="FQV1907" i="13"/>
  <c r="FQN1907" i="13"/>
  <c r="FQF1907" i="13"/>
  <c r="FPX1907" i="13"/>
  <c r="FPP1907" i="13"/>
  <c r="FPH1907" i="13"/>
  <c r="FOZ1907" i="13"/>
  <c r="FOR1907" i="13"/>
  <c r="FOJ1907" i="13"/>
  <c r="FOB1907" i="13"/>
  <c r="FNT1907" i="13"/>
  <c r="FNL1907" i="13"/>
  <c r="FND1907" i="13"/>
  <c r="FMV1907" i="13"/>
  <c r="FMN1907" i="13"/>
  <c r="FMF1907" i="13"/>
  <c r="FLX1907" i="13"/>
  <c r="FLP1907" i="13"/>
  <c r="FLH1907" i="13"/>
  <c r="FKZ1907" i="13"/>
  <c r="FKR1907" i="13"/>
  <c r="FKJ1907" i="13"/>
  <c r="FKB1907" i="13"/>
  <c r="FJT1907" i="13"/>
  <c r="FJL1907" i="13"/>
  <c r="FJD1907" i="13"/>
  <c r="FIV1907" i="13"/>
  <c r="FIN1907" i="13"/>
  <c r="FIF1907" i="13"/>
  <c r="FHX1907" i="13"/>
  <c r="FHP1907" i="13"/>
  <c r="FHH1907" i="13"/>
  <c r="FGZ1907" i="13"/>
  <c r="FGR1907" i="13"/>
  <c r="FGJ1907" i="13"/>
  <c r="FGB1907" i="13"/>
  <c r="FFT1907" i="13"/>
  <c r="FFL1907" i="13"/>
  <c r="FFD1907" i="13"/>
  <c r="FEV1907" i="13"/>
  <c r="FEN1907" i="13"/>
  <c r="FEF1907" i="13"/>
  <c r="FDX1907" i="13"/>
  <c r="FDP1907" i="13"/>
  <c r="FDH1907" i="13"/>
  <c r="FCZ1907" i="13"/>
  <c r="FCR1907" i="13"/>
  <c r="FCJ1907" i="13"/>
  <c r="FCB1907" i="13"/>
  <c r="FBT1907" i="13"/>
  <c r="FBL1907" i="13"/>
  <c r="FBD1907" i="13"/>
  <c r="FAV1907" i="13"/>
  <c r="FAN1907" i="13"/>
  <c r="FAF1907" i="13"/>
  <c r="EZX1907" i="13"/>
  <c r="EZP1907" i="13"/>
  <c r="EZH1907" i="13"/>
  <c r="EYZ1907" i="13"/>
  <c r="EYR1907" i="13"/>
  <c r="EYJ1907" i="13"/>
  <c r="EYB1907" i="13"/>
  <c r="EXT1907" i="13"/>
  <c r="EXL1907" i="13"/>
  <c r="EXD1907" i="13"/>
  <c r="EWV1907" i="13"/>
  <c r="EWN1907" i="13"/>
  <c r="EWF1907" i="13"/>
  <c r="EVX1907" i="13"/>
  <c r="EVP1907" i="13"/>
  <c r="EVH1907" i="13"/>
  <c r="EUZ1907" i="13"/>
  <c r="EUR1907" i="13"/>
  <c r="EUJ1907" i="13"/>
  <c r="EUB1907" i="13"/>
  <c r="ETT1907" i="13"/>
  <c r="ETL1907" i="13"/>
  <c r="ETD1907" i="13"/>
  <c r="ESV1907" i="13"/>
  <c r="ESN1907" i="13"/>
  <c r="ESF1907" i="13"/>
  <c r="ERX1907" i="13"/>
  <c r="ERP1907" i="13"/>
  <c r="ERH1907" i="13"/>
  <c r="EQZ1907" i="13"/>
  <c r="EQR1907" i="13"/>
  <c r="EQJ1907" i="13"/>
  <c r="EQB1907" i="13"/>
  <c r="EPT1907" i="13"/>
  <c r="EPL1907" i="13"/>
  <c r="EPD1907" i="13"/>
  <c r="EOV1907" i="13"/>
  <c r="EON1907" i="13"/>
  <c r="EOF1907" i="13"/>
  <c r="ENX1907" i="13"/>
  <c r="ENP1907" i="13"/>
  <c r="ENH1907" i="13"/>
  <c r="EMZ1907" i="13"/>
  <c r="EMR1907" i="13"/>
  <c r="EMJ1907" i="13"/>
  <c r="EMB1907" i="13"/>
  <c r="ELT1907" i="13"/>
  <c r="ELL1907" i="13"/>
  <c r="ELD1907" i="13"/>
  <c r="EKV1907" i="13"/>
  <c r="EKN1907" i="13"/>
  <c r="EKF1907" i="13"/>
  <c r="EJX1907" i="13"/>
  <c r="EJP1907" i="13"/>
  <c r="EJH1907" i="13"/>
  <c r="EIZ1907" i="13"/>
  <c r="EIR1907" i="13"/>
  <c r="EIJ1907" i="13"/>
  <c r="EIB1907" i="13"/>
  <c r="EHT1907" i="13"/>
  <c r="EHL1907" i="13"/>
  <c r="EHD1907" i="13"/>
  <c r="EGV1907" i="13"/>
  <c r="EGN1907" i="13"/>
  <c r="EGF1907" i="13"/>
  <c r="EFX1907" i="13"/>
  <c r="EFP1907" i="13"/>
  <c r="EFH1907" i="13"/>
  <c r="EEZ1907" i="13"/>
  <c r="EER1907" i="13"/>
  <c r="EEJ1907" i="13"/>
  <c r="EEB1907" i="13"/>
  <c r="EDT1907" i="13"/>
  <c r="EDL1907" i="13"/>
  <c r="EDD1907" i="13"/>
  <c r="ECV1907" i="13"/>
  <c r="ECN1907" i="13"/>
  <c r="ECF1907" i="13"/>
  <c r="EBX1907" i="13"/>
  <c r="EBP1907" i="13"/>
  <c r="EBH1907" i="13"/>
  <c r="EAZ1907" i="13"/>
  <c r="EAR1907" i="13"/>
  <c r="EAJ1907" i="13"/>
  <c r="EAB1907" i="13"/>
  <c r="DZT1907" i="13"/>
  <c r="DZL1907" i="13"/>
  <c r="DZD1907" i="13"/>
  <c r="DYV1907" i="13"/>
  <c r="DYN1907" i="13"/>
  <c r="DYF1907" i="13"/>
  <c r="DXX1907" i="13"/>
  <c r="DXP1907" i="13"/>
  <c r="DXH1907" i="13"/>
  <c r="DWZ1907" i="13"/>
  <c r="DWR1907" i="13"/>
  <c r="DWJ1907" i="13"/>
  <c r="DWB1907" i="13"/>
  <c r="DVT1907" i="13"/>
  <c r="DVL1907" i="13"/>
  <c r="DVD1907" i="13"/>
  <c r="DUV1907" i="13"/>
  <c r="DUN1907" i="13"/>
  <c r="DUF1907" i="13"/>
  <c r="DTX1907" i="13"/>
  <c r="DTP1907" i="13"/>
  <c r="DTH1907" i="13"/>
  <c r="DSZ1907" i="13"/>
  <c r="DSR1907" i="13"/>
  <c r="DSJ1907" i="13"/>
  <c r="DSB1907" i="13"/>
  <c r="DRT1907" i="13"/>
  <c r="DRL1907" i="13"/>
  <c r="DRD1907" i="13"/>
  <c r="DQV1907" i="13"/>
  <c r="DQN1907" i="13"/>
  <c r="DQF1907" i="13"/>
  <c r="DPX1907" i="13"/>
  <c r="DPP1907" i="13"/>
  <c r="DPH1907" i="13"/>
  <c r="DOZ1907" i="13"/>
  <c r="DOR1907" i="13"/>
  <c r="DOJ1907" i="13"/>
  <c r="DOB1907" i="13"/>
  <c r="DNT1907" i="13"/>
  <c r="DNL1907" i="13"/>
  <c r="DND1907" i="13"/>
  <c r="DMV1907" i="13"/>
  <c r="DMN1907" i="13"/>
  <c r="DMF1907" i="13"/>
  <c r="DLX1907" i="13"/>
  <c r="DLP1907" i="13"/>
  <c r="DLH1907" i="13"/>
  <c r="DKZ1907" i="13"/>
  <c r="DKR1907" i="13"/>
  <c r="DKJ1907" i="13"/>
  <c r="DKB1907" i="13"/>
  <c r="DJT1907" i="13"/>
  <c r="DJL1907" i="13"/>
  <c r="DJD1907" i="13"/>
  <c r="DIV1907" i="13"/>
  <c r="DIN1907" i="13"/>
  <c r="DIF1907" i="13"/>
  <c r="DHX1907" i="13"/>
  <c r="DHP1907" i="13"/>
  <c r="DHH1907" i="13"/>
  <c r="DGZ1907" i="13"/>
  <c r="DGR1907" i="13"/>
  <c r="DGJ1907" i="13"/>
  <c r="DGB1907" i="13"/>
  <c r="DFT1907" i="13"/>
  <c r="DFL1907" i="13"/>
  <c r="DFD1907" i="13"/>
  <c r="DEV1907" i="13"/>
  <c r="DEN1907" i="13"/>
  <c r="DEF1907" i="13"/>
  <c r="DDX1907" i="13"/>
  <c r="DDP1907" i="13"/>
  <c r="DDH1907" i="13"/>
  <c r="DCZ1907" i="13"/>
  <c r="DCR1907" i="13"/>
  <c r="DCJ1907" i="13"/>
  <c r="DCB1907" i="13"/>
  <c r="DBT1907" i="13"/>
  <c r="DBL1907" i="13"/>
  <c r="DBD1907" i="13"/>
  <c r="DAV1907" i="13"/>
  <c r="DAN1907" i="13"/>
  <c r="DAF1907" i="13"/>
  <c r="CZX1907" i="13"/>
  <c r="CZP1907" i="13"/>
  <c r="CZH1907" i="13"/>
  <c r="CYZ1907" i="13"/>
  <c r="CYR1907" i="13"/>
  <c r="CYJ1907" i="13"/>
  <c r="CYB1907" i="13"/>
  <c r="CXT1907" i="13"/>
  <c r="CXL1907" i="13"/>
  <c r="CXD1907" i="13"/>
  <c r="CWV1907" i="13"/>
  <c r="CWN1907" i="13"/>
  <c r="CWF1907" i="13"/>
  <c r="CVX1907" i="13"/>
  <c r="CVP1907" i="13"/>
  <c r="CVH1907" i="13"/>
  <c r="CUZ1907" i="13"/>
  <c r="CUR1907" i="13"/>
  <c r="CUJ1907" i="13"/>
  <c r="CUB1907" i="13"/>
  <c r="CTT1907" i="13"/>
  <c r="CTL1907" i="13"/>
  <c r="CTD1907" i="13"/>
  <c r="CSV1907" i="13"/>
  <c r="CSN1907" i="13"/>
  <c r="CSF1907" i="13"/>
  <c r="CRX1907" i="13"/>
  <c r="CRP1907" i="13"/>
  <c r="CRH1907" i="13"/>
  <c r="CQZ1907" i="13"/>
  <c r="CQR1907" i="13"/>
  <c r="CQJ1907" i="13"/>
  <c r="CQB1907" i="13"/>
  <c r="CPT1907" i="13"/>
  <c r="CPL1907" i="13"/>
  <c r="CPD1907" i="13"/>
  <c r="COV1907" i="13"/>
  <c r="CON1907" i="13"/>
  <c r="COF1907" i="13"/>
  <c r="CNX1907" i="13"/>
  <c r="CNP1907" i="13"/>
  <c r="CNH1907" i="13"/>
  <c r="CMZ1907" i="13"/>
  <c r="CMR1907" i="13"/>
  <c r="CMJ1907" i="13"/>
  <c r="CMB1907" i="13"/>
  <c r="CLT1907" i="13"/>
  <c r="CLL1907" i="13"/>
  <c r="CLD1907" i="13"/>
  <c r="CKV1907" i="13"/>
  <c r="CKN1907" i="13"/>
  <c r="CKF1907" i="13"/>
  <c r="CJX1907" i="13"/>
  <c r="CJP1907" i="13"/>
  <c r="CJH1907" i="13"/>
  <c r="CIZ1907" i="13"/>
  <c r="CIR1907" i="13"/>
  <c r="CIJ1907" i="13"/>
  <c r="CIB1907" i="13"/>
  <c r="CHT1907" i="13"/>
  <c r="CHL1907" i="13"/>
  <c r="CHD1907" i="13"/>
  <c r="CGV1907" i="13"/>
  <c r="CGN1907" i="13"/>
  <c r="CGF1907" i="13"/>
  <c r="CFX1907" i="13"/>
  <c r="CFP1907" i="13"/>
  <c r="CFH1907" i="13"/>
  <c r="CEZ1907" i="13"/>
  <c r="CER1907" i="13"/>
  <c r="CEJ1907" i="13"/>
  <c r="CEB1907" i="13"/>
  <c r="CDT1907" i="13"/>
  <c r="CDL1907" i="13"/>
  <c r="CDD1907" i="13"/>
  <c r="CCV1907" i="13"/>
  <c r="CCN1907" i="13"/>
  <c r="CCF1907" i="13"/>
  <c r="CBX1907" i="13"/>
  <c r="CBP1907" i="13"/>
  <c r="CBH1907" i="13"/>
  <c r="CAZ1907" i="13"/>
  <c r="CAR1907" i="13"/>
  <c r="CAJ1907" i="13"/>
  <c r="CAB1907" i="13"/>
  <c r="BZT1907" i="13"/>
  <c r="BZL1907" i="13"/>
  <c r="BZD1907" i="13"/>
  <c r="BYV1907" i="13"/>
  <c r="BYN1907" i="13"/>
  <c r="BYF1907" i="13"/>
  <c r="BXX1907" i="13"/>
  <c r="BXP1907" i="13"/>
  <c r="BXH1907" i="13"/>
  <c r="BWZ1907" i="13"/>
  <c r="BWR1907" i="13"/>
  <c r="BWJ1907" i="13"/>
  <c r="BWB1907" i="13"/>
  <c r="BVT1907" i="13"/>
  <c r="BVL1907" i="13"/>
  <c r="BVD1907" i="13"/>
  <c r="BUV1907" i="13"/>
  <c r="BUN1907" i="13"/>
  <c r="BUF1907" i="13"/>
  <c r="BTX1907" i="13"/>
  <c r="BTP1907" i="13"/>
  <c r="BTH1907" i="13"/>
  <c r="BSZ1907" i="13"/>
  <c r="BSR1907" i="13"/>
  <c r="BSJ1907" i="13"/>
  <c r="BSB1907" i="13"/>
  <c r="BRT1907" i="13"/>
  <c r="BRL1907" i="13"/>
  <c r="BRD1907" i="13"/>
  <c r="BQV1907" i="13"/>
  <c r="BQN1907" i="13"/>
  <c r="BQF1907" i="13"/>
  <c r="BPX1907" i="13"/>
  <c r="BPP1907" i="13"/>
  <c r="BPH1907" i="13"/>
  <c r="BOZ1907" i="13"/>
  <c r="BOR1907" i="13"/>
  <c r="BOJ1907" i="13"/>
  <c r="BOB1907" i="13"/>
  <c r="BNT1907" i="13"/>
  <c r="BNL1907" i="13"/>
  <c r="BND1907" i="13"/>
  <c r="BMV1907" i="13"/>
  <c r="BMN1907" i="13"/>
  <c r="BMF1907" i="13"/>
  <c r="BLX1907" i="13"/>
  <c r="BLP1907" i="13"/>
  <c r="BLH1907" i="13"/>
  <c r="BKZ1907" i="13"/>
  <c r="BKR1907" i="13"/>
  <c r="BKJ1907" i="13"/>
  <c r="BKB1907" i="13"/>
  <c r="BJT1907" i="13"/>
  <c r="BJL1907" i="13"/>
  <c r="BJD1907" i="13"/>
  <c r="BIV1907" i="13"/>
  <c r="BIN1907" i="13"/>
  <c r="BIF1907" i="13"/>
  <c r="BHX1907" i="13"/>
  <c r="BHP1907" i="13"/>
  <c r="BHH1907" i="13"/>
  <c r="BGZ1907" i="13"/>
  <c r="BGR1907" i="13"/>
  <c r="BGJ1907" i="13"/>
  <c r="BGB1907" i="13"/>
  <c r="BFT1907" i="13"/>
  <c r="BFL1907" i="13"/>
  <c r="BFD1907" i="13"/>
  <c r="BEV1907" i="13"/>
  <c r="BEN1907" i="13"/>
  <c r="BEF1907" i="13"/>
  <c r="BDX1907" i="13"/>
  <c r="BDP1907" i="13"/>
  <c r="BDH1907" i="13"/>
  <c r="BCZ1907" i="13"/>
  <c r="BCR1907" i="13"/>
  <c r="BCJ1907" i="13"/>
  <c r="BCB1907" i="13"/>
  <c r="BBT1907" i="13"/>
  <c r="BBL1907" i="13"/>
  <c r="BBD1907" i="13"/>
  <c r="BAV1907" i="13"/>
  <c r="BAN1907" i="13"/>
  <c r="BAF1907" i="13"/>
  <c r="AZX1907" i="13"/>
  <c r="AZP1907" i="13"/>
  <c r="AZH1907" i="13"/>
  <c r="AYZ1907" i="13"/>
  <c r="AYR1907" i="13"/>
  <c r="AYJ1907" i="13"/>
  <c r="AYB1907" i="13"/>
  <c r="AXT1907" i="13"/>
  <c r="AXL1907" i="13"/>
  <c r="AXD1907" i="13"/>
  <c r="AWV1907" i="13"/>
  <c r="AWN1907" i="13"/>
  <c r="AWF1907" i="13"/>
  <c r="AVX1907" i="13"/>
  <c r="AVP1907" i="13"/>
  <c r="AVH1907" i="13"/>
  <c r="AUZ1907" i="13"/>
  <c r="AUR1907" i="13"/>
  <c r="AUJ1907" i="13"/>
  <c r="AUB1907" i="13"/>
  <c r="ATT1907" i="13"/>
  <c r="ATL1907" i="13"/>
  <c r="ATD1907" i="13"/>
  <c r="ASV1907" i="13"/>
  <c r="ASN1907" i="13"/>
  <c r="ASF1907" i="13"/>
  <c r="ARX1907" i="13"/>
  <c r="ARP1907" i="13"/>
  <c r="ARH1907" i="13"/>
  <c r="AQZ1907" i="13"/>
  <c r="AQR1907" i="13"/>
  <c r="AQJ1907" i="13"/>
  <c r="AQB1907" i="13"/>
  <c r="APT1907" i="13"/>
  <c r="APL1907" i="13"/>
  <c r="APD1907" i="13"/>
  <c r="AOV1907" i="13"/>
  <c r="AON1907" i="13"/>
  <c r="AOF1907" i="13"/>
  <c r="ANX1907" i="13"/>
  <c r="ANP1907" i="13"/>
  <c r="ANH1907" i="13"/>
  <c r="AMZ1907" i="13"/>
  <c r="AMR1907" i="13"/>
  <c r="AMJ1907" i="13"/>
  <c r="AMB1907" i="13"/>
  <c r="ALT1907" i="13"/>
  <c r="ALL1907" i="13"/>
  <c r="ALD1907" i="13"/>
  <c r="AKV1907" i="13"/>
  <c r="AKN1907" i="13"/>
  <c r="AKF1907" i="13"/>
  <c r="AJX1907" i="13"/>
  <c r="AJP1907" i="13"/>
  <c r="AJH1907" i="13"/>
  <c r="AIZ1907" i="13"/>
  <c r="AIR1907" i="13"/>
  <c r="AIJ1907" i="13"/>
  <c r="AIB1907" i="13"/>
  <c r="AHT1907" i="13"/>
  <c r="AHL1907" i="13"/>
  <c r="AHD1907" i="13"/>
  <c r="AGV1907" i="13"/>
  <c r="AGN1907" i="13"/>
  <c r="AGF1907" i="13"/>
  <c r="AFX1907" i="13"/>
  <c r="AFP1907" i="13"/>
  <c r="AFH1907" i="13"/>
  <c r="AEZ1907" i="13"/>
  <c r="AER1907" i="13"/>
  <c r="AEJ1907" i="13"/>
  <c r="AEB1907" i="13"/>
  <c r="ADT1907" i="13"/>
  <c r="ADL1907" i="13"/>
  <c r="ADD1907" i="13"/>
  <c r="ACV1907" i="13"/>
  <c r="ACN1907" i="13"/>
  <c r="ACF1907" i="13"/>
  <c r="ABX1907" i="13"/>
  <c r="ABP1907" i="13"/>
  <c r="ABH1907" i="13"/>
  <c r="AAZ1907" i="13"/>
  <c r="AAR1907" i="13"/>
  <c r="AAJ1907" i="13"/>
  <c r="AAB1907" i="13"/>
  <c r="ZT1907" i="13"/>
  <c r="ZL1907" i="13"/>
  <c r="ZD1907" i="13"/>
  <c r="YV1907" i="13"/>
  <c r="YN1907" i="13"/>
  <c r="YF1907" i="13"/>
  <c r="XX1907" i="13"/>
  <c r="XP1907" i="13"/>
  <c r="XH1907" i="13"/>
  <c r="WZ1907" i="13"/>
  <c r="WR1907" i="13"/>
  <c r="WJ1907" i="13"/>
  <c r="WB1907" i="13"/>
  <c r="VT1907" i="13"/>
  <c r="VL1907" i="13"/>
  <c r="VD1907" i="13"/>
  <c r="UV1907" i="13"/>
  <c r="UN1907" i="13"/>
  <c r="UF1907" i="13"/>
  <c r="TX1907" i="13"/>
  <c r="TP1907" i="13"/>
  <c r="TH1907" i="13"/>
  <c r="SZ1907" i="13"/>
  <c r="SR1907" i="13"/>
  <c r="SJ1907" i="13"/>
  <c r="SB1907" i="13"/>
  <c r="RT1907" i="13"/>
  <c r="RL1907" i="13"/>
  <c r="RD1907" i="13"/>
  <c r="QV1907" i="13"/>
  <c r="QN1907" i="13"/>
  <c r="QF1907" i="13"/>
  <c r="PX1907" i="13"/>
  <c r="PP1907" i="13"/>
  <c r="PH1907" i="13"/>
  <c r="OZ1907" i="13"/>
  <c r="OR1907" i="13"/>
  <c r="OJ1907" i="13"/>
  <c r="OB1907" i="13"/>
  <c r="NT1907" i="13"/>
  <c r="NL1907" i="13"/>
  <c r="ND1907" i="13"/>
  <c r="MV1907" i="13"/>
  <c r="MN1907" i="13"/>
  <c r="MF1907" i="13"/>
  <c r="LX1907" i="13"/>
  <c r="LP1907" i="13"/>
  <c r="LH1907" i="13"/>
  <c r="KZ1907" i="13"/>
  <c r="KR1907" i="13"/>
  <c r="KJ1907" i="13"/>
  <c r="KB1907" i="13"/>
  <c r="JT1907" i="13"/>
  <c r="JL1907" i="13"/>
  <c r="JD1907" i="13"/>
  <c r="IV1907" i="13"/>
  <c r="IN1907" i="13"/>
  <c r="IF1907" i="13"/>
  <c r="HX1907" i="13"/>
  <c r="HP1907" i="13"/>
  <c r="HH1907" i="13"/>
  <c r="GZ1907" i="13"/>
  <c r="GR1907" i="13"/>
  <c r="GJ1907" i="13"/>
  <c r="GB1907" i="13"/>
  <c r="FT1907" i="13"/>
  <c r="FL1907" i="13"/>
  <c r="FD1907" i="13"/>
  <c r="EV1907" i="13"/>
  <c r="EN1907" i="13"/>
  <c r="EF1907" i="13"/>
  <c r="DX1907" i="13"/>
  <c r="DP1907" i="13"/>
  <c r="DH1907" i="13"/>
  <c r="CZ1907" i="13"/>
  <c r="CR1907" i="13"/>
  <c r="CJ1907" i="13"/>
  <c r="CB1907" i="13"/>
  <c r="BT1907" i="13"/>
  <c r="BL1907" i="13"/>
  <c r="BD1907" i="13"/>
  <c r="AV1907" i="13"/>
  <c r="AN1907" i="13"/>
  <c r="AF1907" i="13"/>
  <c r="X1907" i="13"/>
  <c r="P1907" i="13"/>
  <c r="H1907" i="13"/>
  <c r="XFD1906" i="13"/>
  <c r="XEV1906" i="13"/>
  <c r="XEN1906" i="13"/>
  <c r="XEF1906" i="13"/>
  <c r="XDX1906" i="13"/>
  <c r="XDP1906" i="13"/>
  <c r="XDH1906" i="13"/>
  <c r="XCZ1906" i="13"/>
  <c r="XCR1906" i="13"/>
  <c r="XCJ1906" i="13"/>
  <c r="XCB1906" i="13"/>
  <c r="XBT1906" i="13"/>
  <c r="XBL1906" i="13"/>
  <c r="XBD1906" i="13"/>
  <c r="XAV1906" i="13"/>
  <c r="XAN1906" i="13"/>
  <c r="XAF1906" i="13"/>
  <c r="WZX1906" i="13"/>
  <c r="WZP1906" i="13"/>
  <c r="WZH1906" i="13"/>
  <c r="WYZ1906" i="13"/>
  <c r="WYR1906" i="13"/>
  <c r="WYJ1906" i="13"/>
  <c r="WYB1906" i="13"/>
  <c r="WXT1906" i="13"/>
  <c r="WXL1906" i="13"/>
  <c r="WXD1906" i="13"/>
  <c r="WWV1906" i="13"/>
  <c r="WWN1906" i="13"/>
  <c r="WWF1906" i="13"/>
  <c r="WVX1906" i="13"/>
  <c r="WVP1906" i="13"/>
  <c r="WVH1906" i="13"/>
  <c r="WUZ1906" i="13"/>
  <c r="WUR1906" i="13"/>
  <c r="WUJ1906" i="13"/>
  <c r="WUB1906" i="13"/>
  <c r="WTT1906" i="13"/>
  <c r="WTL1906" i="13"/>
  <c r="WTD1906" i="13"/>
  <c r="WSV1906" i="13"/>
  <c r="WSN1906" i="13"/>
  <c r="WSF1906" i="13"/>
  <c r="WRX1906" i="13"/>
  <c r="WRP1906" i="13"/>
  <c r="WRH1906" i="13"/>
  <c r="WQZ1906" i="13"/>
  <c r="WQR1906" i="13"/>
  <c r="WQJ1906" i="13"/>
  <c r="WQB1906" i="13"/>
  <c r="WPT1906" i="13"/>
  <c r="WPL1906" i="13"/>
  <c r="WPD1906" i="13"/>
  <c r="WOV1906" i="13"/>
  <c r="WON1906" i="13"/>
  <c r="WOF1906" i="13"/>
  <c r="WNX1906" i="13"/>
  <c r="WNP1906" i="13"/>
  <c r="WNH1906" i="13"/>
  <c r="WMZ1906" i="13"/>
  <c r="WMR1906" i="13"/>
  <c r="WMJ1906" i="13"/>
  <c r="WMB1906" i="13"/>
  <c r="WLT1906" i="13"/>
  <c r="WLL1906" i="13"/>
  <c r="WLD1906" i="13"/>
  <c r="WKV1906" i="13"/>
  <c r="WKN1906" i="13"/>
  <c r="WKF1906" i="13"/>
  <c r="WJX1906" i="13"/>
  <c r="WJP1906" i="13"/>
  <c r="WJH1906" i="13"/>
  <c r="WIZ1906" i="13"/>
  <c r="WIR1906" i="13"/>
  <c r="WIJ1906" i="13"/>
  <c r="WIB1906" i="13"/>
  <c r="WHT1906" i="13"/>
  <c r="WHL1906" i="13"/>
  <c r="WHD1906" i="13"/>
  <c r="WGV1906" i="13"/>
  <c r="WGN1906" i="13"/>
  <c r="WGF1906" i="13"/>
  <c r="WFX1906" i="13"/>
  <c r="WFP1906" i="13"/>
  <c r="WFH1906" i="13"/>
  <c r="WEZ1906" i="13"/>
  <c r="WER1906" i="13"/>
  <c r="WEJ1906" i="13"/>
  <c r="WEB1906" i="13"/>
  <c r="WDT1906" i="13"/>
  <c r="WDL1906" i="13"/>
  <c r="WDD1906" i="13"/>
  <c r="WCV1906" i="13"/>
  <c r="WCN1906" i="13"/>
  <c r="WCF1906" i="13"/>
  <c r="WBX1906" i="13"/>
  <c r="WBP1906" i="13"/>
  <c r="WBH1906" i="13"/>
  <c r="WAZ1906" i="13"/>
  <c r="WAR1906" i="13"/>
  <c r="WAJ1906" i="13"/>
  <c r="WAB1906" i="13"/>
  <c r="VZT1906" i="13"/>
  <c r="VZL1906" i="13"/>
  <c r="VZD1906" i="13"/>
  <c r="VYV1906" i="13"/>
  <c r="VYN1906" i="13"/>
  <c r="VYF1906" i="13"/>
  <c r="VXX1906" i="13"/>
  <c r="VXP1906" i="13"/>
  <c r="VXH1906" i="13"/>
  <c r="VWZ1906" i="13"/>
  <c r="VWR1906" i="13"/>
  <c r="VWJ1906" i="13"/>
  <c r="VWB1906" i="13"/>
  <c r="VVT1906" i="13"/>
  <c r="VVL1906" i="13"/>
  <c r="VVD1906" i="13"/>
  <c r="VUV1906" i="13"/>
  <c r="VUN1906" i="13"/>
  <c r="VUF1906" i="13"/>
  <c r="VTX1906" i="13"/>
  <c r="VTP1906" i="13"/>
  <c r="VTH1906" i="13"/>
  <c r="VSZ1906" i="13"/>
  <c r="VSR1906" i="13"/>
  <c r="VSJ1906" i="13"/>
  <c r="VSB1906" i="13"/>
  <c r="VRT1906" i="13"/>
  <c r="VRL1906" i="13"/>
  <c r="VRD1906" i="13"/>
  <c r="VQV1906" i="13"/>
  <c r="VQN1906" i="13"/>
  <c r="VQF1906" i="13"/>
  <c r="VPX1906" i="13"/>
  <c r="VPP1906" i="13"/>
  <c r="VPH1906" i="13"/>
  <c r="VOZ1906" i="13"/>
  <c r="VOR1906" i="13"/>
  <c r="VOJ1906" i="13"/>
  <c r="VOB1906" i="13"/>
  <c r="VNT1906" i="13"/>
  <c r="VNL1906" i="13"/>
  <c r="VND1906" i="13"/>
  <c r="VMV1906" i="13"/>
  <c r="VMN1906" i="13"/>
  <c r="VMF1906" i="13"/>
  <c r="VLX1906" i="13"/>
  <c r="VLP1906" i="13"/>
  <c r="VLH1906" i="13"/>
  <c r="VKZ1906" i="13"/>
  <c r="VKR1906" i="13"/>
  <c r="VKJ1906" i="13"/>
  <c r="VKB1906" i="13"/>
  <c r="VJT1906" i="13"/>
  <c r="VJL1906" i="13"/>
  <c r="VJD1906" i="13"/>
  <c r="VIV1906" i="13"/>
  <c r="VIN1906" i="13"/>
  <c r="VIF1906" i="13"/>
  <c r="VHX1906" i="13"/>
  <c r="VHP1906" i="13"/>
  <c r="VHH1906" i="13"/>
  <c r="VGZ1906" i="13"/>
  <c r="VGR1906" i="13"/>
  <c r="VGJ1906" i="13"/>
  <c r="VGB1906" i="13"/>
  <c r="VFT1906" i="13"/>
  <c r="VFL1906" i="13"/>
  <c r="VFD1906" i="13"/>
  <c r="VEV1906" i="13"/>
  <c r="VEN1906" i="13"/>
  <c r="VEF1906" i="13"/>
  <c r="VDX1906" i="13"/>
  <c r="VDP1906" i="13"/>
  <c r="VDH1906" i="13"/>
  <c r="VCZ1906" i="13"/>
  <c r="VCR1906" i="13"/>
  <c r="VCJ1906" i="13"/>
  <c r="VCB1906" i="13"/>
  <c r="VBT1906" i="13"/>
  <c r="VBL1906" i="13"/>
  <c r="VBD1906" i="13"/>
  <c r="VAV1906" i="13"/>
  <c r="VAN1906" i="13"/>
  <c r="VAF1906" i="13"/>
  <c r="UZX1906" i="13"/>
  <c r="UZP1906" i="13"/>
  <c r="UZH1906" i="13"/>
  <c r="UYZ1906" i="13"/>
  <c r="UYR1906" i="13"/>
  <c r="UYJ1906" i="13"/>
  <c r="UYB1906" i="13"/>
  <c r="UXT1906" i="13"/>
  <c r="UXL1906" i="13"/>
  <c r="UXD1906" i="13"/>
  <c r="UWV1906" i="13"/>
  <c r="UWN1906" i="13"/>
  <c r="UWF1906" i="13"/>
  <c r="UVX1906" i="13"/>
  <c r="UVP1906" i="13"/>
  <c r="UVH1906" i="13"/>
  <c r="UUZ1906" i="13"/>
  <c r="UUR1906" i="13"/>
  <c r="UUJ1906" i="13"/>
  <c r="UUB1906" i="13"/>
  <c r="UTT1906" i="13"/>
  <c r="UTL1906" i="13"/>
  <c r="UTD1906" i="13"/>
  <c r="USV1906" i="13"/>
  <c r="USN1906" i="13"/>
  <c r="USF1906" i="13"/>
  <c r="URX1906" i="13"/>
  <c r="URP1906" i="13"/>
  <c r="URH1906" i="13"/>
  <c r="UQZ1906" i="13"/>
  <c r="UQR1906" i="13"/>
  <c r="UQJ1906" i="13"/>
  <c r="UQB1906" i="13"/>
  <c r="UPT1906" i="13"/>
  <c r="UPL1906" i="13"/>
  <c r="UPD1906" i="13"/>
  <c r="UOV1906" i="13"/>
  <c r="UON1906" i="13"/>
  <c r="UOF1906" i="13"/>
  <c r="UNX1906" i="13"/>
  <c r="UNP1906" i="13"/>
  <c r="UNH1906" i="13"/>
  <c r="UMZ1906" i="13"/>
  <c r="UMR1906" i="13"/>
  <c r="UMJ1906" i="13"/>
  <c r="UMB1906" i="13"/>
  <c r="ULT1906" i="13"/>
  <c r="ULL1906" i="13"/>
  <c r="ULD1906" i="13"/>
  <c r="UKV1906" i="13"/>
  <c r="UKN1906" i="13"/>
  <c r="UKF1906" i="13"/>
  <c r="UJX1906" i="13"/>
  <c r="UJP1906" i="13"/>
  <c r="UJH1906" i="13"/>
  <c r="UIZ1906" i="13"/>
  <c r="UIR1906" i="13"/>
  <c r="UIJ1906" i="13"/>
  <c r="UIB1906" i="13"/>
  <c r="UHT1906" i="13"/>
  <c r="UHL1906" i="13"/>
  <c r="UHD1906" i="13"/>
  <c r="UGV1906" i="13"/>
  <c r="UGN1906" i="13"/>
  <c r="UGF1906" i="13"/>
  <c r="UFX1906" i="13"/>
  <c r="UFP1906" i="13"/>
  <c r="UFH1906" i="13"/>
  <c r="UEZ1906" i="13"/>
  <c r="UER1906" i="13"/>
  <c r="UEJ1906" i="13"/>
  <c r="UEB1906" i="13"/>
  <c r="UDT1906" i="13"/>
  <c r="UDL1906" i="13"/>
  <c r="UDD1906" i="13"/>
  <c r="UCV1906" i="13"/>
  <c r="UCN1906" i="13"/>
  <c r="UCF1906" i="13"/>
  <c r="UBX1906" i="13"/>
  <c r="UBP1906" i="13"/>
  <c r="UBH1906" i="13"/>
  <c r="UAZ1906" i="13"/>
  <c r="UAR1906" i="13"/>
  <c r="UAJ1906" i="13"/>
  <c r="UAB1906" i="13"/>
  <c r="TZT1906" i="13"/>
  <c r="TZL1906" i="13"/>
  <c r="TZD1906" i="13"/>
  <c r="TYV1906" i="13"/>
  <c r="TYN1906" i="13"/>
  <c r="TYF1906" i="13"/>
  <c r="TXX1906" i="13"/>
  <c r="TXP1906" i="13"/>
  <c r="TXH1906" i="13"/>
  <c r="TWZ1906" i="13"/>
  <c r="TWR1906" i="13"/>
  <c r="TWJ1906" i="13"/>
  <c r="TWB1906" i="13"/>
  <c r="TVT1906" i="13"/>
  <c r="TVL1906" i="13"/>
  <c r="TVD1906" i="13"/>
  <c r="TUV1906" i="13"/>
  <c r="TUN1906" i="13"/>
  <c r="TUF1906" i="13"/>
  <c r="TTX1906" i="13"/>
  <c r="TTP1906" i="13"/>
  <c r="TTH1906" i="13"/>
  <c r="TSZ1906" i="13"/>
  <c r="TSR1906" i="13"/>
  <c r="TSJ1906" i="13"/>
  <c r="TSB1906" i="13"/>
  <c r="TRT1906" i="13"/>
  <c r="TRL1906" i="13"/>
  <c r="TRD1906" i="13"/>
  <c r="TQV1906" i="13"/>
  <c r="TQN1906" i="13"/>
  <c r="TQF1906" i="13"/>
  <c r="TPX1906" i="13"/>
  <c r="TPP1906" i="13"/>
  <c r="TPH1906" i="13"/>
  <c r="TOZ1906" i="13"/>
  <c r="TOR1906" i="13"/>
  <c r="TOJ1906" i="13"/>
  <c r="TOB1906" i="13"/>
  <c r="TNT1906" i="13"/>
  <c r="TNL1906" i="13"/>
  <c r="TND1906" i="13"/>
  <c r="TMV1906" i="13"/>
  <c r="TMN1906" i="13"/>
  <c r="TMF1906" i="13"/>
  <c r="TLX1906" i="13"/>
  <c r="TLP1906" i="13"/>
  <c r="TLH1906" i="13"/>
  <c r="TKZ1906" i="13"/>
  <c r="TKR1906" i="13"/>
  <c r="TKJ1906" i="13"/>
  <c r="TKB1906" i="13"/>
  <c r="TJT1906" i="13"/>
  <c r="TJL1906" i="13"/>
  <c r="TJD1906" i="13"/>
  <c r="TIV1906" i="13"/>
  <c r="TIN1906" i="13"/>
  <c r="TIF1906" i="13"/>
  <c r="THX1906" i="13"/>
  <c r="THP1906" i="13"/>
  <c r="THH1906" i="13"/>
  <c r="TGZ1906" i="13"/>
  <c r="TGR1906" i="13"/>
  <c r="TGJ1906" i="13"/>
  <c r="TGB1906" i="13"/>
  <c r="TFT1906" i="13"/>
  <c r="TFL1906" i="13"/>
  <c r="TFD1906" i="13"/>
  <c r="TEV1906" i="13"/>
  <c r="TEN1906" i="13"/>
  <c r="TEF1906" i="13"/>
  <c r="TDX1906" i="13"/>
  <c r="TDP1906" i="13"/>
  <c r="TDH1906" i="13"/>
  <c r="TCZ1906" i="13"/>
  <c r="TCR1906" i="13"/>
  <c r="TCJ1906" i="13"/>
  <c r="TCB1906" i="13"/>
  <c r="TBT1906" i="13"/>
  <c r="TBL1906" i="13"/>
  <c r="TBD1906" i="13"/>
  <c r="TAV1906" i="13"/>
  <c r="TAN1906" i="13"/>
  <c r="TAF1906" i="13"/>
  <c r="SZX1906" i="13"/>
  <c r="SZP1906" i="13"/>
  <c r="SZH1906" i="13"/>
  <c r="SYZ1906" i="13"/>
  <c r="SYR1906" i="13"/>
  <c r="SYJ1906" i="13"/>
  <c r="SYB1906" i="13"/>
  <c r="SXT1906" i="13"/>
  <c r="SXL1906" i="13"/>
  <c r="SXD1906" i="13"/>
  <c r="SWV1906" i="13"/>
  <c r="SWN1906" i="13"/>
  <c r="SWF1906" i="13"/>
  <c r="SVX1906" i="13"/>
  <c r="SVP1906" i="13"/>
  <c r="SVH1906" i="13"/>
  <c r="SUZ1906" i="13"/>
  <c r="SUR1906" i="13"/>
  <c r="SUJ1906" i="13"/>
  <c r="SUB1906" i="13"/>
  <c r="STT1906" i="13"/>
  <c r="STL1906" i="13"/>
  <c r="STD1906" i="13"/>
  <c r="SSV1906" i="13"/>
  <c r="SSN1906" i="13"/>
  <c r="SSF1906" i="13"/>
  <c r="SRX1906" i="13"/>
  <c r="SRP1906" i="13"/>
  <c r="SRH1906" i="13"/>
  <c r="SQZ1906" i="13"/>
  <c r="SQR1906" i="13"/>
  <c r="SQJ1906" i="13"/>
  <c r="SQB1906" i="13"/>
  <c r="SPT1906" i="13"/>
  <c r="SPL1906" i="13"/>
  <c r="SPD1906" i="13"/>
  <c r="SOV1906" i="13"/>
  <c r="SON1906" i="13"/>
  <c r="SOF1906" i="13"/>
  <c r="SNX1906" i="13"/>
  <c r="SNP1906" i="13"/>
  <c r="SNH1906" i="13"/>
  <c r="SMZ1906" i="13"/>
  <c r="SMR1906" i="13"/>
  <c r="SMJ1906" i="13"/>
  <c r="SMB1906" i="13"/>
  <c r="SLT1906" i="13"/>
  <c r="SLL1906" i="13"/>
  <c r="SLD1906" i="13"/>
  <c r="SKV1906" i="13"/>
  <c r="SKN1906" i="13"/>
  <c r="SKF1906" i="13"/>
  <c r="SJX1906" i="13"/>
  <c r="SJP1906" i="13"/>
  <c r="SJH1906" i="13"/>
  <c r="SIZ1906" i="13"/>
  <c r="SIR1906" i="13"/>
  <c r="SIJ1906" i="13"/>
  <c r="SIB1906" i="13"/>
  <c r="SHT1906" i="13"/>
  <c r="SHL1906" i="13"/>
  <c r="SHD1906" i="13"/>
  <c r="SGV1906" i="13"/>
  <c r="SGN1906" i="13"/>
  <c r="SGF1906" i="13"/>
  <c r="SFX1906" i="13"/>
  <c r="SFP1906" i="13"/>
  <c r="SFH1906" i="13"/>
  <c r="SEZ1906" i="13"/>
  <c r="SER1906" i="13"/>
  <c r="SEJ1906" i="13"/>
  <c r="SEB1906" i="13"/>
  <c r="SDT1906" i="13"/>
  <c r="SDL1906" i="13"/>
  <c r="SDD1906" i="13"/>
  <c r="SCV1906" i="13"/>
  <c r="SCN1906" i="13"/>
  <c r="SCF1906" i="13"/>
  <c r="SBX1906" i="13"/>
  <c r="SBP1906" i="13"/>
  <c r="SBH1906" i="13"/>
  <c r="SAZ1906" i="13"/>
  <c r="SAR1906" i="13"/>
  <c r="SAJ1906" i="13"/>
  <c r="SAB1906" i="13"/>
  <c r="RZT1906" i="13"/>
  <c r="RZL1906" i="13"/>
  <c r="RZD1906" i="13"/>
  <c r="RYV1906" i="13"/>
  <c r="RYN1906" i="13"/>
  <c r="RYF1906" i="13"/>
  <c r="RXX1906" i="13"/>
  <c r="RXP1906" i="13"/>
  <c r="RXH1906" i="13"/>
  <c r="RWZ1906" i="13"/>
  <c r="RWR1906" i="13"/>
  <c r="RWJ1906" i="13"/>
  <c r="RWB1906" i="13"/>
  <c r="RVT1906" i="13"/>
  <c r="RVL1906" i="13"/>
  <c r="RVD1906" i="13"/>
  <c r="RUV1906" i="13"/>
  <c r="RUN1906" i="13"/>
  <c r="RUF1906" i="13"/>
  <c r="RTX1906" i="13"/>
  <c r="RTP1906" i="13"/>
  <c r="RTH1906" i="13"/>
  <c r="RSZ1906" i="13"/>
  <c r="RSR1906" i="13"/>
  <c r="RSJ1906" i="13"/>
  <c r="RSB1906" i="13"/>
  <c r="RRT1906" i="13"/>
  <c r="RRL1906" i="13"/>
  <c r="RRD1906" i="13"/>
  <c r="RQV1906" i="13"/>
  <c r="RQN1906" i="13"/>
  <c r="RQF1906" i="13"/>
  <c r="RPX1906" i="13"/>
  <c r="RPP1906" i="13"/>
  <c r="RPH1906" i="13"/>
  <c r="ROZ1906" i="13"/>
  <c r="ROR1906" i="13"/>
  <c r="ROJ1906" i="13"/>
  <c r="ROB1906" i="13"/>
  <c r="RNT1906" i="13"/>
  <c r="RNL1906" i="13"/>
  <c r="RND1906" i="13"/>
  <c r="RMV1906" i="13"/>
  <c r="RMN1906" i="13"/>
  <c r="RMF1906" i="13"/>
  <c r="RLX1906" i="13"/>
  <c r="RLP1906" i="13"/>
  <c r="RLH1906" i="13"/>
  <c r="RKZ1906" i="13"/>
  <c r="RKR1906" i="13"/>
  <c r="RKJ1906" i="13"/>
  <c r="RKB1906" i="13"/>
  <c r="RJT1906" i="13"/>
  <c r="RJL1906" i="13"/>
  <c r="RJD1906" i="13"/>
  <c r="RIV1906" i="13"/>
  <c r="RIN1906" i="13"/>
  <c r="RIF1906" i="13"/>
  <c r="RHX1906" i="13"/>
  <c r="RHP1906" i="13"/>
  <c r="RHH1906" i="13"/>
  <c r="RGZ1906" i="13"/>
  <c r="RGR1906" i="13"/>
  <c r="RGJ1906" i="13"/>
  <c r="RGB1906" i="13"/>
  <c r="RFT1906" i="13"/>
  <c r="RFL1906" i="13"/>
  <c r="RFD1906" i="13"/>
  <c r="REV1906" i="13"/>
  <c r="REN1906" i="13"/>
  <c r="REF1906" i="13"/>
  <c r="RDX1906" i="13"/>
  <c r="RDP1906" i="13"/>
  <c r="RDH1906" i="13"/>
  <c r="RCZ1906" i="13"/>
  <c r="RCR1906" i="13"/>
  <c r="RCJ1906" i="13"/>
  <c r="RCB1906" i="13"/>
  <c r="RBT1906" i="13"/>
  <c r="RBL1906" i="13"/>
  <c r="RBD1906" i="13"/>
  <c r="RAV1906" i="13"/>
  <c r="RAN1906" i="13"/>
  <c r="RAF1906" i="13"/>
  <c r="QZX1906" i="13"/>
  <c r="QZP1906" i="13"/>
  <c r="QZH1906" i="13"/>
  <c r="QYZ1906" i="13"/>
  <c r="QYR1906" i="13"/>
  <c r="QYJ1906" i="13"/>
  <c r="QYB1906" i="13"/>
  <c r="QXT1906" i="13"/>
  <c r="QXL1906" i="13"/>
  <c r="QXD1906" i="13"/>
  <c r="QWV1906" i="13"/>
  <c r="QWN1906" i="13"/>
  <c r="QWF1906" i="13"/>
  <c r="QVX1906" i="13"/>
  <c r="QVP1906" i="13"/>
  <c r="QVH1906" i="13"/>
  <c r="QUZ1906" i="13"/>
  <c r="QUR1906" i="13"/>
  <c r="QUJ1906" i="13"/>
  <c r="QUB1906" i="13"/>
  <c r="QTT1906" i="13"/>
  <c r="QTL1906" i="13"/>
  <c r="QTD1906" i="13"/>
  <c r="QSV1906" i="13"/>
  <c r="QSN1906" i="13"/>
  <c r="QSF1906" i="13"/>
  <c r="QRX1906" i="13"/>
  <c r="QRP1906" i="13"/>
  <c r="QRH1906" i="13"/>
  <c r="QQZ1906" i="13"/>
  <c r="QQR1906" i="13"/>
  <c r="QQJ1906" i="13"/>
  <c r="QQB1906" i="13"/>
  <c r="QPT1906" i="13"/>
  <c r="QPL1906" i="13"/>
  <c r="QPD1906" i="13"/>
  <c r="QOV1906" i="13"/>
  <c r="QON1906" i="13"/>
  <c r="QOF1906" i="13"/>
  <c r="QNX1906" i="13"/>
  <c r="QNP1906" i="13"/>
  <c r="QNH1906" i="13"/>
  <c r="QMZ1906" i="13"/>
  <c r="QMR1906" i="13"/>
  <c r="QMJ1906" i="13"/>
  <c r="QMB1906" i="13"/>
  <c r="QLT1906" i="13"/>
  <c r="QLL1906" i="13"/>
  <c r="QLD1906" i="13"/>
  <c r="QKV1906" i="13"/>
  <c r="QKN1906" i="13"/>
  <c r="QKF1906" i="13"/>
  <c r="QJX1906" i="13"/>
  <c r="QJP1906" i="13"/>
  <c r="QJH1906" i="13"/>
  <c r="QIZ1906" i="13"/>
  <c r="QIR1906" i="13"/>
  <c r="QIJ1906" i="13"/>
  <c r="QIB1906" i="13"/>
  <c r="QHT1906" i="13"/>
  <c r="QHL1906" i="13"/>
  <c r="QHD1906" i="13"/>
  <c r="QGV1906" i="13"/>
  <c r="QGN1906" i="13"/>
  <c r="QGF1906" i="13"/>
  <c r="QFX1906" i="13"/>
  <c r="QFP1906" i="13"/>
  <c r="QFH1906" i="13"/>
  <c r="QEZ1906" i="13"/>
  <c r="QER1906" i="13"/>
  <c r="QEJ1906" i="13"/>
  <c r="QEB1906" i="13"/>
  <c r="QDT1906" i="13"/>
  <c r="QDL1906" i="13"/>
  <c r="QDD1906" i="13"/>
  <c r="QCV1906" i="13"/>
  <c r="QCN1906" i="13"/>
  <c r="QCF1906" i="13"/>
  <c r="QBX1906" i="13"/>
  <c r="QBP1906" i="13"/>
  <c r="QBH1906" i="13"/>
  <c r="QAZ1906" i="13"/>
  <c r="QAR1906" i="13"/>
  <c r="QAJ1906" i="13"/>
  <c r="QAB1906" i="13"/>
  <c r="PZT1906" i="13"/>
  <c r="PZL1906" i="13"/>
  <c r="PZD1906" i="13"/>
  <c r="PYV1906" i="13"/>
  <c r="PYN1906" i="13"/>
  <c r="PYF1906" i="13"/>
  <c r="PXX1906" i="13"/>
  <c r="PXP1906" i="13"/>
  <c r="PXH1906" i="13"/>
  <c r="PWZ1906" i="13"/>
  <c r="PWR1906" i="13"/>
  <c r="PWJ1906" i="13"/>
  <c r="PWB1906" i="13"/>
  <c r="PVT1906" i="13"/>
  <c r="PVL1906" i="13"/>
  <c r="PVD1906" i="13"/>
  <c r="PUV1906" i="13"/>
  <c r="PUN1906" i="13"/>
  <c r="PUF1906" i="13"/>
  <c r="PTX1906" i="13"/>
  <c r="PTP1906" i="13"/>
  <c r="PTH1906" i="13"/>
  <c r="PSZ1906" i="13"/>
  <c r="PSR1906" i="13"/>
  <c r="PSJ1906" i="13"/>
  <c r="PSB1906" i="13"/>
  <c r="PRT1906" i="13"/>
  <c r="PRL1906" i="13"/>
  <c r="PRD1906" i="13"/>
  <c r="PQV1906" i="13"/>
  <c r="PQN1906" i="13"/>
  <c r="PQF1906" i="13"/>
  <c r="PPX1906" i="13"/>
  <c r="PPP1906" i="13"/>
  <c r="PPH1906" i="13"/>
  <c r="POZ1906" i="13"/>
  <c r="POR1906" i="13"/>
  <c r="POJ1906" i="13"/>
  <c r="POB1906" i="13"/>
  <c r="PNT1906" i="13"/>
  <c r="PNL1906" i="13"/>
  <c r="PND1906" i="13"/>
  <c r="PMV1906" i="13"/>
  <c r="PMN1906" i="13"/>
  <c r="PMF1906" i="13"/>
  <c r="PLX1906" i="13"/>
  <c r="PLP1906" i="13"/>
  <c r="PLH1906" i="13"/>
  <c r="PKZ1906" i="13"/>
  <c r="PKR1906" i="13"/>
  <c r="PKJ1906" i="13"/>
  <c r="PKB1906" i="13"/>
  <c r="PJT1906" i="13"/>
  <c r="PJL1906" i="13"/>
  <c r="PJD1906" i="13"/>
  <c r="PIV1906" i="13"/>
  <c r="PIN1906" i="13"/>
  <c r="PIF1906" i="13"/>
  <c r="PHX1906" i="13"/>
  <c r="PHP1906" i="13"/>
  <c r="PHH1906" i="13"/>
  <c r="PGZ1906" i="13"/>
  <c r="PGR1906" i="13"/>
  <c r="PGJ1906" i="13"/>
  <c r="PGB1906" i="13"/>
  <c r="PFT1906" i="13"/>
  <c r="PFL1906" i="13"/>
  <c r="PFD1906" i="13"/>
  <c r="PEV1906" i="13"/>
  <c r="PEN1906" i="13"/>
  <c r="PEF1906" i="13"/>
  <c r="PDX1906" i="13"/>
  <c r="PDP1906" i="13"/>
  <c r="PDH1906" i="13"/>
  <c r="PCZ1906" i="13"/>
  <c r="PCR1906" i="13"/>
  <c r="PCJ1906" i="13"/>
  <c r="PCB1906" i="13"/>
  <c r="PBT1906" i="13"/>
  <c r="PBL1906" i="13"/>
  <c r="PBD1906" i="13"/>
  <c r="PAV1906" i="13"/>
  <c r="PAN1906" i="13"/>
  <c r="PAF1906" i="13"/>
  <c r="OZX1906" i="13"/>
  <c r="OZP1906" i="13"/>
  <c r="OZH1906" i="13"/>
  <c r="OYZ1906" i="13"/>
  <c r="OYR1906" i="13"/>
  <c r="OYJ1906" i="13"/>
  <c r="OYB1906" i="13"/>
  <c r="OXT1906" i="13"/>
  <c r="OXL1906" i="13"/>
  <c r="OXD1906" i="13"/>
  <c r="OWV1906" i="13"/>
  <c r="OWN1906" i="13"/>
  <c r="OWF1906" i="13"/>
  <c r="OVX1906" i="13"/>
  <c r="OVP1906" i="13"/>
  <c r="OVH1906" i="13"/>
  <c r="OUZ1906" i="13"/>
  <c r="OUR1906" i="13"/>
  <c r="OUJ1906" i="13"/>
  <c r="OUB1906" i="13"/>
  <c r="OTT1906" i="13"/>
  <c r="OTL1906" i="13"/>
  <c r="OTD1906" i="13"/>
  <c r="OSV1906" i="13"/>
  <c r="OSN1906" i="13"/>
  <c r="OSF1906" i="13"/>
  <c r="ORX1906" i="13"/>
  <c r="ORP1906" i="13"/>
  <c r="ORH1906" i="13"/>
  <c r="OQZ1906" i="13"/>
  <c r="OQR1906" i="13"/>
  <c r="OQJ1906" i="13"/>
  <c r="OQB1906" i="13"/>
  <c r="OPT1906" i="13"/>
  <c r="OPL1906" i="13"/>
  <c r="OPD1906" i="13"/>
  <c r="OOV1906" i="13"/>
  <c r="OON1906" i="13"/>
  <c r="OOF1906" i="13"/>
  <c r="ONX1906" i="13"/>
  <c r="ONP1906" i="13"/>
  <c r="ONH1906" i="13"/>
  <c r="OMZ1906" i="13"/>
  <c r="OMR1906" i="13"/>
  <c r="OMJ1906" i="13"/>
  <c r="OMB1906" i="13"/>
  <c r="OLT1906" i="13"/>
  <c r="OLL1906" i="13"/>
  <c r="OLD1906" i="13"/>
  <c r="OKV1906" i="13"/>
  <c r="OKN1906" i="13"/>
  <c r="OKF1906" i="13"/>
  <c r="OJX1906" i="13"/>
  <c r="OJP1906" i="13"/>
  <c r="OJH1906" i="13"/>
  <c r="OIZ1906" i="13"/>
  <c r="OIR1906" i="13"/>
  <c r="OIJ1906" i="13"/>
  <c r="OIB1906" i="13"/>
  <c r="OHT1906" i="13"/>
  <c r="OHL1906" i="13"/>
  <c r="OHD1906" i="13"/>
  <c r="OGV1906" i="13"/>
  <c r="OGN1906" i="13"/>
  <c r="OGF1906" i="13"/>
  <c r="OFX1906" i="13"/>
  <c r="OFP1906" i="13"/>
  <c r="OFH1906" i="13"/>
  <c r="OEZ1906" i="13"/>
  <c r="OER1906" i="13"/>
  <c r="OEJ1906" i="13"/>
  <c r="OEB1906" i="13"/>
  <c r="ODT1906" i="13"/>
  <c r="ODL1906" i="13"/>
  <c r="ODD1906" i="13"/>
  <c r="OCV1906" i="13"/>
  <c r="OCN1906" i="13"/>
  <c r="OCF1906" i="13"/>
  <c r="OBX1906" i="13"/>
  <c r="OBP1906" i="13"/>
  <c r="OBH1906" i="13"/>
  <c r="OAZ1906" i="13"/>
  <c r="OAR1906" i="13"/>
  <c r="OAJ1906" i="13"/>
  <c r="OAB1906" i="13"/>
  <c r="NZT1906" i="13"/>
  <c r="NZL1906" i="13"/>
  <c r="NZD1906" i="13"/>
  <c r="NYV1906" i="13"/>
  <c r="NYN1906" i="13"/>
  <c r="NYF1906" i="13"/>
  <c r="NXX1906" i="13"/>
  <c r="NXP1906" i="13"/>
  <c r="NXH1906" i="13"/>
  <c r="NWZ1906" i="13"/>
  <c r="NWR1906" i="13"/>
  <c r="NWJ1906" i="13"/>
  <c r="NWB1906" i="13"/>
  <c r="NVT1906" i="13"/>
  <c r="NVL1906" i="13"/>
  <c r="NVD1906" i="13"/>
  <c r="NUV1906" i="13"/>
  <c r="NUN1906" i="13"/>
  <c r="NUF1906" i="13"/>
  <c r="NTX1906" i="13"/>
  <c r="NTP1906" i="13"/>
  <c r="NTH1906" i="13"/>
  <c r="NSZ1906" i="13"/>
  <c r="NSR1906" i="13"/>
  <c r="NSJ1906" i="13"/>
  <c r="NSB1906" i="13"/>
  <c r="NRT1906" i="13"/>
  <c r="NRL1906" i="13"/>
  <c r="NRD1906" i="13"/>
  <c r="NQV1906" i="13"/>
  <c r="NQN1906" i="13"/>
  <c r="NQF1906" i="13"/>
  <c r="NPX1906" i="13"/>
  <c r="NPP1906" i="13"/>
  <c r="NPH1906" i="13"/>
  <c r="NOZ1906" i="13"/>
  <c r="NOR1906" i="13"/>
  <c r="NOJ1906" i="13"/>
  <c r="NOB1906" i="13"/>
  <c r="NNT1906" i="13"/>
  <c r="NNL1906" i="13"/>
  <c r="NND1906" i="13"/>
  <c r="NMV1906" i="13"/>
  <c r="NMN1906" i="13"/>
  <c r="NMF1906" i="13"/>
  <c r="NLX1906" i="13"/>
  <c r="NLP1906" i="13"/>
  <c r="NLH1906" i="13"/>
  <c r="NKZ1906" i="13"/>
  <c r="NKR1906" i="13"/>
  <c r="NKJ1906" i="13"/>
  <c r="NKB1906" i="13"/>
  <c r="NJT1906" i="13"/>
  <c r="NJL1906" i="13"/>
  <c r="NJD1906" i="13"/>
  <c r="NIV1906" i="13"/>
  <c r="NIN1906" i="13"/>
  <c r="NIF1906" i="13"/>
  <c r="NHX1906" i="13"/>
  <c r="NHP1906" i="13"/>
  <c r="NHH1906" i="13"/>
  <c r="NGZ1906" i="13"/>
  <c r="NGR1906" i="13"/>
  <c r="NGJ1906" i="13"/>
  <c r="NGB1906" i="13"/>
  <c r="NFT1906" i="13"/>
  <c r="NFL1906" i="13"/>
  <c r="NFD1906" i="13"/>
  <c r="NEV1906" i="13"/>
  <c r="NEN1906" i="13"/>
  <c r="NEF1906" i="13"/>
  <c r="NDX1906" i="13"/>
  <c r="NDP1906" i="13"/>
  <c r="NDH1906" i="13"/>
  <c r="NCZ1906" i="13"/>
  <c r="NCR1906" i="13"/>
  <c r="NCJ1906" i="13"/>
  <c r="NCB1906" i="13"/>
  <c r="NBT1906" i="13"/>
  <c r="NBL1906" i="13"/>
  <c r="NBD1906" i="13"/>
  <c r="NAV1906" i="13"/>
  <c r="NAN1906" i="13"/>
  <c r="NAF1906" i="13"/>
  <c r="MZX1906" i="13"/>
  <c r="MZP1906" i="13"/>
  <c r="MZH1906" i="13"/>
  <c r="MYZ1906" i="13"/>
  <c r="MYR1906" i="13"/>
  <c r="MYJ1906" i="13"/>
  <c r="MYB1906" i="13"/>
  <c r="MXT1906" i="13"/>
  <c r="MXL1906" i="13"/>
  <c r="MXD1906" i="13"/>
  <c r="MWV1906" i="13"/>
  <c r="MWN1906" i="13"/>
  <c r="MWF1906" i="13"/>
  <c r="MVX1906" i="13"/>
  <c r="MVP1906" i="13"/>
  <c r="MVH1906" i="13"/>
  <c r="MUZ1906" i="13"/>
  <c r="MUR1906" i="13"/>
  <c r="MUJ1906" i="13"/>
  <c r="MUB1906" i="13"/>
  <c r="MTT1906" i="13"/>
  <c r="MTL1906" i="13"/>
  <c r="MTD1906" i="13"/>
  <c r="MSV1906" i="13"/>
  <c r="MSN1906" i="13"/>
  <c r="MSF1906" i="13"/>
  <c r="MRX1906" i="13"/>
  <c r="MRP1906" i="13"/>
  <c r="MRH1906" i="13"/>
  <c r="MQZ1906" i="13"/>
  <c r="MQR1906" i="13"/>
  <c r="MQJ1906" i="13"/>
  <c r="MQB1906" i="13"/>
  <c r="MPT1906" i="13"/>
  <c r="MPL1906" i="13"/>
  <c r="MPD1906" i="13"/>
  <c r="MOV1906" i="13"/>
  <c r="MON1906" i="13"/>
  <c r="MOF1906" i="13"/>
  <c r="MNX1906" i="13"/>
  <c r="MNP1906" i="13"/>
  <c r="MNH1906" i="13"/>
  <c r="MMZ1906" i="13"/>
  <c r="MMR1906" i="13"/>
  <c r="MMJ1906" i="13"/>
  <c r="MMB1906" i="13"/>
  <c r="MLT1906" i="13"/>
  <c r="MLL1906" i="13"/>
  <c r="MLD1906" i="13"/>
  <c r="MKV1906" i="13"/>
  <c r="MKN1906" i="13"/>
  <c r="MKF1906" i="13"/>
  <c r="MJX1906" i="13"/>
  <c r="MJP1906" i="13"/>
  <c r="MJH1906" i="13"/>
  <c r="MIZ1906" i="13"/>
  <c r="MIR1906" i="13"/>
  <c r="MIJ1906" i="13"/>
  <c r="MIB1906" i="13"/>
  <c r="MHT1906" i="13"/>
  <c r="MHL1906" i="13"/>
  <c r="MHD1906" i="13"/>
  <c r="MGV1906" i="13"/>
  <c r="MGN1906" i="13"/>
  <c r="MGF1906" i="13"/>
  <c r="MFX1906" i="13"/>
  <c r="MFP1906" i="13"/>
  <c r="MFH1906" i="13"/>
  <c r="MEZ1906" i="13"/>
  <c r="MER1906" i="13"/>
  <c r="MEJ1906" i="13"/>
  <c r="MEB1906" i="13"/>
  <c r="MDT1906" i="13"/>
  <c r="MDL1906" i="13"/>
  <c r="MDD1906" i="13"/>
  <c r="MCV1906" i="13"/>
  <c r="MCN1906" i="13"/>
  <c r="MCF1906" i="13"/>
  <c r="MBX1906" i="13"/>
  <c r="MBP1906" i="13"/>
  <c r="MBH1906" i="13"/>
  <c r="MAZ1906" i="13"/>
  <c r="MAR1906" i="13"/>
  <c r="MAJ1906" i="13"/>
  <c r="MAB1906" i="13"/>
  <c r="LZT1906" i="13"/>
  <c r="LZL1906" i="13"/>
  <c r="LZD1906" i="13"/>
  <c r="LYV1906" i="13"/>
  <c r="LYN1906" i="13"/>
  <c r="LYF1906" i="13"/>
  <c r="LXX1906" i="13"/>
  <c r="LXP1906" i="13"/>
  <c r="LXH1906" i="13"/>
  <c r="LWZ1906" i="13"/>
  <c r="LWR1906" i="13"/>
  <c r="LWJ1906" i="13"/>
  <c r="LWB1906" i="13"/>
  <c r="LVT1906" i="13"/>
  <c r="LVL1906" i="13"/>
  <c r="LVD1906" i="13"/>
  <c r="LUV1906" i="13"/>
  <c r="LUN1906" i="13"/>
  <c r="LUF1906" i="13"/>
  <c r="LTX1906" i="13"/>
  <c r="LTP1906" i="13"/>
  <c r="LTH1906" i="13"/>
  <c r="LSZ1906" i="13"/>
  <c r="LSR1906" i="13"/>
  <c r="LSJ1906" i="13"/>
  <c r="LSB1906" i="13"/>
  <c r="LRT1906" i="13"/>
  <c r="LRL1906" i="13"/>
  <c r="LRD1906" i="13"/>
  <c r="LQV1906" i="13"/>
  <c r="LQN1906" i="13"/>
  <c r="LQF1906" i="13"/>
  <c r="LPX1906" i="13"/>
  <c r="LPP1906" i="13"/>
  <c r="LPH1906" i="13"/>
  <c r="LOZ1906" i="13"/>
  <c r="LOR1906" i="13"/>
  <c r="LOJ1906" i="13"/>
  <c r="LOB1906" i="13"/>
  <c r="LNT1906" i="13"/>
  <c r="LNL1906" i="13"/>
  <c r="LND1906" i="13"/>
  <c r="LMV1906" i="13"/>
  <c r="LMN1906" i="13"/>
  <c r="LMF1906" i="13"/>
  <c r="LLX1906" i="13"/>
  <c r="LLP1906" i="13"/>
  <c r="LLH1906" i="13"/>
  <c r="LKZ1906" i="13"/>
  <c r="LKR1906" i="13"/>
  <c r="LKJ1906" i="13"/>
  <c r="LKB1906" i="13"/>
  <c r="LJT1906" i="13"/>
  <c r="LJL1906" i="13"/>
  <c r="LJD1906" i="13"/>
  <c r="LIV1906" i="13"/>
  <c r="LIN1906" i="13"/>
  <c r="LIF1906" i="13"/>
  <c r="LHX1906" i="13"/>
  <c r="LHP1906" i="13"/>
  <c r="LHH1906" i="13"/>
  <c r="LGZ1906" i="13"/>
  <c r="LGR1906" i="13"/>
  <c r="LGJ1906" i="13"/>
  <c r="LGB1906" i="13"/>
  <c r="LFT1906" i="13"/>
  <c r="LFL1906" i="13"/>
  <c r="LFD1906" i="13"/>
  <c r="LEV1906" i="13"/>
  <c r="LEN1906" i="13"/>
  <c r="LEF1906" i="13"/>
  <c r="LDX1906" i="13"/>
  <c r="LDP1906" i="13"/>
  <c r="LDH1906" i="13"/>
  <c r="LCZ1906" i="13"/>
  <c r="LCR1906" i="13"/>
  <c r="LCJ1906" i="13"/>
  <c r="LCB1906" i="13"/>
  <c r="LBT1906" i="13"/>
  <c r="LBL1906" i="13"/>
  <c r="LBD1906" i="13"/>
  <c r="LAV1906" i="13"/>
  <c r="LAN1906" i="13"/>
  <c r="LAF1906" i="13"/>
  <c r="KZX1906" i="13"/>
  <c r="KZP1906" i="13"/>
  <c r="KZH1906" i="13"/>
  <c r="KYZ1906" i="13"/>
  <c r="KYR1906" i="13"/>
  <c r="KYJ1906" i="13"/>
  <c r="KYB1906" i="13"/>
  <c r="KXT1906" i="13"/>
  <c r="KXL1906" i="13"/>
  <c r="KXD1906" i="13"/>
  <c r="KWV1906" i="13"/>
  <c r="KWN1906" i="13"/>
  <c r="KWF1906" i="13"/>
  <c r="KVX1906" i="13"/>
  <c r="KVP1906" i="13"/>
  <c r="KVH1906" i="13"/>
  <c r="KUZ1906" i="13"/>
  <c r="KUR1906" i="13"/>
  <c r="KUJ1906" i="13"/>
  <c r="KUB1906" i="13"/>
  <c r="KTT1906" i="13"/>
  <c r="KTL1906" i="13"/>
  <c r="KTD1906" i="13"/>
  <c r="KSV1906" i="13"/>
  <c r="KSN1906" i="13"/>
  <c r="KSF1906" i="13"/>
  <c r="KRX1906" i="13"/>
  <c r="KRP1906" i="13"/>
  <c r="KRH1906" i="13"/>
  <c r="KQZ1906" i="13"/>
  <c r="KQR1906" i="13"/>
  <c r="KQJ1906" i="13"/>
  <c r="KQB1906" i="13"/>
  <c r="KPT1906" i="13"/>
  <c r="KPL1906" i="13"/>
  <c r="KPD1906" i="13"/>
  <c r="KOV1906" i="13"/>
  <c r="KON1906" i="13"/>
  <c r="KOF1906" i="13"/>
  <c r="KNX1906" i="13"/>
  <c r="KNP1906" i="13"/>
  <c r="KNH1906" i="13"/>
  <c r="KMZ1906" i="13"/>
  <c r="KMR1906" i="13"/>
  <c r="KMJ1906" i="13"/>
  <c r="KMB1906" i="13"/>
  <c r="KLT1906" i="13"/>
  <c r="KLL1906" i="13"/>
  <c r="KLD1906" i="13"/>
  <c r="KKV1906" i="13"/>
  <c r="KKN1906" i="13"/>
  <c r="KKF1906" i="13"/>
  <c r="KJX1906" i="13"/>
  <c r="KJP1906" i="13"/>
  <c r="KJH1906" i="13"/>
  <c r="KIZ1906" i="13"/>
  <c r="KIR1906" i="13"/>
  <c r="KIJ1906" i="13"/>
  <c r="KIB1906" i="13"/>
  <c r="KHT1906" i="13"/>
  <c r="KHL1906" i="13"/>
  <c r="KHD1906" i="13"/>
  <c r="KGV1906" i="13"/>
  <c r="KGN1906" i="13"/>
  <c r="KGF1906" i="13"/>
  <c r="KFX1906" i="13"/>
  <c r="KFP1906" i="13"/>
  <c r="KFH1906" i="13"/>
  <c r="KEZ1906" i="13"/>
  <c r="KER1906" i="13"/>
  <c r="KEJ1906" i="13"/>
  <c r="KEB1906" i="13"/>
  <c r="KDT1906" i="13"/>
  <c r="KDL1906" i="13"/>
  <c r="KDD1906" i="13"/>
  <c r="KCV1906" i="13"/>
  <c r="KCN1906" i="13"/>
  <c r="KCF1906" i="13"/>
  <c r="KBX1906" i="13"/>
  <c r="KBP1906" i="13"/>
  <c r="KBH1906" i="13"/>
  <c r="KAZ1906" i="13"/>
  <c r="KAR1906" i="13"/>
  <c r="KAJ1906" i="13"/>
  <c r="KAB1906" i="13"/>
  <c r="JZT1906" i="13"/>
  <c r="JZL1906" i="13"/>
  <c r="JZD1906" i="13"/>
  <c r="JYV1906" i="13"/>
  <c r="JYN1906" i="13"/>
  <c r="JYF1906" i="13"/>
  <c r="JXX1906" i="13"/>
  <c r="JXP1906" i="13"/>
  <c r="JXH1906" i="13"/>
  <c r="JWZ1906" i="13"/>
  <c r="JWR1906" i="13"/>
  <c r="JWJ1906" i="13"/>
  <c r="JWB1906" i="13"/>
  <c r="JVT1906" i="13"/>
  <c r="JVL1906" i="13"/>
  <c r="JVD1906" i="13"/>
  <c r="JUV1906" i="13"/>
  <c r="JUN1906" i="13"/>
  <c r="JUF1906" i="13"/>
  <c r="JTX1906" i="13"/>
  <c r="JTP1906" i="13"/>
  <c r="JTH1906" i="13"/>
  <c r="JSZ1906" i="13"/>
  <c r="JSR1906" i="13"/>
  <c r="JSJ1906" i="13"/>
  <c r="JSB1906" i="13"/>
  <c r="JRT1906" i="13"/>
  <c r="JRL1906" i="13"/>
  <c r="JRD1906" i="13"/>
  <c r="JQV1906" i="13"/>
  <c r="JQN1906" i="13"/>
  <c r="JQF1906" i="13"/>
  <c r="JPX1906" i="13"/>
  <c r="JPP1906" i="13"/>
  <c r="JPH1906" i="13"/>
  <c r="JOZ1906" i="13"/>
  <c r="JOR1906" i="13"/>
  <c r="JOJ1906" i="13"/>
  <c r="JOB1906" i="13"/>
  <c r="JNT1906" i="13"/>
  <c r="JNL1906" i="13"/>
  <c r="JND1906" i="13"/>
  <c r="JMV1906" i="13"/>
  <c r="JMN1906" i="13"/>
  <c r="JMF1906" i="13"/>
  <c r="JLX1906" i="13"/>
  <c r="JLP1906" i="13"/>
  <c r="JLH1906" i="13"/>
  <c r="JKZ1906" i="13"/>
  <c r="JKR1906" i="13"/>
  <c r="JKJ1906" i="13"/>
  <c r="JKB1906" i="13"/>
  <c r="JJT1906" i="13"/>
  <c r="JJL1906" i="13"/>
  <c r="JJD1906" i="13"/>
  <c r="JIV1906" i="13"/>
  <c r="JIN1906" i="13"/>
  <c r="JIF1906" i="13"/>
  <c r="JHX1906" i="13"/>
  <c r="JHP1906" i="13"/>
  <c r="JHH1906" i="13"/>
  <c r="JGZ1906" i="13"/>
  <c r="JGR1906" i="13"/>
  <c r="JGJ1906" i="13"/>
  <c r="JGB1906" i="13"/>
  <c r="JFT1906" i="13"/>
  <c r="JFL1906" i="13"/>
  <c r="JFD1906" i="13"/>
  <c r="JEV1906" i="13"/>
  <c r="JEN1906" i="13"/>
  <c r="JEF1906" i="13"/>
  <c r="JDX1906" i="13"/>
  <c r="JDP1906" i="13"/>
  <c r="JDH1906" i="13"/>
  <c r="JCZ1906" i="13"/>
  <c r="JCR1906" i="13"/>
  <c r="JCJ1906" i="13"/>
  <c r="JCB1906" i="13"/>
  <c r="JBT1906" i="13"/>
  <c r="JBL1906" i="13"/>
  <c r="JBD1906" i="13"/>
  <c r="JAV1906" i="13"/>
  <c r="JAN1906" i="13"/>
  <c r="JAF1906" i="13"/>
  <c r="IZX1906" i="13"/>
  <c r="IZP1906" i="13"/>
  <c r="IZH1906" i="13"/>
  <c r="IYZ1906" i="13"/>
  <c r="IYR1906" i="13"/>
  <c r="IYJ1906" i="13"/>
  <c r="IYB1906" i="13"/>
  <c r="IXT1906" i="13"/>
  <c r="IXL1906" i="13"/>
  <c r="IXD1906" i="13"/>
  <c r="IWV1906" i="13"/>
  <c r="IWN1906" i="13"/>
  <c r="IWF1906" i="13"/>
  <c r="IVX1906" i="13"/>
  <c r="IVP1906" i="13"/>
  <c r="IVH1906" i="13"/>
  <c r="IUZ1906" i="13"/>
  <c r="IUR1906" i="13"/>
  <c r="IUJ1906" i="13"/>
  <c r="IUB1906" i="13"/>
  <c r="ITT1906" i="13"/>
  <c r="ITL1906" i="13"/>
  <c r="ITD1906" i="13"/>
  <c r="ISV1906" i="13"/>
  <c r="ISN1906" i="13"/>
  <c r="ISF1906" i="13"/>
  <c r="IRX1906" i="13"/>
  <c r="IRP1906" i="13"/>
  <c r="IRH1906" i="13"/>
  <c r="IQZ1906" i="13"/>
  <c r="IQR1906" i="13"/>
  <c r="IQJ1906" i="13"/>
  <c r="IQB1906" i="13"/>
  <c r="IPT1906" i="13"/>
  <c r="IPL1906" i="13"/>
  <c r="IPD1906" i="13"/>
  <c r="IOV1906" i="13"/>
  <c r="ION1906" i="13"/>
  <c r="IOF1906" i="13"/>
  <c r="INX1906" i="13"/>
  <c r="INP1906" i="13"/>
  <c r="INH1906" i="13"/>
  <c r="IMZ1906" i="13"/>
  <c r="IMR1906" i="13"/>
  <c r="IMJ1906" i="13"/>
  <c r="IMB1906" i="13"/>
  <c r="ILT1906" i="13"/>
  <c r="ILL1906" i="13"/>
  <c r="ILD1906" i="13"/>
  <c r="IKV1906" i="13"/>
  <c r="IKN1906" i="13"/>
  <c r="IKF1906" i="13"/>
  <c r="IJX1906" i="13"/>
  <c r="IJP1906" i="13"/>
  <c r="IJH1906" i="13"/>
  <c r="IIZ1906" i="13"/>
  <c r="IIR1906" i="13"/>
  <c r="IIJ1906" i="13"/>
  <c r="IIB1906" i="13"/>
  <c r="IHT1906" i="13"/>
  <c r="IHL1906" i="13"/>
  <c r="IHD1906" i="13"/>
  <c r="IGV1906" i="13"/>
  <c r="IGN1906" i="13"/>
  <c r="IGF1906" i="13"/>
  <c r="IFX1906" i="13"/>
  <c r="IFP1906" i="13"/>
  <c r="IFH1906" i="13"/>
  <c r="IEZ1906" i="13"/>
  <c r="IER1906" i="13"/>
  <c r="IEJ1906" i="13"/>
  <c r="IEB1906" i="13"/>
  <c r="IDT1906" i="13"/>
  <c r="IDL1906" i="13"/>
  <c r="IDD1906" i="13"/>
  <c r="ICV1906" i="13"/>
  <c r="ICN1906" i="13"/>
  <c r="ICF1906" i="13"/>
  <c r="IBX1906" i="13"/>
  <c r="IBP1906" i="13"/>
  <c r="IBH1906" i="13"/>
  <c r="IAZ1906" i="13"/>
  <c r="IAR1906" i="13"/>
  <c r="IAJ1906" i="13"/>
  <c r="IAB1906" i="13"/>
  <c r="HZT1906" i="13"/>
  <c r="HZL1906" i="13"/>
  <c r="HZD1906" i="13"/>
  <c r="HYV1906" i="13"/>
  <c r="HYN1906" i="13"/>
  <c r="HYF1906" i="13"/>
  <c r="HXX1906" i="13"/>
  <c r="HXP1906" i="13"/>
  <c r="HXH1906" i="13"/>
  <c r="HWZ1906" i="13"/>
  <c r="HWR1906" i="13"/>
  <c r="HWJ1906" i="13"/>
  <c r="HWB1906" i="13"/>
  <c r="HVT1906" i="13"/>
  <c r="HVL1906" i="13"/>
  <c r="HVD1906" i="13"/>
  <c r="HUV1906" i="13"/>
  <c r="HUN1906" i="13"/>
  <c r="HUF1906" i="13"/>
  <c r="HTX1906" i="13"/>
  <c r="HTP1906" i="13"/>
  <c r="HTH1906" i="13"/>
  <c r="HSZ1906" i="13"/>
  <c r="HSR1906" i="13"/>
  <c r="HSJ1906" i="13"/>
  <c r="HSB1906" i="13"/>
  <c r="HRT1906" i="13"/>
  <c r="HRL1906" i="13"/>
  <c r="HRD1906" i="13"/>
  <c r="HQV1906" i="13"/>
  <c r="HQN1906" i="13"/>
  <c r="HQF1906" i="13"/>
  <c r="HPX1906" i="13"/>
  <c r="HPP1906" i="13"/>
  <c r="HPH1906" i="13"/>
  <c r="HOZ1906" i="13"/>
  <c r="HOR1906" i="13"/>
  <c r="HOJ1906" i="13"/>
  <c r="HOB1906" i="13"/>
  <c r="HNT1906" i="13"/>
  <c r="HNL1906" i="13"/>
  <c r="HND1906" i="13"/>
  <c r="HMV1906" i="13"/>
  <c r="HMN1906" i="13"/>
  <c r="HMF1906" i="13"/>
  <c r="HLX1906" i="13"/>
  <c r="HLP1906" i="13"/>
  <c r="HLH1906" i="13"/>
  <c r="HKZ1906" i="13"/>
  <c r="HKR1906" i="13"/>
  <c r="HKJ1906" i="13"/>
  <c r="HKB1906" i="13"/>
  <c r="HJT1906" i="13"/>
  <c r="HJL1906" i="13"/>
  <c r="HJD1906" i="13"/>
  <c r="HIV1906" i="13"/>
  <c r="HIN1906" i="13"/>
  <c r="HIF1906" i="13"/>
  <c r="HHX1906" i="13"/>
  <c r="HHP1906" i="13"/>
  <c r="HHH1906" i="13"/>
  <c r="HGZ1906" i="13"/>
  <c r="HGR1906" i="13"/>
  <c r="HGJ1906" i="13"/>
  <c r="HGB1906" i="13"/>
  <c r="HFT1906" i="13"/>
  <c r="HFL1906" i="13"/>
  <c r="HFD1906" i="13"/>
  <c r="HEV1906" i="13"/>
  <c r="HEN1906" i="13"/>
  <c r="HEF1906" i="13"/>
  <c r="HDX1906" i="13"/>
  <c r="HDP1906" i="13"/>
  <c r="HDH1906" i="13"/>
  <c r="HCZ1906" i="13"/>
  <c r="HCR1906" i="13"/>
  <c r="HCJ1906" i="13"/>
  <c r="HCB1906" i="13"/>
  <c r="HBT1906" i="13"/>
  <c r="HBL1906" i="13"/>
  <c r="HBD1906" i="13"/>
  <c r="HAV1906" i="13"/>
  <c r="HAN1906" i="13"/>
  <c r="HAF1906" i="13"/>
  <c r="GZX1906" i="13"/>
  <c r="GZP1906" i="13"/>
  <c r="GZH1906" i="13"/>
  <c r="GYZ1906" i="13"/>
  <c r="GYR1906" i="13"/>
  <c r="GYJ1906" i="13"/>
  <c r="GYB1906" i="13"/>
  <c r="GXT1906" i="13"/>
  <c r="GXL1906" i="13"/>
  <c r="GXD1906" i="13"/>
  <c r="GWV1906" i="13"/>
  <c r="GWN1906" i="13"/>
  <c r="GWF1906" i="13"/>
  <c r="GVX1906" i="13"/>
  <c r="GVP1906" i="13"/>
  <c r="GVH1906" i="13"/>
  <c r="GUZ1906" i="13"/>
  <c r="GUR1906" i="13"/>
  <c r="GUJ1906" i="13"/>
  <c r="GUB1906" i="13"/>
  <c r="GTT1906" i="13"/>
  <c r="GTL1906" i="13"/>
  <c r="GTD1906" i="13"/>
  <c r="GSV1906" i="13"/>
  <c r="GSN1906" i="13"/>
  <c r="GSF1906" i="13"/>
  <c r="GRX1906" i="13"/>
  <c r="GRP1906" i="13"/>
  <c r="GRH1906" i="13"/>
  <c r="GQZ1906" i="13"/>
  <c r="GQR1906" i="13"/>
  <c r="GQJ1906" i="13"/>
  <c r="GQB1906" i="13"/>
  <c r="GPT1906" i="13"/>
  <c r="GPL1906" i="13"/>
  <c r="GPD1906" i="13"/>
  <c r="GOV1906" i="13"/>
  <c r="GON1906" i="13"/>
  <c r="GOF1906" i="13"/>
  <c r="GNX1906" i="13"/>
  <c r="GNP1906" i="13"/>
  <c r="GNH1906" i="13"/>
  <c r="GMZ1906" i="13"/>
  <c r="GMR1906" i="13"/>
  <c r="GMJ1906" i="13"/>
  <c r="GMB1906" i="13"/>
  <c r="GLT1906" i="13"/>
  <c r="GLL1906" i="13"/>
  <c r="GLD1906" i="13"/>
  <c r="GKV1906" i="13"/>
  <c r="GKN1906" i="13"/>
  <c r="GKF1906" i="13"/>
  <c r="GJX1906" i="13"/>
  <c r="GJP1906" i="13"/>
  <c r="GJH1906" i="13"/>
  <c r="GIZ1906" i="13"/>
  <c r="GIR1906" i="13"/>
  <c r="GIJ1906" i="13"/>
  <c r="GIB1906" i="13"/>
  <c r="GHT1906" i="13"/>
  <c r="GHL1906" i="13"/>
  <c r="GHD1906" i="13"/>
  <c r="GGV1906" i="13"/>
  <c r="GGN1906" i="13"/>
  <c r="GGF1906" i="13"/>
  <c r="GFX1906" i="13"/>
  <c r="GFP1906" i="13"/>
  <c r="GFH1906" i="13"/>
  <c r="GEZ1906" i="13"/>
  <c r="GER1906" i="13"/>
  <c r="GEJ1906" i="13"/>
  <c r="GEB1906" i="13"/>
  <c r="GDT1906" i="13"/>
  <c r="GDL1906" i="13"/>
  <c r="GDD1906" i="13"/>
  <c r="GCV1906" i="13"/>
  <c r="GCN1906" i="13"/>
  <c r="GCF1906" i="13"/>
  <c r="GBX1906" i="13"/>
  <c r="GBP1906" i="13"/>
  <c r="GBH1906" i="13"/>
  <c r="GAZ1906" i="13"/>
  <c r="GAR1906" i="13"/>
  <c r="GAJ1906" i="13"/>
  <c r="GAB1906" i="13"/>
  <c r="FZT1906" i="13"/>
  <c r="FZL1906" i="13"/>
  <c r="FZD1906" i="13"/>
  <c r="FYV1906" i="13"/>
  <c r="FYN1906" i="13"/>
  <c r="FYF1906" i="13"/>
  <c r="FXX1906" i="13"/>
  <c r="FXP1906" i="13"/>
  <c r="FXH1906" i="13"/>
  <c r="FWZ1906" i="13"/>
  <c r="FWR1906" i="13"/>
  <c r="FWJ1906" i="13"/>
  <c r="FWB1906" i="13"/>
  <c r="FVT1906" i="13"/>
  <c r="FVL1906" i="13"/>
  <c r="FVD1906" i="13"/>
  <c r="FUV1906" i="13"/>
  <c r="FUN1906" i="13"/>
  <c r="FUF1906" i="13"/>
  <c r="FTX1906" i="13"/>
  <c r="FTP1906" i="13"/>
  <c r="FTH1906" i="13"/>
  <c r="FSZ1906" i="13"/>
  <c r="FSR1906" i="13"/>
  <c r="FSJ1906" i="13"/>
  <c r="FSB1906" i="13"/>
  <c r="FRT1906" i="13"/>
  <c r="FRL1906" i="13"/>
  <c r="FRD1906" i="13"/>
  <c r="FQV1906" i="13"/>
  <c r="FQN1906" i="13"/>
  <c r="FQF1906" i="13"/>
  <c r="FPX1906" i="13"/>
  <c r="FPP1906" i="13"/>
  <c r="FPH1906" i="13"/>
  <c r="FOZ1906" i="13"/>
  <c r="FOR1906" i="13"/>
  <c r="FOJ1906" i="13"/>
  <c r="FOB1906" i="13"/>
  <c r="FNT1906" i="13"/>
  <c r="FNL1906" i="13"/>
  <c r="FND1906" i="13"/>
  <c r="FMV1906" i="13"/>
  <c r="FMN1906" i="13"/>
  <c r="FMF1906" i="13"/>
  <c r="FLX1906" i="13"/>
  <c r="FLP1906" i="13"/>
  <c r="FLH1906" i="13"/>
  <c r="FKZ1906" i="13"/>
  <c r="FKR1906" i="13"/>
  <c r="FKJ1906" i="13"/>
  <c r="FKB1906" i="13"/>
  <c r="FJT1906" i="13"/>
  <c r="FJL1906" i="13"/>
  <c r="FJD1906" i="13"/>
  <c r="FIV1906" i="13"/>
  <c r="FIN1906" i="13"/>
  <c r="FIF1906" i="13"/>
  <c r="FHX1906" i="13"/>
  <c r="FHP1906" i="13"/>
  <c r="FHH1906" i="13"/>
  <c r="FGZ1906" i="13"/>
  <c r="FGR1906" i="13"/>
  <c r="FGJ1906" i="13"/>
  <c r="FGB1906" i="13"/>
  <c r="FFT1906" i="13"/>
  <c r="FFL1906" i="13"/>
  <c r="FFD1906" i="13"/>
  <c r="FEV1906" i="13"/>
  <c r="FEN1906" i="13"/>
  <c r="FEF1906" i="13"/>
  <c r="FDX1906" i="13"/>
  <c r="FDP1906" i="13"/>
  <c r="FDH1906" i="13"/>
  <c r="FCZ1906" i="13"/>
  <c r="FCR1906" i="13"/>
  <c r="FCJ1906" i="13"/>
  <c r="FCB1906" i="13"/>
  <c r="FBT1906" i="13"/>
  <c r="FBL1906" i="13"/>
  <c r="FBD1906" i="13"/>
  <c r="FAV1906" i="13"/>
  <c r="FAN1906" i="13"/>
  <c r="FAF1906" i="13"/>
  <c r="EZX1906" i="13"/>
  <c r="EZP1906" i="13"/>
  <c r="EZH1906" i="13"/>
  <c r="EYZ1906" i="13"/>
  <c r="EYR1906" i="13"/>
  <c r="EYJ1906" i="13"/>
  <c r="EYB1906" i="13"/>
  <c r="EXT1906" i="13"/>
  <c r="EXL1906" i="13"/>
  <c r="EXD1906" i="13"/>
  <c r="EWV1906" i="13"/>
  <c r="EWN1906" i="13"/>
  <c r="EWF1906" i="13"/>
  <c r="EVX1906" i="13"/>
  <c r="EVP1906" i="13"/>
  <c r="EVH1906" i="13"/>
  <c r="EUZ1906" i="13"/>
  <c r="EUR1906" i="13"/>
  <c r="EUJ1906" i="13"/>
  <c r="EUB1906" i="13"/>
  <c r="ETT1906" i="13"/>
  <c r="ETL1906" i="13"/>
  <c r="ETD1906" i="13"/>
  <c r="ESV1906" i="13"/>
  <c r="ESN1906" i="13"/>
  <c r="ESF1906" i="13"/>
  <c r="ERX1906" i="13"/>
  <c r="ERP1906" i="13"/>
  <c r="ERH1906" i="13"/>
  <c r="EQZ1906" i="13"/>
  <c r="EQR1906" i="13"/>
  <c r="EQJ1906" i="13"/>
  <c r="EQB1906" i="13"/>
  <c r="EPT1906" i="13"/>
  <c r="EPL1906" i="13"/>
  <c r="EPD1906" i="13"/>
  <c r="EOV1906" i="13"/>
  <c r="EON1906" i="13"/>
  <c r="EOF1906" i="13"/>
  <c r="ENX1906" i="13"/>
  <c r="ENP1906" i="13"/>
  <c r="ENH1906" i="13"/>
  <c r="EMZ1906" i="13"/>
  <c r="EMR1906" i="13"/>
  <c r="EMJ1906" i="13"/>
  <c r="EMB1906" i="13"/>
  <c r="ELT1906" i="13"/>
  <c r="ELL1906" i="13"/>
  <c r="ELD1906" i="13"/>
  <c r="EKV1906" i="13"/>
  <c r="EKN1906" i="13"/>
  <c r="EKF1906" i="13"/>
  <c r="EJX1906" i="13"/>
  <c r="EJP1906" i="13"/>
  <c r="EJH1906" i="13"/>
  <c r="EIZ1906" i="13"/>
  <c r="EIR1906" i="13"/>
  <c r="EIJ1906" i="13"/>
  <c r="EIB1906" i="13"/>
  <c r="EHT1906" i="13"/>
  <c r="EHL1906" i="13"/>
  <c r="EHD1906" i="13"/>
  <c r="EGV1906" i="13"/>
  <c r="EGN1906" i="13"/>
  <c r="EGF1906" i="13"/>
  <c r="EFX1906" i="13"/>
  <c r="EFP1906" i="13"/>
  <c r="EFH1906" i="13"/>
  <c r="EEZ1906" i="13"/>
  <c r="EER1906" i="13"/>
  <c r="EEJ1906" i="13"/>
  <c r="EEB1906" i="13"/>
  <c r="EDT1906" i="13"/>
  <c r="EDL1906" i="13"/>
  <c r="EDD1906" i="13"/>
  <c r="ECV1906" i="13"/>
  <c r="ECN1906" i="13"/>
  <c r="ECF1906" i="13"/>
  <c r="EBX1906" i="13"/>
  <c r="EBP1906" i="13"/>
  <c r="EBH1906" i="13"/>
  <c r="EAZ1906" i="13"/>
  <c r="EAR1906" i="13"/>
  <c r="EAJ1906" i="13"/>
  <c r="EAB1906" i="13"/>
  <c r="DZT1906" i="13"/>
  <c r="DZL1906" i="13"/>
  <c r="DZD1906" i="13"/>
  <c r="DYV1906" i="13"/>
  <c r="DYN1906" i="13"/>
  <c r="DYF1906" i="13"/>
  <c r="DXX1906" i="13"/>
  <c r="DXP1906" i="13"/>
  <c r="DXH1906" i="13"/>
  <c r="DWZ1906" i="13"/>
  <c r="DWR1906" i="13"/>
  <c r="DWJ1906" i="13"/>
  <c r="DWB1906" i="13"/>
  <c r="DVT1906" i="13"/>
  <c r="DVL1906" i="13"/>
  <c r="DVD1906" i="13"/>
  <c r="DUV1906" i="13"/>
  <c r="DUN1906" i="13"/>
  <c r="DUF1906" i="13"/>
  <c r="DTX1906" i="13"/>
  <c r="DTP1906" i="13"/>
  <c r="DTH1906" i="13"/>
  <c r="DSZ1906" i="13"/>
  <c r="DSR1906" i="13"/>
  <c r="DSJ1906" i="13"/>
  <c r="DSB1906" i="13"/>
  <c r="DRT1906" i="13"/>
  <c r="DRL1906" i="13"/>
  <c r="DRD1906" i="13"/>
  <c r="DQV1906" i="13"/>
  <c r="DQN1906" i="13"/>
  <c r="DQF1906" i="13"/>
  <c r="DPX1906" i="13"/>
  <c r="DPP1906" i="13"/>
  <c r="DPH1906" i="13"/>
  <c r="DOZ1906" i="13"/>
  <c r="DOR1906" i="13"/>
  <c r="DOJ1906" i="13"/>
  <c r="DOB1906" i="13"/>
  <c r="DNT1906" i="13"/>
  <c r="DNL1906" i="13"/>
  <c r="DND1906" i="13"/>
  <c r="DMV1906" i="13"/>
  <c r="DMN1906" i="13"/>
  <c r="DMF1906" i="13"/>
  <c r="DLX1906" i="13"/>
  <c r="DLP1906" i="13"/>
  <c r="DLH1906" i="13"/>
  <c r="DKZ1906" i="13"/>
  <c r="DKR1906" i="13"/>
  <c r="DKJ1906" i="13"/>
  <c r="DKB1906" i="13"/>
  <c r="DJT1906" i="13"/>
  <c r="DJL1906" i="13"/>
  <c r="DJD1906" i="13"/>
  <c r="DIV1906" i="13"/>
  <c r="DIN1906" i="13"/>
  <c r="DIF1906" i="13"/>
  <c r="DHX1906" i="13"/>
  <c r="DHP1906" i="13"/>
  <c r="DHH1906" i="13"/>
  <c r="DGZ1906" i="13"/>
  <c r="DGR1906" i="13"/>
  <c r="DGJ1906" i="13"/>
  <c r="DGB1906" i="13"/>
  <c r="DFT1906" i="13"/>
  <c r="DFL1906" i="13"/>
  <c r="DFD1906" i="13"/>
  <c r="DEV1906" i="13"/>
  <c r="DEN1906" i="13"/>
  <c r="DEF1906" i="13"/>
  <c r="DDX1906" i="13"/>
  <c r="DDP1906" i="13"/>
  <c r="DDH1906" i="13"/>
  <c r="DCZ1906" i="13"/>
  <c r="DCR1906" i="13"/>
  <c r="DCJ1906" i="13"/>
  <c r="DCB1906" i="13"/>
  <c r="DBT1906" i="13"/>
  <c r="DBL1906" i="13"/>
  <c r="DBD1906" i="13"/>
  <c r="DAV1906" i="13"/>
  <c r="DAN1906" i="13"/>
  <c r="DAF1906" i="13"/>
  <c r="CZX1906" i="13"/>
  <c r="CZP1906" i="13"/>
  <c r="CZH1906" i="13"/>
  <c r="CYZ1906" i="13"/>
  <c r="CYR1906" i="13"/>
  <c r="CYJ1906" i="13"/>
  <c r="CYB1906" i="13"/>
  <c r="CXT1906" i="13"/>
  <c r="CXL1906" i="13"/>
  <c r="CXD1906" i="13"/>
  <c r="CWV1906" i="13"/>
  <c r="CWN1906" i="13"/>
  <c r="CWF1906" i="13"/>
  <c r="CVX1906" i="13"/>
  <c r="CVP1906" i="13"/>
  <c r="CVH1906" i="13"/>
  <c r="CUZ1906" i="13"/>
  <c r="CUR1906" i="13"/>
  <c r="CUJ1906" i="13"/>
  <c r="CUB1906" i="13"/>
  <c r="CTT1906" i="13"/>
  <c r="CTL1906" i="13"/>
  <c r="CTD1906" i="13"/>
  <c r="CSV1906" i="13"/>
  <c r="CSN1906" i="13"/>
  <c r="CSF1906" i="13"/>
  <c r="CRX1906" i="13"/>
  <c r="CRP1906" i="13"/>
  <c r="CRH1906" i="13"/>
  <c r="CQZ1906" i="13"/>
  <c r="CQR1906" i="13"/>
  <c r="CQJ1906" i="13"/>
  <c r="CQB1906" i="13"/>
  <c r="CPT1906" i="13"/>
  <c r="CPL1906" i="13"/>
  <c r="CPD1906" i="13"/>
  <c r="COV1906" i="13"/>
  <c r="CON1906" i="13"/>
  <c r="COF1906" i="13"/>
  <c r="CNX1906" i="13"/>
  <c r="CNP1906" i="13"/>
  <c r="CNH1906" i="13"/>
  <c r="CMZ1906" i="13"/>
  <c r="CMR1906" i="13"/>
  <c r="CMJ1906" i="13"/>
  <c r="CMB1906" i="13"/>
  <c r="CLT1906" i="13"/>
  <c r="CLL1906" i="13"/>
  <c r="CLD1906" i="13"/>
  <c r="CKV1906" i="13"/>
  <c r="CKN1906" i="13"/>
  <c r="CKF1906" i="13"/>
  <c r="CJX1906" i="13"/>
  <c r="CJP1906" i="13"/>
  <c r="CJH1906" i="13"/>
  <c r="CIZ1906" i="13"/>
  <c r="CIR1906" i="13"/>
  <c r="CIJ1906" i="13"/>
  <c r="CIB1906" i="13"/>
  <c r="CHT1906" i="13"/>
  <c r="CHL1906" i="13"/>
  <c r="CHD1906" i="13"/>
  <c r="CGV1906" i="13"/>
  <c r="CGN1906" i="13"/>
  <c r="CGF1906" i="13"/>
  <c r="CFX1906" i="13"/>
  <c r="CFP1906" i="13"/>
  <c r="CFH1906" i="13"/>
  <c r="CEZ1906" i="13"/>
  <c r="CER1906" i="13"/>
  <c r="CEJ1906" i="13"/>
  <c r="CEB1906" i="13"/>
  <c r="CDT1906" i="13"/>
  <c r="CDL1906" i="13"/>
  <c r="CDD1906" i="13"/>
  <c r="CCV1906" i="13"/>
  <c r="CCN1906" i="13"/>
  <c r="CCF1906" i="13"/>
  <c r="CBX1906" i="13"/>
  <c r="CBP1906" i="13"/>
  <c r="CBH1906" i="13"/>
  <c r="CAZ1906" i="13"/>
  <c r="CAR1906" i="13"/>
  <c r="CAJ1906" i="13"/>
  <c r="CAB1906" i="13"/>
  <c r="BZT1906" i="13"/>
  <c r="BZL1906" i="13"/>
  <c r="BZD1906" i="13"/>
  <c r="BYV1906" i="13"/>
  <c r="BYN1906" i="13"/>
  <c r="BYF1906" i="13"/>
  <c r="BXX1906" i="13"/>
  <c r="BXP1906" i="13"/>
  <c r="BXH1906" i="13"/>
  <c r="BWZ1906" i="13"/>
  <c r="BWR1906" i="13"/>
  <c r="BWJ1906" i="13"/>
  <c r="BWB1906" i="13"/>
  <c r="BVT1906" i="13"/>
  <c r="BVL1906" i="13"/>
  <c r="BVD1906" i="13"/>
  <c r="BUV1906" i="13"/>
  <c r="BUN1906" i="13"/>
  <c r="BUF1906" i="13"/>
  <c r="BTX1906" i="13"/>
  <c r="BTP1906" i="13"/>
  <c r="BTH1906" i="13"/>
  <c r="BSZ1906" i="13"/>
  <c r="BSR1906" i="13"/>
  <c r="BSJ1906" i="13"/>
  <c r="BSB1906" i="13"/>
  <c r="BRT1906" i="13"/>
  <c r="BRL1906" i="13"/>
  <c r="BRD1906" i="13"/>
  <c r="BQV1906" i="13"/>
  <c r="BQN1906" i="13"/>
  <c r="BQF1906" i="13"/>
  <c r="BPX1906" i="13"/>
  <c r="BPP1906" i="13"/>
  <c r="BPH1906" i="13"/>
  <c r="BOZ1906" i="13"/>
  <c r="BOR1906" i="13"/>
  <c r="BOJ1906" i="13"/>
  <c r="BOB1906" i="13"/>
  <c r="BNT1906" i="13"/>
  <c r="BNL1906" i="13"/>
  <c r="BND1906" i="13"/>
  <c r="BMV1906" i="13"/>
  <c r="BMN1906" i="13"/>
  <c r="BMF1906" i="13"/>
  <c r="BLX1906" i="13"/>
  <c r="BLP1906" i="13"/>
  <c r="BLH1906" i="13"/>
  <c r="BKZ1906" i="13"/>
  <c r="BKR1906" i="13"/>
  <c r="BKJ1906" i="13"/>
  <c r="BKB1906" i="13"/>
  <c r="BJT1906" i="13"/>
  <c r="BJL1906" i="13"/>
  <c r="BJD1906" i="13"/>
  <c r="BIV1906" i="13"/>
  <c r="BIN1906" i="13"/>
  <c r="BIF1906" i="13"/>
  <c r="BHX1906" i="13"/>
  <c r="BHP1906" i="13"/>
  <c r="BHH1906" i="13"/>
  <c r="BGZ1906" i="13"/>
  <c r="BGR1906" i="13"/>
  <c r="BGJ1906" i="13"/>
  <c r="BGB1906" i="13"/>
  <c r="BFT1906" i="13"/>
  <c r="BFL1906" i="13"/>
  <c r="BFD1906" i="13"/>
  <c r="BEV1906" i="13"/>
  <c r="BEN1906" i="13"/>
  <c r="BEF1906" i="13"/>
  <c r="BDX1906" i="13"/>
  <c r="BDP1906" i="13"/>
  <c r="BDH1906" i="13"/>
  <c r="BCZ1906" i="13"/>
  <c r="BCR1906" i="13"/>
  <c r="BCJ1906" i="13"/>
  <c r="BCB1906" i="13"/>
  <c r="BBT1906" i="13"/>
  <c r="BBL1906" i="13"/>
  <c r="BBD1906" i="13"/>
  <c r="BAV1906" i="13"/>
  <c r="BAN1906" i="13"/>
  <c r="BAF1906" i="13"/>
  <c r="AZX1906" i="13"/>
  <c r="AZP1906" i="13"/>
  <c r="AZH1906" i="13"/>
  <c r="AYZ1906" i="13"/>
  <c r="AYR1906" i="13"/>
  <c r="AYJ1906" i="13"/>
  <c r="AYB1906" i="13"/>
  <c r="AXT1906" i="13"/>
  <c r="AXL1906" i="13"/>
  <c r="AXD1906" i="13"/>
  <c r="AWV1906" i="13"/>
  <c r="AWN1906" i="13"/>
  <c r="AWF1906" i="13"/>
  <c r="AVX1906" i="13"/>
  <c r="AVP1906" i="13"/>
  <c r="AVH1906" i="13"/>
  <c r="AUZ1906" i="13"/>
  <c r="AUR1906" i="13"/>
  <c r="AUJ1906" i="13"/>
  <c r="AUB1906" i="13"/>
  <c r="ATT1906" i="13"/>
  <c r="ATL1906" i="13"/>
  <c r="ATD1906" i="13"/>
  <c r="ASV1906" i="13"/>
  <c r="ASN1906" i="13"/>
  <c r="ASF1906" i="13"/>
  <c r="ARX1906" i="13"/>
  <c r="ARP1906" i="13"/>
  <c r="ARH1906" i="13"/>
  <c r="AQZ1906" i="13"/>
  <c r="AQR1906" i="13"/>
  <c r="AQJ1906" i="13"/>
  <c r="AQB1906" i="13"/>
  <c r="APT1906" i="13"/>
  <c r="APL1906" i="13"/>
  <c r="APD1906" i="13"/>
  <c r="AOV1906" i="13"/>
  <c r="AON1906" i="13"/>
  <c r="AOF1906" i="13"/>
  <c r="ANX1906" i="13"/>
  <c r="ANP1906" i="13"/>
  <c r="ANH1906" i="13"/>
  <c r="AMZ1906" i="13"/>
  <c r="AMR1906" i="13"/>
  <c r="AMJ1906" i="13"/>
  <c r="AMB1906" i="13"/>
  <c r="ALT1906" i="13"/>
  <c r="ALL1906" i="13"/>
  <c r="ALD1906" i="13"/>
  <c r="AKV1906" i="13"/>
  <c r="AKN1906" i="13"/>
  <c r="AKF1906" i="13"/>
  <c r="AJX1906" i="13"/>
  <c r="AJP1906" i="13"/>
  <c r="AJH1906" i="13"/>
  <c r="AIZ1906" i="13"/>
  <c r="AIR1906" i="13"/>
  <c r="AIJ1906" i="13"/>
  <c r="AIB1906" i="13"/>
  <c r="AHT1906" i="13"/>
  <c r="AHL1906" i="13"/>
  <c r="AHD1906" i="13"/>
  <c r="AGV1906" i="13"/>
  <c r="AGN1906" i="13"/>
  <c r="AGF1906" i="13"/>
  <c r="AFX1906" i="13"/>
  <c r="AFP1906" i="13"/>
  <c r="AFH1906" i="13"/>
  <c r="AEZ1906" i="13"/>
  <c r="AER1906" i="13"/>
  <c r="AEJ1906" i="13"/>
  <c r="AEB1906" i="13"/>
  <c r="ADT1906" i="13"/>
  <c r="ADL1906" i="13"/>
  <c r="ADD1906" i="13"/>
  <c r="ACV1906" i="13"/>
  <c r="ACN1906" i="13"/>
  <c r="ACF1906" i="13"/>
  <c r="ABX1906" i="13"/>
  <c r="ABP1906" i="13"/>
  <c r="ABH1906" i="13"/>
  <c r="AAZ1906" i="13"/>
  <c r="AAR1906" i="13"/>
  <c r="AAJ1906" i="13"/>
  <c r="AAB1906" i="13"/>
  <c r="ZT1906" i="13"/>
  <c r="ZL1906" i="13"/>
  <c r="ZD1906" i="13"/>
  <c r="YV1906" i="13"/>
  <c r="YN1906" i="13"/>
  <c r="YF1906" i="13"/>
  <c r="XX1906" i="13"/>
  <c r="XP1906" i="13"/>
  <c r="XH1906" i="13"/>
  <c r="WZ1906" i="13"/>
  <c r="WR1906" i="13"/>
  <c r="WJ1906" i="13"/>
  <c r="WB1906" i="13"/>
  <c r="VT1906" i="13"/>
  <c r="VL1906" i="13"/>
  <c r="VD1906" i="13"/>
  <c r="UV1906" i="13"/>
  <c r="UN1906" i="13"/>
  <c r="UF1906" i="13"/>
  <c r="TX1906" i="13"/>
  <c r="TP1906" i="13"/>
  <c r="TH1906" i="13"/>
  <c r="SZ1906" i="13"/>
  <c r="SR1906" i="13"/>
  <c r="SJ1906" i="13"/>
  <c r="SB1906" i="13"/>
  <c r="RT1906" i="13"/>
  <c r="RL1906" i="13"/>
  <c r="RD1906" i="13"/>
  <c r="QV1906" i="13"/>
  <c r="QN1906" i="13"/>
  <c r="QF1906" i="13"/>
  <c r="PX1906" i="13"/>
  <c r="PP1906" i="13"/>
  <c r="PH1906" i="13"/>
  <c r="OZ1906" i="13"/>
  <c r="OR1906" i="13"/>
  <c r="OJ1906" i="13"/>
  <c r="OB1906" i="13"/>
  <c r="NT1906" i="13"/>
  <c r="NL1906" i="13"/>
  <c r="ND1906" i="13"/>
  <c r="MV1906" i="13"/>
  <c r="MN1906" i="13"/>
  <c r="MF1906" i="13"/>
  <c r="LX1906" i="13"/>
  <c r="LP1906" i="13"/>
  <c r="LH1906" i="13"/>
  <c r="KZ1906" i="13"/>
  <c r="KR1906" i="13"/>
  <c r="KJ1906" i="13"/>
  <c r="KB1906" i="13"/>
  <c r="JT1906" i="13"/>
  <c r="JL1906" i="13"/>
  <c r="JD1906" i="13"/>
  <c r="IV1906" i="13"/>
  <c r="IN1906" i="13"/>
  <c r="IF1906" i="13"/>
  <c r="HX1906" i="13"/>
  <c r="HP1906" i="13"/>
  <c r="HH1906" i="13"/>
  <c r="GZ1906" i="13"/>
  <c r="GR1906" i="13"/>
  <c r="GJ1906" i="13"/>
  <c r="GB1906" i="13"/>
  <c r="FT1906" i="13"/>
  <c r="FL1906" i="13"/>
  <c r="FD1906" i="13"/>
  <c r="EV1906" i="13"/>
  <c r="EN1906" i="13"/>
  <c r="EF1906" i="13"/>
  <c r="DX1906" i="13"/>
  <c r="DP1906" i="13"/>
  <c r="DH1906" i="13"/>
  <c r="CZ1906" i="13"/>
  <c r="CR1906" i="13"/>
  <c r="CJ1906" i="13"/>
  <c r="CB1906" i="13"/>
  <c r="BT1906" i="13"/>
  <c r="BL1906" i="13"/>
  <c r="BD1906" i="13"/>
  <c r="AV1906" i="13"/>
  <c r="AN1906" i="13"/>
  <c r="AF1906" i="13"/>
  <c r="X1906" i="13"/>
  <c r="P1906" i="13"/>
  <c r="H1906" i="13"/>
  <c r="XFD1905" i="13"/>
  <c r="XEV1905" i="13"/>
  <c r="XEN1905" i="13"/>
  <c r="XEF1905" i="13"/>
  <c r="XDX1905" i="13"/>
  <c r="XDP1905" i="13"/>
  <c r="XDH1905" i="13"/>
  <c r="XCZ1905" i="13"/>
  <c r="XCR1905" i="13"/>
  <c r="XCJ1905" i="13"/>
  <c r="XCB1905" i="13"/>
  <c r="XBT1905" i="13"/>
  <c r="XBL1905" i="13"/>
  <c r="XBD1905" i="13"/>
  <c r="XAV1905" i="13"/>
  <c r="XAN1905" i="13"/>
  <c r="XAF1905" i="13"/>
  <c r="WZX1905" i="13"/>
  <c r="WZP1905" i="13"/>
  <c r="WZH1905" i="13"/>
  <c r="WYZ1905" i="13"/>
  <c r="WYR1905" i="13"/>
  <c r="WYJ1905" i="13"/>
  <c r="WYB1905" i="13"/>
  <c r="WXT1905" i="13"/>
  <c r="WXL1905" i="13"/>
  <c r="WXD1905" i="13"/>
  <c r="WWV1905" i="13"/>
  <c r="WWN1905" i="13"/>
  <c r="WWF1905" i="13"/>
  <c r="WVX1905" i="13"/>
  <c r="WVP1905" i="13"/>
  <c r="WVH1905" i="13"/>
  <c r="WUZ1905" i="13"/>
  <c r="WUR1905" i="13"/>
  <c r="WUJ1905" i="13"/>
  <c r="WUB1905" i="13"/>
  <c r="WTT1905" i="13"/>
  <c r="WTL1905" i="13"/>
  <c r="WTD1905" i="13"/>
  <c r="WSV1905" i="13"/>
  <c r="WSN1905" i="13"/>
  <c r="WSF1905" i="13"/>
  <c r="WRX1905" i="13"/>
  <c r="WRP1905" i="13"/>
  <c r="WRH1905" i="13"/>
  <c r="WQZ1905" i="13"/>
  <c r="WQR1905" i="13"/>
  <c r="WQJ1905" i="13"/>
  <c r="WQB1905" i="13"/>
  <c r="WPT1905" i="13"/>
  <c r="WPL1905" i="13"/>
  <c r="WPD1905" i="13"/>
  <c r="WOV1905" i="13"/>
  <c r="WON1905" i="13"/>
  <c r="WOF1905" i="13"/>
  <c r="WNX1905" i="13"/>
  <c r="WNP1905" i="13"/>
  <c r="WNH1905" i="13"/>
  <c r="WMZ1905" i="13"/>
  <c r="WMR1905" i="13"/>
  <c r="WMJ1905" i="13"/>
  <c r="WMB1905" i="13"/>
  <c r="WLT1905" i="13"/>
  <c r="WLL1905" i="13"/>
  <c r="WLD1905" i="13"/>
  <c r="WKV1905" i="13"/>
  <c r="WKN1905" i="13"/>
  <c r="WKF1905" i="13"/>
  <c r="WJX1905" i="13"/>
  <c r="WJP1905" i="13"/>
  <c r="WJH1905" i="13"/>
  <c r="WIZ1905" i="13"/>
  <c r="WIR1905" i="13"/>
  <c r="WIJ1905" i="13"/>
  <c r="WIB1905" i="13"/>
  <c r="WHT1905" i="13"/>
  <c r="WHL1905" i="13"/>
  <c r="WHD1905" i="13"/>
  <c r="WGV1905" i="13"/>
  <c r="WGN1905" i="13"/>
  <c r="WGF1905" i="13"/>
  <c r="WFX1905" i="13"/>
  <c r="WFP1905" i="13"/>
  <c r="WFH1905" i="13"/>
  <c r="WEZ1905" i="13"/>
  <c r="WER1905" i="13"/>
  <c r="WEJ1905" i="13"/>
  <c r="WEB1905" i="13"/>
  <c r="WDT1905" i="13"/>
  <c r="WDL1905" i="13"/>
  <c r="WDD1905" i="13"/>
  <c r="WCV1905" i="13"/>
  <c r="WCN1905" i="13"/>
  <c r="WCF1905" i="13"/>
  <c r="WBX1905" i="13"/>
  <c r="WBP1905" i="13"/>
  <c r="WBH1905" i="13"/>
  <c r="WAZ1905" i="13"/>
  <c r="WAR1905" i="13"/>
  <c r="WAJ1905" i="13"/>
  <c r="WAB1905" i="13"/>
  <c r="VZT1905" i="13"/>
  <c r="VZL1905" i="13"/>
  <c r="VZD1905" i="13"/>
  <c r="VYV1905" i="13"/>
  <c r="VYN1905" i="13"/>
  <c r="VYF1905" i="13"/>
  <c r="VXX1905" i="13"/>
  <c r="VXP1905" i="13"/>
  <c r="VXH1905" i="13"/>
  <c r="VWZ1905" i="13"/>
  <c r="VWR1905" i="13"/>
  <c r="VWJ1905" i="13"/>
  <c r="VWB1905" i="13"/>
  <c r="VVT1905" i="13"/>
  <c r="VVL1905" i="13"/>
  <c r="VVD1905" i="13"/>
  <c r="VUV1905" i="13"/>
  <c r="VUN1905" i="13"/>
  <c r="VUF1905" i="13"/>
  <c r="VTX1905" i="13"/>
  <c r="VTP1905" i="13"/>
  <c r="VTH1905" i="13"/>
  <c r="VSZ1905" i="13"/>
  <c r="VSR1905" i="13"/>
  <c r="VSJ1905" i="13"/>
  <c r="VSB1905" i="13"/>
  <c r="VRT1905" i="13"/>
  <c r="VRL1905" i="13"/>
  <c r="VRD1905" i="13"/>
  <c r="VQV1905" i="13"/>
  <c r="VQN1905" i="13"/>
  <c r="VQF1905" i="13"/>
  <c r="VPX1905" i="13"/>
  <c r="VPP1905" i="13"/>
  <c r="VPH1905" i="13"/>
  <c r="VOZ1905" i="13"/>
  <c r="VOR1905" i="13"/>
  <c r="VOJ1905" i="13"/>
  <c r="VOB1905" i="13"/>
  <c r="VNT1905" i="13"/>
  <c r="VNL1905" i="13"/>
  <c r="VND1905" i="13"/>
  <c r="VMV1905" i="13"/>
  <c r="VMN1905" i="13"/>
  <c r="VMF1905" i="13"/>
  <c r="VLX1905" i="13"/>
  <c r="VLP1905" i="13"/>
  <c r="VLH1905" i="13"/>
  <c r="VKZ1905" i="13"/>
  <c r="VKR1905" i="13"/>
  <c r="VKJ1905" i="13"/>
  <c r="VKB1905" i="13"/>
  <c r="VJT1905" i="13"/>
  <c r="VJL1905" i="13"/>
  <c r="VJD1905" i="13"/>
  <c r="VIV1905" i="13"/>
  <c r="VIN1905" i="13"/>
  <c r="VIF1905" i="13"/>
  <c r="VHX1905" i="13"/>
  <c r="VHP1905" i="13"/>
  <c r="VHH1905" i="13"/>
  <c r="VGZ1905" i="13"/>
  <c r="VGR1905" i="13"/>
  <c r="VGJ1905" i="13"/>
  <c r="VGB1905" i="13"/>
  <c r="VFT1905" i="13"/>
  <c r="VFL1905" i="13"/>
  <c r="VFD1905" i="13"/>
  <c r="VEV1905" i="13"/>
  <c r="VEN1905" i="13"/>
  <c r="VEF1905" i="13"/>
  <c r="VDX1905" i="13"/>
  <c r="VDP1905" i="13"/>
  <c r="VDH1905" i="13"/>
  <c r="VCZ1905" i="13"/>
  <c r="VCR1905" i="13"/>
  <c r="VCJ1905" i="13"/>
  <c r="VCB1905" i="13"/>
  <c r="VBT1905" i="13"/>
  <c r="VBL1905" i="13"/>
  <c r="VBD1905" i="13"/>
  <c r="VAV1905" i="13"/>
  <c r="VAN1905" i="13"/>
  <c r="VAF1905" i="13"/>
  <c r="UZX1905" i="13"/>
  <c r="UZP1905" i="13"/>
  <c r="UZH1905" i="13"/>
  <c r="UYZ1905" i="13"/>
  <c r="UYR1905" i="13"/>
  <c r="UYJ1905" i="13"/>
  <c r="UYB1905" i="13"/>
  <c r="UXT1905" i="13"/>
  <c r="UXL1905" i="13"/>
  <c r="UXD1905" i="13"/>
  <c r="UWV1905" i="13"/>
  <c r="UWN1905" i="13"/>
  <c r="UWF1905" i="13"/>
  <c r="UVX1905" i="13"/>
  <c r="UVP1905" i="13"/>
  <c r="UVH1905" i="13"/>
  <c r="UUZ1905" i="13"/>
  <c r="UUR1905" i="13"/>
  <c r="UUJ1905" i="13"/>
  <c r="UUB1905" i="13"/>
  <c r="UTT1905" i="13"/>
  <c r="UTL1905" i="13"/>
  <c r="UTD1905" i="13"/>
  <c r="USV1905" i="13"/>
  <c r="USN1905" i="13"/>
  <c r="USF1905" i="13"/>
  <c r="URX1905" i="13"/>
  <c r="URP1905" i="13"/>
  <c r="URH1905" i="13"/>
  <c r="UQZ1905" i="13"/>
  <c r="UQR1905" i="13"/>
  <c r="UQJ1905" i="13"/>
  <c r="UQB1905" i="13"/>
  <c r="UPT1905" i="13"/>
  <c r="UPL1905" i="13"/>
  <c r="UPD1905" i="13"/>
  <c r="UOV1905" i="13"/>
  <c r="UON1905" i="13"/>
  <c r="UOF1905" i="13"/>
  <c r="UNX1905" i="13"/>
  <c r="UNP1905" i="13"/>
  <c r="UNH1905" i="13"/>
  <c r="UMZ1905" i="13"/>
  <c r="UMR1905" i="13"/>
  <c r="UMJ1905" i="13"/>
  <c r="UMB1905" i="13"/>
  <c r="ULT1905" i="13"/>
  <c r="ULL1905" i="13"/>
  <c r="ULD1905" i="13"/>
  <c r="UKV1905" i="13"/>
  <c r="UKN1905" i="13"/>
  <c r="UKF1905" i="13"/>
  <c r="UJX1905" i="13"/>
  <c r="UJP1905" i="13"/>
  <c r="UJH1905" i="13"/>
  <c r="UIZ1905" i="13"/>
  <c r="UIR1905" i="13"/>
  <c r="UIJ1905" i="13"/>
  <c r="UIB1905" i="13"/>
  <c r="UHT1905" i="13"/>
  <c r="UHL1905" i="13"/>
  <c r="UHD1905" i="13"/>
  <c r="UGV1905" i="13"/>
  <c r="UGN1905" i="13"/>
  <c r="UGF1905" i="13"/>
  <c r="UFX1905" i="13"/>
  <c r="UFP1905" i="13"/>
  <c r="UFH1905" i="13"/>
  <c r="UEZ1905" i="13"/>
  <c r="UER1905" i="13"/>
  <c r="UEJ1905" i="13"/>
  <c r="UEB1905" i="13"/>
  <c r="UDT1905" i="13"/>
  <c r="UDL1905" i="13"/>
  <c r="UDD1905" i="13"/>
  <c r="UCV1905" i="13"/>
  <c r="UCN1905" i="13"/>
  <c r="UCF1905" i="13"/>
  <c r="UBX1905" i="13"/>
  <c r="UBP1905" i="13"/>
  <c r="UBH1905" i="13"/>
  <c r="UAZ1905" i="13"/>
  <c r="UAR1905" i="13"/>
  <c r="UAJ1905" i="13"/>
  <c r="UAB1905" i="13"/>
  <c r="TZT1905" i="13"/>
  <c r="TZL1905" i="13"/>
  <c r="TZD1905" i="13"/>
  <c r="TYV1905" i="13"/>
  <c r="TYN1905" i="13"/>
  <c r="TYF1905" i="13"/>
  <c r="TXX1905" i="13"/>
  <c r="TXP1905" i="13"/>
  <c r="TXH1905" i="13"/>
  <c r="TWZ1905" i="13"/>
  <c r="TWR1905" i="13"/>
  <c r="TWJ1905" i="13"/>
  <c r="TWB1905" i="13"/>
  <c r="TVT1905" i="13"/>
  <c r="TVL1905" i="13"/>
  <c r="TVD1905" i="13"/>
  <c r="TUV1905" i="13"/>
  <c r="TUN1905" i="13"/>
  <c r="TUF1905" i="13"/>
  <c r="TTX1905" i="13"/>
  <c r="TTP1905" i="13"/>
  <c r="TTH1905" i="13"/>
  <c r="TSZ1905" i="13"/>
  <c r="TSR1905" i="13"/>
  <c r="TSJ1905" i="13"/>
  <c r="TSB1905" i="13"/>
  <c r="TRT1905" i="13"/>
  <c r="TRL1905" i="13"/>
  <c r="TRD1905" i="13"/>
  <c r="TQV1905" i="13"/>
  <c r="TQN1905" i="13"/>
  <c r="TQF1905" i="13"/>
  <c r="TPX1905" i="13"/>
  <c r="TPP1905" i="13"/>
  <c r="TPH1905" i="13"/>
  <c r="TOZ1905" i="13"/>
  <c r="TOR1905" i="13"/>
  <c r="TOJ1905" i="13"/>
  <c r="TOB1905" i="13"/>
  <c r="TNT1905" i="13"/>
  <c r="TNL1905" i="13"/>
  <c r="TND1905" i="13"/>
  <c r="TMV1905" i="13"/>
  <c r="TMN1905" i="13"/>
  <c r="TMF1905" i="13"/>
  <c r="TLX1905" i="13"/>
  <c r="TLP1905" i="13"/>
  <c r="TLH1905" i="13"/>
  <c r="TKZ1905" i="13"/>
  <c r="TKR1905" i="13"/>
  <c r="TKJ1905" i="13"/>
  <c r="TKB1905" i="13"/>
  <c r="TJT1905" i="13"/>
  <c r="TJL1905" i="13"/>
  <c r="TJD1905" i="13"/>
  <c r="TIV1905" i="13"/>
  <c r="TIN1905" i="13"/>
  <c r="TIF1905" i="13"/>
  <c r="THX1905" i="13"/>
  <c r="THP1905" i="13"/>
  <c r="THH1905" i="13"/>
  <c r="TGZ1905" i="13"/>
  <c r="TGR1905" i="13"/>
  <c r="TGJ1905" i="13"/>
  <c r="TGB1905" i="13"/>
  <c r="TFT1905" i="13"/>
  <c r="TFL1905" i="13"/>
  <c r="TFD1905" i="13"/>
  <c r="TEV1905" i="13"/>
  <c r="TEN1905" i="13"/>
  <c r="TEF1905" i="13"/>
  <c r="TDX1905" i="13"/>
  <c r="TDP1905" i="13"/>
  <c r="TDH1905" i="13"/>
  <c r="TCZ1905" i="13"/>
  <c r="TCR1905" i="13"/>
  <c r="TCJ1905" i="13"/>
  <c r="TCB1905" i="13"/>
  <c r="TBT1905" i="13"/>
  <c r="TBL1905" i="13"/>
  <c r="TBD1905" i="13"/>
  <c r="TAV1905" i="13"/>
  <c r="TAN1905" i="13"/>
  <c r="TAF1905" i="13"/>
  <c r="SZX1905" i="13"/>
  <c r="SZP1905" i="13"/>
  <c r="SZH1905" i="13"/>
  <c r="SYZ1905" i="13"/>
  <c r="SYR1905" i="13"/>
  <c r="SYJ1905" i="13"/>
  <c r="SYB1905" i="13"/>
  <c r="SXT1905" i="13"/>
  <c r="SXL1905" i="13"/>
  <c r="SXD1905" i="13"/>
  <c r="SWV1905" i="13"/>
  <c r="SWN1905" i="13"/>
  <c r="SWF1905" i="13"/>
  <c r="SVX1905" i="13"/>
  <c r="SVP1905" i="13"/>
  <c r="SVH1905" i="13"/>
  <c r="SUZ1905" i="13"/>
  <c r="SUR1905" i="13"/>
  <c r="SUJ1905" i="13"/>
  <c r="SUB1905" i="13"/>
  <c r="STT1905" i="13"/>
  <c r="STL1905" i="13"/>
  <c r="STD1905" i="13"/>
  <c r="SSV1905" i="13"/>
  <c r="SSN1905" i="13"/>
  <c r="SSF1905" i="13"/>
  <c r="SRX1905" i="13"/>
  <c r="SRP1905" i="13"/>
  <c r="SRH1905" i="13"/>
  <c r="SQZ1905" i="13"/>
  <c r="SQR1905" i="13"/>
  <c r="SQJ1905" i="13"/>
  <c r="SQB1905" i="13"/>
  <c r="SPT1905" i="13"/>
  <c r="SPL1905" i="13"/>
  <c r="SPD1905" i="13"/>
  <c r="SOV1905" i="13"/>
  <c r="SON1905" i="13"/>
  <c r="SOF1905" i="13"/>
  <c r="SNX1905" i="13"/>
  <c r="SNP1905" i="13"/>
  <c r="SNH1905" i="13"/>
  <c r="SMZ1905" i="13"/>
  <c r="SMR1905" i="13"/>
  <c r="SMJ1905" i="13"/>
  <c r="SMB1905" i="13"/>
  <c r="SLT1905" i="13"/>
  <c r="SLL1905" i="13"/>
  <c r="SLD1905" i="13"/>
  <c r="SKV1905" i="13"/>
  <c r="SKN1905" i="13"/>
  <c r="SKF1905" i="13"/>
  <c r="SJX1905" i="13"/>
  <c r="SJP1905" i="13"/>
  <c r="SJH1905" i="13"/>
  <c r="SIZ1905" i="13"/>
  <c r="SIR1905" i="13"/>
  <c r="SIJ1905" i="13"/>
  <c r="SIB1905" i="13"/>
  <c r="SHT1905" i="13"/>
  <c r="SHL1905" i="13"/>
  <c r="SHD1905" i="13"/>
  <c r="SGV1905" i="13"/>
  <c r="SGN1905" i="13"/>
  <c r="SGF1905" i="13"/>
  <c r="SFX1905" i="13"/>
  <c r="SFP1905" i="13"/>
  <c r="SFH1905" i="13"/>
  <c r="SEZ1905" i="13"/>
  <c r="SER1905" i="13"/>
  <c r="SEJ1905" i="13"/>
  <c r="SEB1905" i="13"/>
  <c r="SDT1905" i="13"/>
  <c r="SDL1905" i="13"/>
  <c r="SDD1905" i="13"/>
  <c r="SCV1905" i="13"/>
  <c r="SCN1905" i="13"/>
  <c r="SCF1905" i="13"/>
  <c r="SBX1905" i="13"/>
  <c r="SBP1905" i="13"/>
  <c r="SBH1905" i="13"/>
  <c r="SAZ1905" i="13"/>
  <c r="SAR1905" i="13"/>
  <c r="SAJ1905" i="13"/>
  <c r="SAB1905" i="13"/>
  <c r="RZT1905" i="13"/>
  <c r="RZL1905" i="13"/>
  <c r="RZD1905" i="13"/>
  <c r="RYV1905" i="13"/>
  <c r="RYN1905" i="13"/>
  <c r="RYF1905" i="13"/>
  <c r="RXX1905" i="13"/>
  <c r="RXP1905" i="13"/>
  <c r="RXH1905" i="13"/>
  <c r="RWZ1905" i="13"/>
  <c r="RWR1905" i="13"/>
  <c r="RWJ1905" i="13"/>
  <c r="RWB1905" i="13"/>
  <c r="RVT1905" i="13"/>
  <c r="RVL1905" i="13"/>
  <c r="RVD1905" i="13"/>
  <c r="RUV1905" i="13"/>
  <c r="RUN1905" i="13"/>
  <c r="RUF1905" i="13"/>
  <c r="RTX1905" i="13"/>
  <c r="RTP1905" i="13"/>
  <c r="RTH1905" i="13"/>
  <c r="RSZ1905" i="13"/>
  <c r="RSR1905" i="13"/>
  <c r="RSJ1905" i="13"/>
  <c r="RSB1905" i="13"/>
  <c r="RRT1905" i="13"/>
  <c r="RRL1905" i="13"/>
  <c r="RRD1905" i="13"/>
  <c r="RQV1905" i="13"/>
  <c r="RQN1905" i="13"/>
  <c r="RQF1905" i="13"/>
  <c r="RPX1905" i="13"/>
  <c r="RPP1905" i="13"/>
  <c r="RPH1905" i="13"/>
  <c r="ROZ1905" i="13"/>
  <c r="ROR1905" i="13"/>
  <c r="ROJ1905" i="13"/>
  <c r="ROB1905" i="13"/>
  <c r="RNT1905" i="13"/>
  <c r="RNL1905" i="13"/>
  <c r="RND1905" i="13"/>
  <c r="RMV1905" i="13"/>
  <c r="RMN1905" i="13"/>
  <c r="RMF1905" i="13"/>
  <c r="RLX1905" i="13"/>
  <c r="RLP1905" i="13"/>
  <c r="RLH1905" i="13"/>
  <c r="RKZ1905" i="13"/>
  <c r="RKR1905" i="13"/>
  <c r="RKJ1905" i="13"/>
  <c r="RKB1905" i="13"/>
  <c r="RJT1905" i="13"/>
  <c r="RJL1905" i="13"/>
  <c r="RJD1905" i="13"/>
  <c r="RIV1905" i="13"/>
  <c r="RIN1905" i="13"/>
  <c r="RIF1905" i="13"/>
  <c r="RHX1905" i="13"/>
  <c r="RHP1905" i="13"/>
  <c r="RHH1905" i="13"/>
  <c r="RGZ1905" i="13"/>
  <c r="RGR1905" i="13"/>
  <c r="RGJ1905" i="13"/>
  <c r="RGB1905" i="13"/>
  <c r="RFT1905" i="13"/>
  <c r="RFL1905" i="13"/>
  <c r="RFD1905" i="13"/>
  <c r="REV1905" i="13"/>
  <c r="REN1905" i="13"/>
  <c r="REF1905" i="13"/>
  <c r="RDX1905" i="13"/>
  <c r="RDP1905" i="13"/>
  <c r="RDH1905" i="13"/>
  <c r="RCZ1905" i="13"/>
  <c r="RCR1905" i="13"/>
  <c r="RCJ1905" i="13"/>
  <c r="RCB1905" i="13"/>
  <c r="RBT1905" i="13"/>
  <c r="RBL1905" i="13"/>
  <c r="RBD1905" i="13"/>
  <c r="RAV1905" i="13"/>
  <c r="RAN1905" i="13"/>
  <c r="RAF1905" i="13"/>
  <c r="QZX1905" i="13"/>
  <c r="QZP1905" i="13"/>
  <c r="QZH1905" i="13"/>
  <c r="QYZ1905" i="13"/>
  <c r="QYR1905" i="13"/>
  <c r="QYJ1905" i="13"/>
  <c r="QYB1905" i="13"/>
  <c r="QXT1905" i="13"/>
  <c r="QXL1905" i="13"/>
  <c r="QXD1905" i="13"/>
  <c r="QWV1905" i="13"/>
  <c r="QWN1905" i="13"/>
  <c r="QWF1905" i="13"/>
  <c r="QVX1905" i="13"/>
  <c r="QVP1905" i="13"/>
  <c r="QVH1905" i="13"/>
  <c r="QUZ1905" i="13"/>
  <c r="QUR1905" i="13"/>
  <c r="QUJ1905" i="13"/>
  <c r="QUB1905" i="13"/>
  <c r="QTT1905" i="13"/>
  <c r="QTL1905" i="13"/>
  <c r="QTD1905" i="13"/>
  <c r="QSV1905" i="13"/>
  <c r="QSN1905" i="13"/>
  <c r="QSF1905" i="13"/>
  <c r="QRX1905" i="13"/>
  <c r="QRP1905" i="13"/>
  <c r="QRH1905" i="13"/>
  <c r="QQZ1905" i="13"/>
  <c r="QQR1905" i="13"/>
  <c r="QQJ1905" i="13"/>
  <c r="QQB1905" i="13"/>
  <c r="QPT1905" i="13"/>
  <c r="QPL1905" i="13"/>
  <c r="QPD1905" i="13"/>
  <c r="QOV1905" i="13"/>
  <c r="QON1905" i="13"/>
  <c r="QOF1905" i="13"/>
  <c r="QNX1905" i="13"/>
  <c r="QNP1905" i="13"/>
  <c r="QNH1905" i="13"/>
  <c r="QMZ1905" i="13"/>
  <c r="QMR1905" i="13"/>
  <c r="QMJ1905" i="13"/>
  <c r="QMB1905" i="13"/>
  <c r="QLT1905" i="13"/>
  <c r="QLL1905" i="13"/>
  <c r="QLD1905" i="13"/>
  <c r="QKV1905" i="13"/>
  <c r="QKN1905" i="13"/>
  <c r="QKF1905" i="13"/>
  <c r="QJX1905" i="13"/>
  <c r="QJP1905" i="13"/>
  <c r="QJH1905" i="13"/>
  <c r="QIZ1905" i="13"/>
  <c r="QIR1905" i="13"/>
  <c r="QIJ1905" i="13"/>
  <c r="QIB1905" i="13"/>
  <c r="QHT1905" i="13"/>
  <c r="QHL1905" i="13"/>
  <c r="QHD1905" i="13"/>
  <c r="QGV1905" i="13"/>
  <c r="QGN1905" i="13"/>
  <c r="QGF1905" i="13"/>
  <c r="QFX1905" i="13"/>
  <c r="QFP1905" i="13"/>
  <c r="QFH1905" i="13"/>
  <c r="QEZ1905" i="13"/>
  <c r="QER1905" i="13"/>
  <c r="QEJ1905" i="13"/>
  <c r="QEB1905" i="13"/>
  <c r="QDT1905" i="13"/>
  <c r="QDL1905" i="13"/>
  <c r="QDD1905" i="13"/>
  <c r="QCV1905" i="13"/>
  <c r="QCN1905" i="13"/>
  <c r="QCF1905" i="13"/>
  <c r="QBX1905" i="13"/>
  <c r="QBP1905" i="13"/>
  <c r="QBH1905" i="13"/>
  <c r="QAZ1905" i="13"/>
  <c r="QAR1905" i="13"/>
  <c r="QAJ1905" i="13"/>
  <c r="QAB1905" i="13"/>
  <c r="PZT1905" i="13"/>
  <c r="PZL1905" i="13"/>
  <c r="PZD1905" i="13"/>
  <c r="PYV1905" i="13"/>
  <c r="PYN1905" i="13"/>
  <c r="PYF1905" i="13"/>
  <c r="PXX1905" i="13"/>
  <c r="PXP1905" i="13"/>
  <c r="PXH1905" i="13"/>
  <c r="PWZ1905" i="13"/>
  <c r="PWR1905" i="13"/>
  <c r="PWJ1905" i="13"/>
  <c r="PWB1905" i="13"/>
  <c r="PVT1905" i="13"/>
  <c r="PVL1905" i="13"/>
  <c r="PVD1905" i="13"/>
  <c r="PUV1905" i="13"/>
  <c r="PUN1905" i="13"/>
  <c r="PUF1905" i="13"/>
  <c r="PTX1905" i="13"/>
  <c r="PTP1905" i="13"/>
  <c r="PTH1905" i="13"/>
  <c r="PSZ1905" i="13"/>
  <c r="PSR1905" i="13"/>
  <c r="PSJ1905" i="13"/>
  <c r="PSB1905" i="13"/>
  <c r="PRT1905" i="13"/>
  <c r="PRL1905" i="13"/>
  <c r="PRD1905" i="13"/>
  <c r="PQV1905" i="13"/>
  <c r="PQN1905" i="13"/>
  <c r="PQF1905" i="13"/>
  <c r="PPX1905" i="13"/>
  <c r="PPP1905" i="13"/>
  <c r="PPH1905" i="13"/>
  <c r="POZ1905" i="13"/>
  <c r="POR1905" i="13"/>
  <c r="POJ1905" i="13"/>
  <c r="POB1905" i="13"/>
  <c r="PNT1905" i="13"/>
  <c r="PNL1905" i="13"/>
  <c r="PND1905" i="13"/>
  <c r="PMV1905" i="13"/>
  <c r="PMN1905" i="13"/>
  <c r="PMF1905" i="13"/>
  <c r="PLX1905" i="13"/>
  <c r="PLP1905" i="13"/>
  <c r="PLH1905" i="13"/>
  <c r="PKZ1905" i="13"/>
  <c r="PKR1905" i="13"/>
  <c r="PKJ1905" i="13"/>
  <c r="PKB1905" i="13"/>
  <c r="PJT1905" i="13"/>
  <c r="PJL1905" i="13"/>
  <c r="PJD1905" i="13"/>
  <c r="PIV1905" i="13"/>
  <c r="PIN1905" i="13"/>
  <c r="PIF1905" i="13"/>
  <c r="PHX1905" i="13"/>
  <c r="PHP1905" i="13"/>
  <c r="PHH1905" i="13"/>
  <c r="PGZ1905" i="13"/>
  <c r="PGR1905" i="13"/>
  <c r="PGJ1905" i="13"/>
  <c r="PGB1905" i="13"/>
  <c r="PFT1905" i="13"/>
  <c r="PFL1905" i="13"/>
  <c r="PFD1905" i="13"/>
  <c r="PEV1905" i="13"/>
  <c r="PEN1905" i="13"/>
  <c r="PEF1905" i="13"/>
  <c r="PDX1905" i="13"/>
  <c r="PDP1905" i="13"/>
  <c r="PDH1905" i="13"/>
  <c r="PCZ1905" i="13"/>
  <c r="PCR1905" i="13"/>
  <c r="PCJ1905" i="13"/>
  <c r="PCB1905" i="13"/>
  <c r="PBT1905" i="13"/>
  <c r="PBL1905" i="13"/>
  <c r="PBD1905" i="13"/>
  <c r="PAV1905" i="13"/>
  <c r="PAN1905" i="13"/>
  <c r="PAF1905" i="13"/>
  <c r="OZX1905" i="13"/>
  <c r="OZP1905" i="13"/>
  <c r="OZH1905" i="13"/>
  <c r="OYZ1905" i="13"/>
  <c r="OYR1905" i="13"/>
  <c r="OYJ1905" i="13"/>
  <c r="OYB1905" i="13"/>
  <c r="OXT1905" i="13"/>
  <c r="OXL1905" i="13"/>
  <c r="OXD1905" i="13"/>
  <c r="OWV1905" i="13"/>
  <c r="OWN1905" i="13"/>
  <c r="OWF1905" i="13"/>
  <c r="OVX1905" i="13"/>
  <c r="OVP1905" i="13"/>
  <c r="OVH1905" i="13"/>
  <c r="OUZ1905" i="13"/>
  <c r="OUR1905" i="13"/>
  <c r="OUJ1905" i="13"/>
  <c r="OUB1905" i="13"/>
  <c r="OTT1905" i="13"/>
  <c r="OTL1905" i="13"/>
  <c r="OTD1905" i="13"/>
  <c r="OSV1905" i="13"/>
  <c r="OSN1905" i="13"/>
  <c r="OSF1905" i="13"/>
  <c r="ORX1905" i="13"/>
  <c r="ORP1905" i="13"/>
  <c r="ORH1905" i="13"/>
  <c r="OQZ1905" i="13"/>
  <c r="OQR1905" i="13"/>
  <c r="OQJ1905" i="13"/>
  <c r="OQB1905" i="13"/>
  <c r="OPT1905" i="13"/>
  <c r="OPL1905" i="13"/>
  <c r="OPD1905" i="13"/>
  <c r="OOV1905" i="13"/>
  <c r="OON1905" i="13"/>
  <c r="OOF1905" i="13"/>
  <c r="ONX1905" i="13"/>
  <c r="ONP1905" i="13"/>
  <c r="ONH1905" i="13"/>
  <c r="OMZ1905" i="13"/>
  <c r="OMR1905" i="13"/>
  <c r="OMJ1905" i="13"/>
  <c r="OMB1905" i="13"/>
  <c r="OLT1905" i="13"/>
  <c r="OLL1905" i="13"/>
  <c r="OLD1905" i="13"/>
  <c r="OKV1905" i="13"/>
  <c r="OKN1905" i="13"/>
  <c r="OKF1905" i="13"/>
  <c r="OJX1905" i="13"/>
  <c r="OJP1905" i="13"/>
  <c r="OJH1905" i="13"/>
  <c r="OIZ1905" i="13"/>
  <c r="OIR1905" i="13"/>
  <c r="OIJ1905" i="13"/>
  <c r="OIB1905" i="13"/>
  <c r="OHT1905" i="13"/>
  <c r="OHL1905" i="13"/>
  <c r="OHD1905" i="13"/>
  <c r="OGV1905" i="13"/>
  <c r="OGN1905" i="13"/>
  <c r="OGF1905" i="13"/>
  <c r="OFX1905" i="13"/>
  <c r="OFP1905" i="13"/>
  <c r="OFH1905" i="13"/>
  <c r="OEZ1905" i="13"/>
  <c r="OER1905" i="13"/>
  <c r="OEJ1905" i="13"/>
  <c r="OEB1905" i="13"/>
  <c r="ODT1905" i="13"/>
  <c r="ODL1905" i="13"/>
  <c r="ODD1905" i="13"/>
  <c r="OCV1905" i="13"/>
  <c r="OCN1905" i="13"/>
  <c r="OCF1905" i="13"/>
  <c r="OBX1905" i="13"/>
  <c r="OBP1905" i="13"/>
  <c r="OBH1905" i="13"/>
  <c r="OAZ1905" i="13"/>
  <c r="OAR1905" i="13"/>
  <c r="OAJ1905" i="13"/>
  <c r="OAB1905" i="13"/>
  <c r="NZT1905" i="13"/>
  <c r="NZL1905" i="13"/>
  <c r="NZD1905" i="13"/>
  <c r="NYV1905" i="13"/>
  <c r="NYN1905" i="13"/>
  <c r="NYF1905" i="13"/>
  <c r="NXX1905" i="13"/>
  <c r="NXP1905" i="13"/>
  <c r="NXH1905" i="13"/>
  <c r="NWZ1905" i="13"/>
  <c r="NWR1905" i="13"/>
  <c r="NWJ1905" i="13"/>
  <c r="NWB1905" i="13"/>
  <c r="NVT1905" i="13"/>
  <c r="NVL1905" i="13"/>
  <c r="NVD1905" i="13"/>
  <c r="NUV1905" i="13"/>
  <c r="NUN1905" i="13"/>
  <c r="NUF1905" i="13"/>
  <c r="NTX1905" i="13"/>
  <c r="NTP1905" i="13"/>
  <c r="NTH1905" i="13"/>
  <c r="NSZ1905" i="13"/>
  <c r="NSR1905" i="13"/>
  <c r="NSJ1905" i="13"/>
  <c r="NSB1905" i="13"/>
  <c r="NRT1905" i="13"/>
  <c r="NRL1905" i="13"/>
  <c r="NRD1905" i="13"/>
  <c r="NQV1905" i="13"/>
  <c r="NQN1905" i="13"/>
  <c r="NQF1905" i="13"/>
  <c r="NPX1905" i="13"/>
  <c r="NPP1905" i="13"/>
  <c r="NPH1905" i="13"/>
  <c r="NOZ1905" i="13"/>
  <c r="NOR1905" i="13"/>
  <c r="NOJ1905" i="13"/>
  <c r="NOB1905" i="13"/>
  <c r="NNT1905" i="13"/>
  <c r="NNL1905" i="13"/>
  <c r="NND1905" i="13"/>
  <c r="NMV1905" i="13"/>
  <c r="NMN1905" i="13"/>
  <c r="NMF1905" i="13"/>
  <c r="NLX1905" i="13"/>
  <c r="NLP1905" i="13"/>
  <c r="NLH1905" i="13"/>
  <c r="NKZ1905" i="13"/>
  <c r="NKR1905" i="13"/>
  <c r="NKJ1905" i="13"/>
  <c r="NKB1905" i="13"/>
  <c r="NJT1905" i="13"/>
  <c r="NJL1905" i="13"/>
  <c r="NJD1905" i="13"/>
  <c r="NIV1905" i="13"/>
  <c r="NIN1905" i="13"/>
  <c r="NIF1905" i="13"/>
  <c r="NHX1905" i="13"/>
  <c r="NHP1905" i="13"/>
  <c r="NHH1905" i="13"/>
  <c r="NGZ1905" i="13"/>
  <c r="NGR1905" i="13"/>
  <c r="NGJ1905" i="13"/>
  <c r="NGB1905" i="13"/>
  <c r="NFT1905" i="13"/>
  <c r="NFL1905" i="13"/>
  <c r="NFD1905" i="13"/>
  <c r="NEV1905" i="13"/>
  <c r="NEN1905" i="13"/>
  <c r="NEF1905" i="13"/>
  <c r="NDX1905" i="13"/>
  <c r="NDP1905" i="13"/>
  <c r="NDH1905" i="13"/>
  <c r="NCZ1905" i="13"/>
  <c r="NCR1905" i="13"/>
  <c r="NCJ1905" i="13"/>
  <c r="NCB1905" i="13"/>
  <c r="NBT1905" i="13"/>
  <c r="NBL1905" i="13"/>
  <c r="NBD1905" i="13"/>
  <c r="NAV1905" i="13"/>
  <c r="NAN1905" i="13"/>
  <c r="NAF1905" i="13"/>
  <c r="MZX1905" i="13"/>
  <c r="MZP1905" i="13"/>
  <c r="MZH1905" i="13"/>
  <c r="MYZ1905" i="13"/>
  <c r="MYR1905" i="13"/>
  <c r="MYJ1905" i="13"/>
  <c r="MYB1905" i="13"/>
  <c r="MXT1905" i="13"/>
  <c r="MXL1905" i="13"/>
  <c r="MXD1905" i="13"/>
  <c r="MWV1905" i="13"/>
  <c r="MWN1905" i="13"/>
  <c r="MWF1905" i="13"/>
  <c r="MVX1905" i="13"/>
  <c r="MVP1905" i="13"/>
  <c r="MVH1905" i="13"/>
  <c r="MUZ1905" i="13"/>
  <c r="MUR1905" i="13"/>
  <c r="MUJ1905" i="13"/>
  <c r="MUB1905" i="13"/>
  <c r="MTT1905" i="13"/>
  <c r="MTL1905" i="13"/>
  <c r="MTD1905" i="13"/>
  <c r="MSV1905" i="13"/>
  <c r="MSN1905" i="13"/>
  <c r="MSF1905" i="13"/>
  <c r="MRX1905" i="13"/>
  <c r="MRP1905" i="13"/>
  <c r="MRH1905" i="13"/>
  <c r="MQZ1905" i="13"/>
  <c r="MQR1905" i="13"/>
  <c r="MQJ1905" i="13"/>
  <c r="MQB1905" i="13"/>
  <c r="MPT1905" i="13"/>
  <c r="MPL1905" i="13"/>
  <c r="MPD1905" i="13"/>
  <c r="MOV1905" i="13"/>
  <c r="MON1905" i="13"/>
  <c r="MOF1905" i="13"/>
  <c r="MNX1905" i="13"/>
  <c r="MNP1905" i="13"/>
  <c r="MNH1905" i="13"/>
  <c r="MMZ1905" i="13"/>
  <c r="MMR1905" i="13"/>
  <c r="MMJ1905" i="13"/>
  <c r="MMB1905" i="13"/>
  <c r="MLT1905" i="13"/>
  <c r="MLL1905" i="13"/>
  <c r="MLD1905" i="13"/>
  <c r="MKV1905" i="13"/>
  <c r="MKN1905" i="13"/>
  <c r="MKF1905" i="13"/>
  <c r="MJX1905" i="13"/>
  <c r="MJP1905" i="13"/>
  <c r="MJH1905" i="13"/>
  <c r="MIZ1905" i="13"/>
  <c r="MIR1905" i="13"/>
  <c r="MIJ1905" i="13"/>
  <c r="MIB1905" i="13"/>
  <c r="MHT1905" i="13"/>
  <c r="MHL1905" i="13"/>
  <c r="MHD1905" i="13"/>
  <c r="MGV1905" i="13"/>
  <c r="MGN1905" i="13"/>
  <c r="MGF1905" i="13"/>
  <c r="MFX1905" i="13"/>
  <c r="MFP1905" i="13"/>
  <c r="MFH1905" i="13"/>
  <c r="MEZ1905" i="13"/>
  <c r="MER1905" i="13"/>
  <c r="MEJ1905" i="13"/>
  <c r="MEB1905" i="13"/>
  <c r="MDT1905" i="13"/>
  <c r="MDL1905" i="13"/>
  <c r="MDD1905" i="13"/>
  <c r="MCV1905" i="13"/>
  <c r="MCN1905" i="13"/>
  <c r="MCF1905" i="13"/>
  <c r="MBX1905" i="13"/>
  <c r="MBP1905" i="13"/>
  <c r="MBH1905" i="13"/>
  <c r="MAZ1905" i="13"/>
  <c r="MAR1905" i="13"/>
  <c r="MAJ1905" i="13"/>
  <c r="MAB1905" i="13"/>
  <c r="LZT1905" i="13"/>
  <c r="LZL1905" i="13"/>
  <c r="LZD1905" i="13"/>
  <c r="LYV1905" i="13"/>
  <c r="LYN1905" i="13"/>
  <c r="LYF1905" i="13"/>
  <c r="LXX1905" i="13"/>
  <c r="LXP1905" i="13"/>
  <c r="LXH1905" i="13"/>
  <c r="LWZ1905" i="13"/>
  <c r="LWR1905" i="13"/>
  <c r="LWJ1905" i="13"/>
  <c r="LWB1905" i="13"/>
  <c r="LVT1905" i="13"/>
  <c r="LVL1905" i="13"/>
  <c r="LVD1905" i="13"/>
  <c r="LUV1905" i="13"/>
  <c r="LUN1905" i="13"/>
  <c r="LUF1905" i="13"/>
  <c r="LTX1905" i="13"/>
  <c r="LTP1905" i="13"/>
  <c r="LTH1905" i="13"/>
  <c r="LSZ1905" i="13"/>
  <c r="LSR1905" i="13"/>
  <c r="LSJ1905" i="13"/>
  <c r="LSB1905" i="13"/>
  <c r="LRT1905" i="13"/>
  <c r="LRL1905" i="13"/>
  <c r="LRD1905" i="13"/>
  <c r="LQV1905" i="13"/>
  <c r="LQN1905" i="13"/>
  <c r="LQF1905" i="13"/>
  <c r="LPX1905" i="13"/>
  <c r="LPP1905" i="13"/>
  <c r="LPH1905" i="13"/>
  <c r="LOZ1905" i="13"/>
  <c r="LOR1905" i="13"/>
  <c r="LOJ1905" i="13"/>
  <c r="LOB1905" i="13"/>
  <c r="LNT1905" i="13"/>
  <c r="LNL1905" i="13"/>
  <c r="LND1905" i="13"/>
  <c r="LMV1905" i="13"/>
  <c r="LMN1905" i="13"/>
  <c r="LMF1905" i="13"/>
  <c r="LLX1905" i="13"/>
  <c r="LLP1905" i="13"/>
  <c r="LLH1905" i="13"/>
  <c r="LKZ1905" i="13"/>
  <c r="LKR1905" i="13"/>
  <c r="LKJ1905" i="13"/>
  <c r="LKB1905" i="13"/>
  <c r="LJT1905" i="13"/>
  <c r="LJL1905" i="13"/>
  <c r="LJD1905" i="13"/>
  <c r="LIV1905" i="13"/>
  <c r="LIN1905" i="13"/>
  <c r="LIF1905" i="13"/>
  <c r="LHX1905" i="13"/>
  <c r="LHP1905" i="13"/>
  <c r="LHH1905" i="13"/>
  <c r="LGZ1905" i="13"/>
  <c r="LGR1905" i="13"/>
  <c r="LGJ1905" i="13"/>
  <c r="LGB1905" i="13"/>
  <c r="LFT1905" i="13"/>
  <c r="LFL1905" i="13"/>
  <c r="LFD1905" i="13"/>
  <c r="LEV1905" i="13"/>
  <c r="LEN1905" i="13"/>
  <c r="LEF1905" i="13"/>
  <c r="LDX1905" i="13"/>
  <c r="LDP1905" i="13"/>
  <c r="LDH1905" i="13"/>
  <c r="LCZ1905" i="13"/>
  <c r="LCR1905" i="13"/>
  <c r="LCJ1905" i="13"/>
  <c r="LCB1905" i="13"/>
  <c r="LBT1905" i="13"/>
  <c r="LBL1905" i="13"/>
  <c r="LBD1905" i="13"/>
  <c r="LAV1905" i="13"/>
  <c r="LAN1905" i="13"/>
  <c r="LAF1905" i="13"/>
  <c r="KZX1905" i="13"/>
  <c r="KZP1905" i="13"/>
  <c r="KZH1905" i="13"/>
  <c r="KYZ1905" i="13"/>
  <c r="KYR1905" i="13"/>
  <c r="KYJ1905" i="13"/>
  <c r="KYB1905" i="13"/>
  <c r="KXT1905" i="13"/>
  <c r="KXL1905" i="13"/>
  <c r="KXD1905" i="13"/>
  <c r="KWV1905" i="13"/>
  <c r="KWN1905" i="13"/>
  <c r="KWF1905" i="13"/>
  <c r="KVX1905" i="13"/>
  <c r="KVP1905" i="13"/>
  <c r="KVH1905" i="13"/>
  <c r="KUZ1905" i="13"/>
  <c r="KUR1905" i="13"/>
  <c r="KUJ1905" i="13"/>
  <c r="KUB1905" i="13"/>
  <c r="KTT1905" i="13"/>
  <c r="KTL1905" i="13"/>
  <c r="KTD1905" i="13"/>
  <c r="KSV1905" i="13"/>
  <c r="KSN1905" i="13"/>
  <c r="KSF1905" i="13"/>
  <c r="KRX1905" i="13"/>
  <c r="KRP1905" i="13"/>
  <c r="KRH1905" i="13"/>
  <c r="KQZ1905" i="13"/>
  <c r="KQR1905" i="13"/>
  <c r="KQJ1905" i="13"/>
  <c r="KQB1905" i="13"/>
  <c r="KPT1905" i="13"/>
  <c r="KPL1905" i="13"/>
  <c r="KPD1905" i="13"/>
  <c r="KOV1905" i="13"/>
  <c r="KON1905" i="13"/>
  <c r="KOF1905" i="13"/>
  <c r="KNX1905" i="13"/>
  <c r="KNP1905" i="13"/>
  <c r="KNH1905" i="13"/>
  <c r="KMZ1905" i="13"/>
  <c r="KMR1905" i="13"/>
  <c r="KMJ1905" i="13"/>
  <c r="KMB1905" i="13"/>
  <c r="KLT1905" i="13"/>
  <c r="KLL1905" i="13"/>
  <c r="KLD1905" i="13"/>
  <c r="KKV1905" i="13"/>
  <c r="KKN1905" i="13"/>
  <c r="KKF1905" i="13"/>
  <c r="KJX1905" i="13"/>
  <c r="KJP1905" i="13"/>
  <c r="KJH1905" i="13"/>
  <c r="KIZ1905" i="13"/>
  <c r="KIR1905" i="13"/>
  <c r="KIJ1905" i="13"/>
  <c r="KIB1905" i="13"/>
  <c r="KHT1905" i="13"/>
  <c r="KHL1905" i="13"/>
  <c r="KHD1905" i="13"/>
  <c r="KGV1905" i="13"/>
  <c r="KGN1905" i="13"/>
  <c r="KGF1905" i="13"/>
  <c r="KFX1905" i="13"/>
  <c r="KFP1905" i="13"/>
  <c r="KFH1905" i="13"/>
  <c r="KEZ1905" i="13"/>
  <c r="KER1905" i="13"/>
  <c r="KEJ1905" i="13"/>
  <c r="KEB1905" i="13"/>
  <c r="KDT1905" i="13"/>
  <c r="KDL1905" i="13"/>
  <c r="KDD1905" i="13"/>
  <c r="KCV1905" i="13"/>
  <c r="KCN1905" i="13"/>
  <c r="KCF1905" i="13"/>
  <c r="KBX1905" i="13"/>
  <c r="KBP1905" i="13"/>
  <c r="KBH1905" i="13"/>
  <c r="KAZ1905" i="13"/>
  <c r="KAR1905" i="13"/>
  <c r="KAJ1905" i="13"/>
  <c r="KAB1905" i="13"/>
  <c r="JZT1905" i="13"/>
  <c r="JZL1905" i="13"/>
  <c r="JZD1905" i="13"/>
  <c r="JYV1905" i="13"/>
  <c r="JYN1905" i="13"/>
  <c r="JYF1905" i="13"/>
  <c r="JXX1905" i="13"/>
  <c r="JXP1905" i="13"/>
  <c r="JXH1905" i="13"/>
  <c r="JWZ1905" i="13"/>
  <c r="JWR1905" i="13"/>
  <c r="JWJ1905" i="13"/>
  <c r="JWB1905" i="13"/>
  <c r="JVT1905" i="13"/>
  <c r="JVL1905" i="13"/>
  <c r="JVD1905" i="13"/>
  <c r="JUV1905" i="13"/>
  <c r="JUN1905" i="13"/>
  <c r="JUF1905" i="13"/>
  <c r="JTX1905" i="13"/>
  <c r="JTP1905" i="13"/>
  <c r="JTH1905" i="13"/>
  <c r="JSZ1905" i="13"/>
  <c r="JSR1905" i="13"/>
  <c r="JSJ1905" i="13"/>
  <c r="JSB1905" i="13"/>
  <c r="JRT1905" i="13"/>
  <c r="JRL1905" i="13"/>
  <c r="JRD1905" i="13"/>
  <c r="JQV1905" i="13"/>
  <c r="JQN1905" i="13"/>
  <c r="JQF1905" i="13"/>
  <c r="JPX1905" i="13"/>
  <c r="JPP1905" i="13"/>
  <c r="JPH1905" i="13"/>
  <c r="JOZ1905" i="13"/>
  <c r="JOR1905" i="13"/>
  <c r="JOJ1905" i="13"/>
  <c r="JOB1905" i="13"/>
  <c r="JNT1905" i="13"/>
  <c r="JNL1905" i="13"/>
  <c r="JND1905" i="13"/>
  <c r="JMV1905" i="13"/>
  <c r="JMN1905" i="13"/>
  <c r="JMF1905" i="13"/>
  <c r="JLX1905" i="13"/>
  <c r="JLP1905" i="13"/>
  <c r="JLH1905" i="13"/>
  <c r="JKZ1905" i="13"/>
  <c r="JKR1905" i="13"/>
  <c r="JKJ1905" i="13"/>
  <c r="JKB1905" i="13"/>
  <c r="JJT1905" i="13"/>
  <c r="JJL1905" i="13"/>
  <c r="JJD1905" i="13"/>
  <c r="JIV1905" i="13"/>
  <c r="JIN1905" i="13"/>
  <c r="JIF1905" i="13"/>
  <c r="JHX1905" i="13"/>
  <c r="JHP1905" i="13"/>
  <c r="JHH1905" i="13"/>
  <c r="JGZ1905" i="13"/>
  <c r="JGR1905" i="13"/>
  <c r="JGJ1905" i="13"/>
  <c r="JGB1905" i="13"/>
  <c r="JFT1905" i="13"/>
  <c r="JFL1905" i="13"/>
  <c r="JFD1905" i="13"/>
  <c r="JEV1905" i="13"/>
  <c r="JEN1905" i="13"/>
  <c r="JEF1905" i="13"/>
  <c r="JDX1905" i="13"/>
  <c r="JDP1905" i="13"/>
  <c r="JDH1905" i="13"/>
  <c r="JCZ1905" i="13"/>
  <c r="JCR1905" i="13"/>
  <c r="JCJ1905" i="13"/>
  <c r="JCB1905" i="13"/>
  <c r="JBT1905" i="13"/>
  <c r="JBL1905" i="13"/>
  <c r="JBD1905" i="13"/>
  <c r="JAV1905" i="13"/>
  <c r="JAN1905" i="13"/>
  <c r="JAF1905" i="13"/>
  <c r="IZX1905" i="13"/>
  <c r="IZP1905" i="13"/>
  <c r="IZH1905" i="13"/>
  <c r="IYZ1905" i="13"/>
  <c r="IYR1905" i="13"/>
  <c r="IYJ1905" i="13"/>
  <c r="IYB1905" i="13"/>
  <c r="IXT1905" i="13"/>
  <c r="IXL1905" i="13"/>
  <c r="IXD1905" i="13"/>
  <c r="IWV1905" i="13"/>
  <c r="IWN1905" i="13"/>
  <c r="IWF1905" i="13"/>
  <c r="IVX1905" i="13"/>
  <c r="IVP1905" i="13"/>
  <c r="IVH1905" i="13"/>
  <c r="IUZ1905" i="13"/>
  <c r="IUR1905" i="13"/>
  <c r="IUJ1905" i="13"/>
  <c r="IUB1905" i="13"/>
  <c r="ITT1905" i="13"/>
  <c r="ITL1905" i="13"/>
  <c r="ITD1905" i="13"/>
  <c r="ISV1905" i="13"/>
  <c r="ISN1905" i="13"/>
  <c r="ISF1905" i="13"/>
  <c r="IRX1905" i="13"/>
  <c r="IRP1905" i="13"/>
  <c r="IRH1905" i="13"/>
  <c r="IQZ1905" i="13"/>
  <c r="IQR1905" i="13"/>
  <c r="IQJ1905" i="13"/>
  <c r="IQB1905" i="13"/>
  <c r="IPT1905" i="13"/>
  <c r="IPL1905" i="13"/>
  <c r="IPD1905" i="13"/>
  <c r="IOV1905" i="13"/>
  <c r="ION1905" i="13"/>
  <c r="IOF1905" i="13"/>
  <c r="INX1905" i="13"/>
  <c r="INP1905" i="13"/>
  <c r="INH1905" i="13"/>
  <c r="IMZ1905" i="13"/>
  <c r="IMR1905" i="13"/>
  <c r="IMJ1905" i="13"/>
  <c r="IMB1905" i="13"/>
  <c r="ILT1905" i="13"/>
  <c r="ILL1905" i="13"/>
  <c r="ILD1905" i="13"/>
  <c r="IKV1905" i="13"/>
  <c r="IKN1905" i="13"/>
  <c r="IKF1905" i="13"/>
  <c r="IJX1905" i="13"/>
  <c r="IJP1905" i="13"/>
  <c r="IJH1905" i="13"/>
  <c r="IIZ1905" i="13"/>
  <c r="IIR1905" i="13"/>
  <c r="IIJ1905" i="13"/>
  <c r="IIB1905" i="13"/>
  <c r="IHT1905" i="13"/>
  <c r="IHL1905" i="13"/>
  <c r="IHD1905" i="13"/>
  <c r="IGV1905" i="13"/>
  <c r="IGN1905" i="13"/>
  <c r="IGF1905" i="13"/>
  <c r="IFX1905" i="13"/>
  <c r="IFP1905" i="13"/>
  <c r="IFH1905" i="13"/>
  <c r="IEZ1905" i="13"/>
  <c r="IER1905" i="13"/>
  <c r="IEJ1905" i="13"/>
  <c r="IEB1905" i="13"/>
  <c r="IDT1905" i="13"/>
  <c r="IDL1905" i="13"/>
  <c r="IDD1905" i="13"/>
  <c r="ICV1905" i="13"/>
  <c r="ICN1905" i="13"/>
  <c r="ICF1905" i="13"/>
  <c r="IBX1905" i="13"/>
  <c r="IBP1905" i="13"/>
  <c r="IBH1905" i="13"/>
  <c r="IAZ1905" i="13"/>
  <c r="IAR1905" i="13"/>
  <c r="IAJ1905" i="13"/>
  <c r="IAB1905" i="13"/>
  <c r="HZT1905" i="13"/>
  <c r="HZL1905" i="13"/>
  <c r="HZD1905" i="13"/>
  <c r="HYV1905" i="13"/>
  <c r="HYN1905" i="13"/>
  <c r="HYF1905" i="13"/>
  <c r="HXX1905" i="13"/>
  <c r="HXP1905" i="13"/>
  <c r="HXH1905" i="13"/>
  <c r="HWZ1905" i="13"/>
  <c r="HWR1905" i="13"/>
  <c r="HWJ1905" i="13"/>
  <c r="HWB1905" i="13"/>
  <c r="HVT1905" i="13"/>
  <c r="HVL1905" i="13"/>
  <c r="HVD1905" i="13"/>
  <c r="HUV1905" i="13"/>
  <c r="HUN1905" i="13"/>
  <c r="HUF1905" i="13"/>
  <c r="HTX1905" i="13"/>
  <c r="HTP1905" i="13"/>
  <c r="HTH1905" i="13"/>
  <c r="HSZ1905" i="13"/>
  <c r="HSR1905" i="13"/>
  <c r="HSJ1905" i="13"/>
  <c r="HSB1905" i="13"/>
  <c r="HRT1905" i="13"/>
  <c r="HRL1905" i="13"/>
  <c r="HRD1905" i="13"/>
  <c r="HQV1905" i="13"/>
  <c r="HQN1905" i="13"/>
  <c r="HQF1905" i="13"/>
  <c r="HPX1905" i="13"/>
  <c r="HPP1905" i="13"/>
  <c r="HPH1905" i="13"/>
  <c r="HOZ1905" i="13"/>
  <c r="HOR1905" i="13"/>
  <c r="HOJ1905" i="13"/>
  <c r="HOB1905" i="13"/>
  <c r="HNT1905" i="13"/>
  <c r="HNL1905" i="13"/>
  <c r="HND1905" i="13"/>
  <c r="HMV1905" i="13"/>
  <c r="HMN1905" i="13"/>
  <c r="HMF1905" i="13"/>
  <c r="HLX1905" i="13"/>
  <c r="HLP1905" i="13"/>
  <c r="HLH1905" i="13"/>
  <c r="HKZ1905" i="13"/>
  <c r="HKR1905" i="13"/>
  <c r="HKJ1905" i="13"/>
  <c r="HKB1905" i="13"/>
  <c r="HJT1905" i="13"/>
  <c r="HJL1905" i="13"/>
  <c r="HJD1905" i="13"/>
  <c r="HIV1905" i="13"/>
  <c r="HIN1905" i="13"/>
  <c r="HIF1905" i="13"/>
  <c r="HHX1905" i="13"/>
  <c r="HHP1905" i="13"/>
  <c r="HHH1905" i="13"/>
  <c r="HGZ1905" i="13"/>
  <c r="HGR1905" i="13"/>
  <c r="HGJ1905" i="13"/>
  <c r="HGB1905" i="13"/>
  <c r="HFT1905" i="13"/>
  <c r="HFL1905" i="13"/>
  <c r="HFD1905" i="13"/>
  <c r="HEV1905" i="13"/>
  <c r="HEN1905" i="13"/>
  <c r="HEF1905" i="13"/>
  <c r="HDX1905" i="13"/>
  <c r="HDP1905" i="13"/>
  <c r="HDH1905" i="13"/>
  <c r="HCZ1905" i="13"/>
  <c r="HCR1905" i="13"/>
  <c r="HCJ1905" i="13"/>
  <c r="HCB1905" i="13"/>
  <c r="HBT1905" i="13"/>
  <c r="HBL1905" i="13"/>
  <c r="HBD1905" i="13"/>
  <c r="HAV1905" i="13"/>
  <c r="HAN1905" i="13"/>
  <c r="HAF1905" i="13"/>
  <c r="GZX1905" i="13"/>
  <c r="GZP1905" i="13"/>
  <c r="GZH1905" i="13"/>
  <c r="GYZ1905" i="13"/>
  <c r="GYR1905" i="13"/>
  <c r="GYJ1905" i="13"/>
  <c r="GYB1905" i="13"/>
  <c r="GXT1905" i="13"/>
  <c r="GXL1905" i="13"/>
  <c r="GXD1905" i="13"/>
  <c r="GWV1905" i="13"/>
  <c r="GWN1905" i="13"/>
  <c r="GWF1905" i="13"/>
  <c r="GVX1905" i="13"/>
  <c r="GVP1905" i="13"/>
  <c r="GVH1905" i="13"/>
  <c r="GUZ1905" i="13"/>
  <c r="GUR1905" i="13"/>
  <c r="GUJ1905" i="13"/>
  <c r="GUB1905" i="13"/>
  <c r="GTT1905" i="13"/>
  <c r="GTL1905" i="13"/>
  <c r="GTD1905" i="13"/>
  <c r="GSV1905" i="13"/>
  <c r="GSN1905" i="13"/>
  <c r="GSF1905" i="13"/>
  <c r="GRX1905" i="13"/>
  <c r="GRP1905" i="13"/>
  <c r="GRH1905" i="13"/>
  <c r="GQZ1905" i="13"/>
  <c r="GQR1905" i="13"/>
  <c r="GQJ1905" i="13"/>
  <c r="GQB1905" i="13"/>
  <c r="GPT1905" i="13"/>
  <c r="GPL1905" i="13"/>
  <c r="GPD1905" i="13"/>
  <c r="GOV1905" i="13"/>
  <c r="GON1905" i="13"/>
  <c r="GOF1905" i="13"/>
  <c r="GNX1905" i="13"/>
  <c r="GNP1905" i="13"/>
  <c r="GNH1905" i="13"/>
  <c r="GMZ1905" i="13"/>
  <c r="GMR1905" i="13"/>
  <c r="GMJ1905" i="13"/>
  <c r="GMB1905" i="13"/>
  <c r="GLT1905" i="13"/>
  <c r="GLL1905" i="13"/>
  <c r="GLD1905" i="13"/>
  <c r="GKV1905" i="13"/>
  <c r="GKN1905" i="13"/>
  <c r="GKF1905" i="13"/>
  <c r="GJX1905" i="13"/>
  <c r="GJP1905" i="13"/>
  <c r="GJH1905" i="13"/>
  <c r="GIZ1905" i="13"/>
  <c r="GIR1905" i="13"/>
  <c r="GIJ1905" i="13"/>
  <c r="GIB1905" i="13"/>
  <c r="GHT1905" i="13"/>
  <c r="GHL1905" i="13"/>
  <c r="GHD1905" i="13"/>
  <c r="GGV1905" i="13"/>
  <c r="GGN1905" i="13"/>
  <c r="GGF1905" i="13"/>
  <c r="GFX1905" i="13"/>
  <c r="GFP1905" i="13"/>
  <c r="GFH1905" i="13"/>
  <c r="GEZ1905" i="13"/>
  <c r="GER1905" i="13"/>
  <c r="GEJ1905" i="13"/>
  <c r="GEB1905" i="13"/>
  <c r="GDT1905" i="13"/>
  <c r="GDL1905" i="13"/>
  <c r="GDD1905" i="13"/>
  <c r="GCV1905" i="13"/>
  <c r="GCN1905" i="13"/>
  <c r="GCF1905" i="13"/>
  <c r="GBX1905" i="13"/>
  <c r="GBP1905" i="13"/>
  <c r="GBH1905" i="13"/>
  <c r="GAZ1905" i="13"/>
  <c r="GAR1905" i="13"/>
  <c r="GAJ1905" i="13"/>
  <c r="GAB1905" i="13"/>
  <c r="FZT1905" i="13"/>
  <c r="FZL1905" i="13"/>
  <c r="FZD1905" i="13"/>
  <c r="FYV1905" i="13"/>
  <c r="FYN1905" i="13"/>
  <c r="FYF1905" i="13"/>
  <c r="FXX1905" i="13"/>
  <c r="FXP1905" i="13"/>
  <c r="FXH1905" i="13"/>
  <c r="FWZ1905" i="13"/>
  <c r="FWR1905" i="13"/>
  <c r="FWJ1905" i="13"/>
  <c r="FWB1905" i="13"/>
  <c r="FVT1905" i="13"/>
  <c r="FVL1905" i="13"/>
  <c r="FVD1905" i="13"/>
  <c r="FUV1905" i="13"/>
  <c r="FUN1905" i="13"/>
  <c r="FUF1905" i="13"/>
  <c r="FTX1905" i="13"/>
  <c r="FTP1905" i="13"/>
  <c r="FTH1905" i="13"/>
  <c r="FSZ1905" i="13"/>
  <c r="FSR1905" i="13"/>
  <c r="FSJ1905" i="13"/>
  <c r="FSB1905" i="13"/>
  <c r="FRT1905" i="13"/>
  <c r="FRL1905" i="13"/>
  <c r="FRD1905" i="13"/>
  <c r="FQV1905" i="13"/>
  <c r="FQN1905" i="13"/>
  <c r="FQF1905" i="13"/>
  <c r="FPX1905" i="13"/>
  <c r="FPP1905" i="13"/>
  <c r="FPH1905" i="13"/>
  <c r="FOZ1905" i="13"/>
  <c r="FOR1905" i="13"/>
  <c r="FOJ1905" i="13"/>
  <c r="FOB1905" i="13"/>
  <c r="FNT1905" i="13"/>
  <c r="FNL1905" i="13"/>
  <c r="FND1905" i="13"/>
  <c r="FMV1905" i="13"/>
  <c r="FMN1905" i="13"/>
  <c r="FMF1905" i="13"/>
  <c r="FLX1905" i="13"/>
  <c r="FLP1905" i="13"/>
  <c r="FLH1905" i="13"/>
  <c r="FKZ1905" i="13"/>
  <c r="FKR1905" i="13"/>
  <c r="FKJ1905" i="13"/>
  <c r="FKB1905" i="13"/>
  <c r="FJT1905" i="13"/>
  <c r="FJL1905" i="13"/>
  <c r="FJD1905" i="13"/>
  <c r="FIV1905" i="13"/>
  <c r="FIN1905" i="13"/>
  <c r="FIF1905" i="13"/>
  <c r="FHX1905" i="13"/>
  <c r="FHP1905" i="13"/>
  <c r="FHH1905" i="13"/>
  <c r="FGZ1905" i="13"/>
  <c r="FGR1905" i="13"/>
  <c r="FGJ1905" i="13"/>
  <c r="FGB1905" i="13"/>
  <c r="FFT1905" i="13"/>
  <c r="FFL1905" i="13"/>
  <c r="FFD1905" i="13"/>
  <c r="FEV1905" i="13"/>
  <c r="FEN1905" i="13"/>
  <c r="FEF1905" i="13"/>
  <c r="FDX1905" i="13"/>
  <c r="FDP1905" i="13"/>
  <c r="FDH1905" i="13"/>
  <c r="FCZ1905" i="13"/>
  <c r="FCR1905" i="13"/>
  <c r="FCJ1905" i="13"/>
  <c r="FCB1905" i="13"/>
  <c r="FBT1905" i="13"/>
  <c r="FBL1905" i="13"/>
  <c r="FBD1905" i="13"/>
  <c r="FAV1905" i="13"/>
  <c r="FAN1905" i="13"/>
  <c r="FAF1905" i="13"/>
  <c r="EZX1905" i="13"/>
  <c r="EZP1905" i="13"/>
  <c r="EZH1905" i="13"/>
  <c r="EYZ1905" i="13"/>
  <c r="EYR1905" i="13"/>
  <c r="EYJ1905" i="13"/>
  <c r="EYB1905" i="13"/>
  <c r="EXT1905" i="13"/>
  <c r="EXL1905" i="13"/>
  <c r="EXD1905" i="13"/>
  <c r="EWV1905" i="13"/>
  <c r="EWN1905" i="13"/>
  <c r="EWF1905" i="13"/>
  <c r="EVX1905" i="13"/>
  <c r="EVP1905" i="13"/>
  <c r="EVH1905" i="13"/>
  <c r="EUZ1905" i="13"/>
  <c r="EUR1905" i="13"/>
  <c r="EUJ1905" i="13"/>
  <c r="EUB1905" i="13"/>
  <c r="ETT1905" i="13"/>
  <c r="ETL1905" i="13"/>
  <c r="ETD1905" i="13"/>
  <c r="ESV1905" i="13"/>
  <c r="ESN1905" i="13"/>
  <c r="ESF1905" i="13"/>
  <c r="ERX1905" i="13"/>
  <c r="ERP1905" i="13"/>
  <c r="ERH1905" i="13"/>
  <c r="EQZ1905" i="13"/>
  <c r="EQR1905" i="13"/>
  <c r="EQJ1905" i="13"/>
  <c r="EQB1905" i="13"/>
  <c r="EPT1905" i="13"/>
  <c r="EPL1905" i="13"/>
  <c r="EPD1905" i="13"/>
  <c r="EOV1905" i="13"/>
  <c r="EON1905" i="13"/>
  <c r="EOF1905" i="13"/>
  <c r="ENX1905" i="13"/>
  <c r="ENP1905" i="13"/>
  <c r="ENH1905" i="13"/>
  <c r="EMZ1905" i="13"/>
  <c r="EMR1905" i="13"/>
  <c r="EMJ1905" i="13"/>
  <c r="EMB1905" i="13"/>
  <c r="ELT1905" i="13"/>
  <c r="ELL1905" i="13"/>
  <c r="ELD1905" i="13"/>
  <c r="EKV1905" i="13"/>
  <c r="EKN1905" i="13"/>
  <c r="EKF1905" i="13"/>
  <c r="EJX1905" i="13"/>
  <c r="EJP1905" i="13"/>
  <c r="EJH1905" i="13"/>
  <c r="EIZ1905" i="13"/>
  <c r="EIR1905" i="13"/>
  <c r="EIJ1905" i="13"/>
  <c r="EIB1905" i="13"/>
  <c r="EHT1905" i="13"/>
  <c r="EHL1905" i="13"/>
  <c r="EHD1905" i="13"/>
  <c r="EGV1905" i="13"/>
  <c r="EGN1905" i="13"/>
  <c r="EGF1905" i="13"/>
  <c r="EFX1905" i="13"/>
  <c r="EFP1905" i="13"/>
  <c r="EFH1905" i="13"/>
  <c r="EEZ1905" i="13"/>
  <c r="EER1905" i="13"/>
  <c r="EEJ1905" i="13"/>
  <c r="EEB1905" i="13"/>
  <c r="EDT1905" i="13"/>
  <c r="EDL1905" i="13"/>
  <c r="EDD1905" i="13"/>
  <c r="ECV1905" i="13"/>
  <c r="ECN1905" i="13"/>
  <c r="ECF1905" i="13"/>
  <c r="EBX1905" i="13"/>
  <c r="EBP1905" i="13"/>
  <c r="EBH1905" i="13"/>
  <c r="EAZ1905" i="13"/>
  <c r="EAR1905" i="13"/>
  <c r="EAJ1905" i="13"/>
  <c r="EAB1905" i="13"/>
  <c r="DZT1905" i="13"/>
  <c r="DZL1905" i="13"/>
  <c r="DZD1905" i="13"/>
  <c r="DYV1905" i="13"/>
  <c r="DYN1905" i="13"/>
  <c r="DYF1905" i="13"/>
  <c r="DXX1905" i="13"/>
  <c r="DXP1905" i="13"/>
  <c r="DXH1905" i="13"/>
  <c r="DWZ1905" i="13"/>
  <c r="DWR1905" i="13"/>
  <c r="DWJ1905" i="13"/>
  <c r="DWB1905" i="13"/>
  <c r="DVT1905" i="13"/>
  <c r="DVL1905" i="13"/>
  <c r="DVD1905" i="13"/>
  <c r="DUV1905" i="13"/>
  <c r="DUN1905" i="13"/>
  <c r="DUF1905" i="13"/>
  <c r="DTX1905" i="13"/>
  <c r="DTP1905" i="13"/>
  <c r="DTH1905" i="13"/>
  <c r="DSZ1905" i="13"/>
  <c r="DSR1905" i="13"/>
  <c r="DSJ1905" i="13"/>
  <c r="DSB1905" i="13"/>
  <c r="DRT1905" i="13"/>
  <c r="DRL1905" i="13"/>
  <c r="DRD1905" i="13"/>
  <c r="DQV1905" i="13"/>
  <c r="DQN1905" i="13"/>
  <c r="DQF1905" i="13"/>
  <c r="DPX1905" i="13"/>
  <c r="DPP1905" i="13"/>
  <c r="DPH1905" i="13"/>
  <c r="DOZ1905" i="13"/>
  <c r="DOR1905" i="13"/>
  <c r="DOJ1905" i="13"/>
  <c r="DOB1905" i="13"/>
  <c r="DNT1905" i="13"/>
  <c r="DNL1905" i="13"/>
  <c r="DND1905" i="13"/>
  <c r="DMV1905" i="13"/>
  <c r="DMN1905" i="13"/>
  <c r="DMF1905" i="13"/>
  <c r="DLX1905" i="13"/>
  <c r="DLP1905" i="13"/>
  <c r="DLH1905" i="13"/>
  <c r="DKZ1905" i="13"/>
  <c r="DKR1905" i="13"/>
  <c r="DKJ1905" i="13"/>
  <c r="DKB1905" i="13"/>
  <c r="DJT1905" i="13"/>
  <c r="DJL1905" i="13"/>
  <c r="DJD1905" i="13"/>
  <c r="DIV1905" i="13"/>
  <c r="DIN1905" i="13"/>
  <c r="DIF1905" i="13"/>
  <c r="DHX1905" i="13"/>
  <c r="DHP1905" i="13"/>
  <c r="DHH1905" i="13"/>
  <c r="DGZ1905" i="13"/>
  <c r="DGR1905" i="13"/>
  <c r="DGJ1905" i="13"/>
  <c r="DGB1905" i="13"/>
  <c r="DFT1905" i="13"/>
  <c r="DFL1905" i="13"/>
  <c r="DFD1905" i="13"/>
  <c r="DEV1905" i="13"/>
  <c r="DEN1905" i="13"/>
  <c r="DEF1905" i="13"/>
  <c r="DDX1905" i="13"/>
  <c r="DDP1905" i="13"/>
  <c r="DDH1905" i="13"/>
  <c r="DCZ1905" i="13"/>
  <c r="DCR1905" i="13"/>
  <c r="DCJ1905" i="13"/>
  <c r="DCB1905" i="13"/>
  <c r="DBT1905" i="13"/>
  <c r="DBL1905" i="13"/>
  <c r="DBD1905" i="13"/>
  <c r="DAV1905" i="13"/>
  <c r="DAN1905" i="13"/>
  <c r="DAF1905" i="13"/>
  <c r="CZX1905" i="13"/>
  <c r="CZP1905" i="13"/>
  <c r="CZH1905" i="13"/>
  <c r="CYZ1905" i="13"/>
  <c r="CYR1905" i="13"/>
  <c r="CYJ1905" i="13"/>
  <c r="CYB1905" i="13"/>
  <c r="CXT1905" i="13"/>
  <c r="CXL1905" i="13"/>
  <c r="CXD1905" i="13"/>
  <c r="CWV1905" i="13"/>
  <c r="CWN1905" i="13"/>
  <c r="CWF1905" i="13"/>
  <c r="CVX1905" i="13"/>
  <c r="CVP1905" i="13"/>
  <c r="CVH1905" i="13"/>
  <c r="CUZ1905" i="13"/>
  <c r="CUR1905" i="13"/>
  <c r="CUJ1905" i="13"/>
  <c r="CUB1905" i="13"/>
  <c r="CTT1905" i="13"/>
  <c r="CTL1905" i="13"/>
  <c r="CTD1905" i="13"/>
  <c r="CSV1905" i="13"/>
  <c r="CSN1905" i="13"/>
  <c r="CSF1905" i="13"/>
  <c r="CRX1905" i="13"/>
  <c r="CRP1905" i="13"/>
  <c r="CRH1905" i="13"/>
  <c r="CQZ1905" i="13"/>
  <c r="CQR1905" i="13"/>
  <c r="CQJ1905" i="13"/>
  <c r="CQB1905" i="13"/>
  <c r="CPT1905" i="13"/>
  <c r="CPL1905" i="13"/>
  <c r="CPD1905" i="13"/>
  <c r="COV1905" i="13"/>
  <c r="CON1905" i="13"/>
  <c r="COF1905" i="13"/>
  <c r="CNX1905" i="13"/>
  <c r="CNP1905" i="13"/>
  <c r="CNH1905" i="13"/>
  <c r="CMZ1905" i="13"/>
  <c r="CMR1905" i="13"/>
  <c r="CMJ1905" i="13"/>
  <c r="CMB1905" i="13"/>
  <c r="CLT1905" i="13"/>
  <c r="CLL1905" i="13"/>
  <c r="CLD1905" i="13"/>
  <c r="CKV1905" i="13"/>
  <c r="CKN1905" i="13"/>
  <c r="CKF1905" i="13"/>
  <c r="CJX1905" i="13"/>
  <c r="CJP1905" i="13"/>
  <c r="CJH1905" i="13"/>
  <c r="CIZ1905" i="13"/>
  <c r="CIR1905" i="13"/>
  <c r="CIJ1905" i="13"/>
  <c r="CIB1905" i="13"/>
  <c r="CHT1905" i="13"/>
  <c r="CHL1905" i="13"/>
  <c r="CHD1905" i="13"/>
  <c r="CGV1905" i="13"/>
  <c r="CGN1905" i="13"/>
  <c r="CGF1905" i="13"/>
  <c r="CFX1905" i="13"/>
  <c r="CFP1905" i="13"/>
  <c r="CFH1905" i="13"/>
  <c r="CEZ1905" i="13"/>
  <c r="CER1905" i="13"/>
  <c r="CEJ1905" i="13"/>
  <c r="CEB1905" i="13"/>
  <c r="CDT1905" i="13"/>
  <c r="CDL1905" i="13"/>
  <c r="CDD1905" i="13"/>
  <c r="CCV1905" i="13"/>
  <c r="CCN1905" i="13"/>
  <c r="CCF1905" i="13"/>
  <c r="CBX1905" i="13"/>
  <c r="CBP1905" i="13"/>
  <c r="CBH1905" i="13"/>
  <c r="CAZ1905" i="13"/>
  <c r="CAR1905" i="13"/>
  <c r="CAJ1905" i="13"/>
  <c r="CAB1905" i="13"/>
  <c r="BZT1905" i="13"/>
  <c r="BZL1905" i="13"/>
  <c r="BZD1905" i="13"/>
  <c r="BYV1905" i="13"/>
  <c r="BYN1905" i="13"/>
  <c r="BYF1905" i="13"/>
  <c r="BXX1905" i="13"/>
  <c r="BXP1905" i="13"/>
  <c r="BXH1905" i="13"/>
  <c r="BWZ1905" i="13"/>
  <c r="BWR1905" i="13"/>
  <c r="BWJ1905" i="13"/>
  <c r="BWB1905" i="13"/>
  <c r="BVT1905" i="13"/>
  <c r="BVL1905" i="13"/>
  <c r="BVD1905" i="13"/>
  <c r="BUV1905" i="13"/>
  <c r="BUN1905" i="13"/>
  <c r="BUF1905" i="13"/>
  <c r="BTX1905" i="13"/>
  <c r="BTP1905" i="13"/>
  <c r="BTH1905" i="13"/>
  <c r="BSZ1905" i="13"/>
  <c r="BSR1905" i="13"/>
  <c r="BSJ1905" i="13"/>
  <c r="BSB1905" i="13"/>
  <c r="BRT1905" i="13"/>
  <c r="BRL1905" i="13"/>
  <c r="BRD1905" i="13"/>
  <c r="BQV1905" i="13"/>
  <c r="BQN1905" i="13"/>
  <c r="BQF1905" i="13"/>
  <c r="BPX1905" i="13"/>
  <c r="BPP1905" i="13"/>
  <c r="BPH1905" i="13"/>
  <c r="BOZ1905" i="13"/>
  <c r="BOR1905" i="13"/>
  <c r="BOJ1905" i="13"/>
  <c r="BOB1905" i="13"/>
  <c r="BNT1905" i="13"/>
  <c r="BNL1905" i="13"/>
  <c r="BND1905" i="13"/>
  <c r="BMV1905" i="13"/>
  <c r="BMN1905" i="13"/>
  <c r="BMF1905" i="13"/>
  <c r="BLX1905" i="13"/>
  <c r="BLP1905" i="13"/>
  <c r="BLH1905" i="13"/>
  <c r="BKZ1905" i="13"/>
  <c r="BKR1905" i="13"/>
  <c r="BKJ1905" i="13"/>
  <c r="BKB1905" i="13"/>
  <c r="BJT1905" i="13"/>
  <c r="BJL1905" i="13"/>
  <c r="BJD1905" i="13"/>
  <c r="BIV1905" i="13"/>
  <c r="BIN1905" i="13"/>
  <c r="BIF1905" i="13"/>
  <c r="BHX1905" i="13"/>
  <c r="BHP1905" i="13"/>
  <c r="BHH1905" i="13"/>
  <c r="BGZ1905" i="13"/>
  <c r="BGR1905" i="13"/>
  <c r="BGJ1905" i="13"/>
  <c r="BGB1905" i="13"/>
  <c r="BFT1905" i="13"/>
  <c r="BFL1905" i="13"/>
  <c r="BFD1905" i="13"/>
  <c r="BEV1905" i="13"/>
  <c r="BEN1905" i="13"/>
  <c r="BEF1905" i="13"/>
  <c r="BDX1905" i="13"/>
  <c r="BDP1905" i="13"/>
  <c r="BDH1905" i="13"/>
  <c r="BCZ1905" i="13"/>
  <c r="BCR1905" i="13"/>
  <c r="BCJ1905" i="13"/>
  <c r="BCB1905" i="13"/>
  <c r="BBT1905" i="13"/>
  <c r="BBL1905" i="13"/>
  <c r="BBD1905" i="13"/>
  <c r="BAV1905" i="13"/>
  <c r="BAN1905" i="13"/>
  <c r="BAF1905" i="13"/>
  <c r="AZX1905" i="13"/>
  <c r="AZP1905" i="13"/>
  <c r="AZH1905" i="13"/>
  <c r="AYZ1905" i="13"/>
  <c r="AYR1905" i="13"/>
  <c r="AYJ1905" i="13"/>
  <c r="AYB1905" i="13"/>
  <c r="AXT1905" i="13"/>
  <c r="AXL1905" i="13"/>
  <c r="AXD1905" i="13"/>
  <c r="AWV1905" i="13"/>
  <c r="AWN1905" i="13"/>
  <c r="AWF1905" i="13"/>
  <c r="AVX1905" i="13"/>
  <c r="AVP1905" i="13"/>
  <c r="AVH1905" i="13"/>
  <c r="AUZ1905" i="13"/>
  <c r="AUR1905" i="13"/>
  <c r="AUJ1905" i="13"/>
  <c r="AUB1905" i="13"/>
  <c r="ATT1905" i="13"/>
  <c r="ATL1905" i="13"/>
  <c r="ATD1905" i="13"/>
  <c r="ASV1905" i="13"/>
  <c r="ASN1905" i="13"/>
  <c r="ASF1905" i="13"/>
  <c r="ARX1905" i="13"/>
  <c r="ARP1905" i="13"/>
  <c r="ARH1905" i="13"/>
  <c r="AQZ1905" i="13"/>
  <c r="AQR1905" i="13"/>
  <c r="AQJ1905" i="13"/>
  <c r="AQB1905" i="13"/>
  <c r="APT1905" i="13"/>
  <c r="APL1905" i="13"/>
  <c r="APD1905" i="13"/>
  <c r="AOV1905" i="13"/>
  <c r="AON1905" i="13"/>
  <c r="AOF1905" i="13"/>
  <c r="ANX1905" i="13"/>
  <c r="ANP1905" i="13"/>
  <c r="ANH1905" i="13"/>
  <c r="AMZ1905" i="13"/>
  <c r="AMR1905" i="13"/>
  <c r="AMJ1905" i="13"/>
  <c r="AMB1905" i="13"/>
  <c r="ALT1905" i="13"/>
  <c r="ALL1905" i="13"/>
  <c r="ALD1905" i="13"/>
  <c r="AKV1905" i="13"/>
  <c r="AKN1905" i="13"/>
  <c r="AKF1905" i="13"/>
  <c r="AJX1905" i="13"/>
  <c r="AJP1905" i="13"/>
  <c r="AJH1905" i="13"/>
  <c r="AIZ1905" i="13"/>
  <c r="AIR1905" i="13"/>
  <c r="AIJ1905" i="13"/>
  <c r="AIB1905" i="13"/>
  <c r="AHT1905" i="13"/>
  <c r="AHL1905" i="13"/>
  <c r="AHD1905" i="13"/>
  <c r="AGV1905" i="13"/>
  <c r="AGN1905" i="13"/>
  <c r="AGF1905" i="13"/>
  <c r="AFX1905" i="13"/>
  <c r="AFP1905" i="13"/>
  <c r="AFH1905" i="13"/>
  <c r="AEZ1905" i="13"/>
  <c r="AER1905" i="13"/>
  <c r="AEJ1905" i="13"/>
  <c r="AEB1905" i="13"/>
  <c r="ADT1905" i="13"/>
  <c r="ADL1905" i="13"/>
  <c r="ADD1905" i="13"/>
  <c r="ACV1905" i="13"/>
  <c r="ACN1905" i="13"/>
  <c r="ACF1905" i="13"/>
  <c r="ABX1905" i="13"/>
  <c r="ABP1905" i="13"/>
  <c r="ABH1905" i="13"/>
  <c r="AAZ1905" i="13"/>
  <c r="AAR1905" i="13"/>
  <c r="AAJ1905" i="13"/>
  <c r="AAB1905" i="13"/>
  <c r="ZT1905" i="13"/>
  <c r="ZL1905" i="13"/>
  <c r="ZD1905" i="13"/>
  <c r="YV1905" i="13"/>
  <c r="YN1905" i="13"/>
  <c r="YF1905" i="13"/>
  <c r="XX1905" i="13"/>
  <c r="XP1905" i="13"/>
  <c r="XH1905" i="13"/>
  <c r="WZ1905" i="13"/>
  <c r="WR1905" i="13"/>
  <c r="WJ1905" i="13"/>
  <c r="WB1905" i="13"/>
  <c r="VT1905" i="13"/>
  <c r="VL1905" i="13"/>
  <c r="VD1905" i="13"/>
  <c r="UV1905" i="13"/>
  <c r="UN1905" i="13"/>
  <c r="UF1905" i="13"/>
  <c r="TX1905" i="13"/>
  <c r="TP1905" i="13"/>
  <c r="TH1905" i="13"/>
  <c r="SZ1905" i="13"/>
  <c r="SR1905" i="13"/>
  <c r="SJ1905" i="13"/>
  <c r="SB1905" i="13"/>
  <c r="RT1905" i="13"/>
  <c r="RL1905" i="13"/>
  <c r="RD1905" i="13"/>
  <c r="QV1905" i="13"/>
  <c r="QN1905" i="13"/>
  <c r="QF1905" i="13"/>
  <c r="PX1905" i="13"/>
  <c r="PP1905" i="13"/>
  <c r="PH1905" i="13"/>
  <c r="OZ1905" i="13"/>
  <c r="OR1905" i="13"/>
  <c r="OJ1905" i="13"/>
  <c r="OB1905" i="13"/>
  <c r="NT1905" i="13"/>
  <c r="NL1905" i="13"/>
  <c r="ND1905" i="13"/>
  <c r="MV1905" i="13"/>
  <c r="MN1905" i="13"/>
  <c r="MF1905" i="13"/>
  <c r="LX1905" i="13"/>
  <c r="LP1905" i="13"/>
  <c r="LH1905" i="13"/>
  <c r="KZ1905" i="13"/>
  <c r="KR1905" i="13"/>
  <c r="KJ1905" i="13"/>
  <c r="KB1905" i="13"/>
  <c r="JT1905" i="13"/>
  <c r="JL1905" i="13"/>
  <c r="JD1905" i="13"/>
  <c r="IV1905" i="13"/>
  <c r="IN1905" i="13"/>
  <c r="IF1905" i="13"/>
  <c r="HX1905" i="13"/>
  <c r="HP1905" i="13"/>
  <c r="HH1905" i="13"/>
  <c r="GZ1905" i="13"/>
  <c r="GR1905" i="13"/>
  <c r="GJ1905" i="13"/>
  <c r="GB1905" i="13"/>
  <c r="FT1905" i="13"/>
  <c r="FL1905" i="13"/>
  <c r="FD1905" i="13"/>
  <c r="EV1905" i="13"/>
  <c r="EN1905" i="13"/>
  <c r="EF1905" i="13"/>
  <c r="DX1905" i="13"/>
  <c r="DP1905" i="13"/>
  <c r="DH1905" i="13"/>
  <c r="CZ1905" i="13"/>
  <c r="CR1905" i="13"/>
  <c r="CJ1905" i="13"/>
  <c r="CB1905" i="13"/>
  <c r="BT1905" i="13"/>
  <c r="BL1905" i="13"/>
  <c r="BD1905" i="13"/>
  <c r="AV1905" i="13"/>
  <c r="AN1905" i="13"/>
  <c r="AF1905" i="13"/>
  <c r="X1905" i="13"/>
  <c r="P1905" i="13"/>
  <c r="H1905" i="13"/>
  <c r="XFC1904" i="13"/>
  <c r="XFD1904" i="13" s="1"/>
  <c r="XFB1904" i="13"/>
  <c r="XFA1904" i="13"/>
  <c r="XEU1904" i="13"/>
  <c r="XEV1904" i="13" s="1"/>
  <c r="XET1904" i="13"/>
  <c r="XES1904" i="13"/>
  <c r="XEM1904" i="13"/>
  <c r="XEN1904" i="13" s="1"/>
  <c r="XEL1904" i="13"/>
  <c r="XEK1904" i="13"/>
  <c r="XEE1904" i="13"/>
  <c r="XEF1904" i="13" s="1"/>
  <c r="XED1904" i="13"/>
  <c r="XEC1904" i="13"/>
  <c r="XDW1904" i="13"/>
  <c r="XDX1904" i="13" s="1"/>
  <c r="XDV1904" i="13"/>
  <c r="XDU1904" i="13"/>
  <c r="XDO1904" i="13"/>
  <c r="XDP1904" i="13" s="1"/>
  <c r="XDN1904" i="13"/>
  <c r="XDM1904" i="13"/>
  <c r="XDG1904" i="13"/>
  <c r="XDH1904" i="13" s="1"/>
  <c r="XDF1904" i="13"/>
  <c r="XDE1904" i="13"/>
  <c r="XCY1904" i="13"/>
  <c r="XCZ1904" i="13" s="1"/>
  <c r="XCX1904" i="13"/>
  <c r="XCW1904" i="13"/>
  <c r="XCQ1904" i="13"/>
  <c r="XCR1904" i="13" s="1"/>
  <c r="XCP1904" i="13"/>
  <c r="XCO1904" i="13"/>
  <c r="XCI1904" i="13"/>
  <c r="XCJ1904" i="13" s="1"/>
  <c r="XCH1904" i="13"/>
  <c r="XCG1904" i="13"/>
  <c r="XCA1904" i="13"/>
  <c r="XCB1904" i="13" s="1"/>
  <c r="XBZ1904" i="13"/>
  <c r="XBY1904" i="13"/>
  <c r="XBS1904" i="13"/>
  <c r="XBT1904" i="13" s="1"/>
  <c r="XBR1904" i="13"/>
  <c r="XBQ1904" i="13"/>
  <c r="XBK1904" i="13"/>
  <c r="XBL1904" i="13" s="1"/>
  <c r="XBJ1904" i="13"/>
  <c r="XBI1904" i="13"/>
  <c r="XBC1904" i="13"/>
  <c r="XBD1904" i="13" s="1"/>
  <c r="XBB1904" i="13"/>
  <c r="XBA1904" i="13"/>
  <c r="XAU1904" i="13"/>
  <c r="XAV1904" i="13" s="1"/>
  <c r="XAT1904" i="13"/>
  <c r="XAS1904" i="13"/>
  <c r="XAM1904" i="13"/>
  <c r="XAN1904" i="13" s="1"/>
  <c r="XAL1904" i="13"/>
  <c r="XAK1904" i="13"/>
  <c r="XAE1904" i="13"/>
  <c r="XAF1904" i="13" s="1"/>
  <c r="XAD1904" i="13"/>
  <c r="XAC1904" i="13"/>
  <c r="WZW1904" i="13"/>
  <c r="WZX1904" i="13" s="1"/>
  <c r="WZV1904" i="13"/>
  <c r="WZU1904" i="13"/>
  <c r="WZO1904" i="13"/>
  <c r="WZP1904" i="13" s="1"/>
  <c r="WZN1904" i="13"/>
  <c r="WZM1904" i="13"/>
  <c r="WZG1904" i="13"/>
  <c r="WZH1904" i="13" s="1"/>
  <c r="WZF1904" i="13"/>
  <c r="WZE1904" i="13"/>
  <c r="WYY1904" i="13"/>
  <c r="WYZ1904" i="13" s="1"/>
  <c r="WYX1904" i="13"/>
  <c r="WYW1904" i="13"/>
  <c r="WYQ1904" i="13"/>
  <c r="WYR1904" i="13" s="1"/>
  <c r="WYP1904" i="13"/>
  <c r="WYO1904" i="13"/>
  <c r="WYI1904" i="13"/>
  <c r="WYJ1904" i="13" s="1"/>
  <c r="WYH1904" i="13"/>
  <c r="WYG1904" i="13"/>
  <c r="WYA1904" i="13"/>
  <c r="WYB1904" i="13" s="1"/>
  <c r="WXZ1904" i="13"/>
  <c r="WXY1904" i="13"/>
  <c r="WXS1904" i="13"/>
  <c r="WXT1904" i="13" s="1"/>
  <c r="WXR1904" i="13"/>
  <c r="WXQ1904" i="13"/>
  <c r="WXK1904" i="13"/>
  <c r="WXL1904" i="13" s="1"/>
  <c r="WXJ1904" i="13"/>
  <c r="WXI1904" i="13"/>
  <c r="WXC1904" i="13"/>
  <c r="WXD1904" i="13" s="1"/>
  <c r="WXB1904" i="13"/>
  <c r="WXA1904" i="13"/>
  <c r="WWU1904" i="13"/>
  <c r="WWV1904" i="13" s="1"/>
  <c r="WWT1904" i="13"/>
  <c r="WWS1904" i="13"/>
  <c r="WWM1904" i="13"/>
  <c r="WWN1904" i="13" s="1"/>
  <c r="WWL1904" i="13"/>
  <c r="WWK1904" i="13"/>
  <c r="WWE1904" i="13"/>
  <c r="WWF1904" i="13" s="1"/>
  <c r="WWD1904" i="13"/>
  <c r="WWC1904" i="13"/>
  <c r="WVW1904" i="13"/>
  <c r="WVX1904" i="13" s="1"/>
  <c r="WVV1904" i="13"/>
  <c r="WVU1904" i="13"/>
  <c r="WVO1904" i="13"/>
  <c r="WVP1904" i="13" s="1"/>
  <c r="WVN1904" i="13"/>
  <c r="WVM1904" i="13"/>
  <c r="WVG1904" i="13"/>
  <c r="WVH1904" i="13" s="1"/>
  <c r="WVF1904" i="13"/>
  <c r="WVE1904" i="13"/>
  <c r="WUY1904" i="13"/>
  <c r="WUZ1904" i="13" s="1"/>
  <c r="WUX1904" i="13"/>
  <c r="WUW1904" i="13"/>
  <c r="WUQ1904" i="13"/>
  <c r="WUR1904" i="13" s="1"/>
  <c r="WUP1904" i="13"/>
  <c r="WUO1904" i="13"/>
  <c r="WUI1904" i="13"/>
  <c r="WUJ1904" i="13" s="1"/>
  <c r="WUH1904" i="13"/>
  <c r="WUG1904" i="13"/>
  <c r="WUA1904" i="13"/>
  <c r="WUB1904" i="13" s="1"/>
  <c r="WTZ1904" i="13"/>
  <c r="WTY1904" i="13"/>
  <c r="WTS1904" i="13"/>
  <c r="WTT1904" i="13" s="1"/>
  <c r="WTR1904" i="13"/>
  <c r="WTQ1904" i="13"/>
  <c r="WTK1904" i="13"/>
  <c r="WTL1904" i="13" s="1"/>
  <c r="WTJ1904" i="13"/>
  <c r="WTI1904" i="13"/>
  <c r="WTC1904" i="13"/>
  <c r="WTD1904" i="13" s="1"/>
  <c r="WTB1904" i="13"/>
  <c r="WTA1904" i="13"/>
  <c r="WSU1904" i="13"/>
  <c r="WSV1904" i="13" s="1"/>
  <c r="WST1904" i="13"/>
  <c r="WSS1904" i="13"/>
  <c r="WSM1904" i="13"/>
  <c r="WSN1904" i="13" s="1"/>
  <c r="WSL1904" i="13"/>
  <c r="WSK1904" i="13"/>
  <c r="WSE1904" i="13"/>
  <c r="WSF1904" i="13" s="1"/>
  <c r="WSD1904" i="13"/>
  <c r="WSC1904" i="13"/>
  <c r="WRW1904" i="13"/>
  <c r="WRX1904" i="13" s="1"/>
  <c r="WRV1904" i="13"/>
  <c r="WRU1904" i="13"/>
  <c r="WRO1904" i="13"/>
  <c r="WRP1904" i="13" s="1"/>
  <c r="WRN1904" i="13"/>
  <c r="WRM1904" i="13"/>
  <c r="WRG1904" i="13"/>
  <c r="WRH1904" i="13" s="1"/>
  <c r="WRF1904" i="13"/>
  <c r="WRE1904" i="13"/>
  <c r="WQY1904" i="13"/>
  <c r="WQZ1904" i="13" s="1"/>
  <c r="WQX1904" i="13"/>
  <c r="WQW1904" i="13"/>
  <c r="WQQ1904" i="13"/>
  <c r="WQR1904" i="13" s="1"/>
  <c r="WQP1904" i="13"/>
  <c r="WQO1904" i="13"/>
  <c r="WQI1904" i="13"/>
  <c r="WQJ1904" i="13" s="1"/>
  <c r="WQH1904" i="13"/>
  <c r="WQG1904" i="13"/>
  <c r="WQA1904" i="13"/>
  <c r="WQB1904" i="13" s="1"/>
  <c r="WPZ1904" i="13"/>
  <c r="WPY1904" i="13"/>
  <c r="WPS1904" i="13"/>
  <c r="WPT1904" i="13" s="1"/>
  <c r="WPR1904" i="13"/>
  <c r="WPQ1904" i="13"/>
  <c r="WPK1904" i="13"/>
  <c r="WPL1904" i="13" s="1"/>
  <c r="WPJ1904" i="13"/>
  <c r="WPI1904" i="13"/>
  <c r="WPC1904" i="13"/>
  <c r="WPD1904" i="13" s="1"/>
  <c r="WPB1904" i="13"/>
  <c r="WPA1904" i="13"/>
  <c r="WOU1904" i="13"/>
  <c r="WOV1904" i="13" s="1"/>
  <c r="WOT1904" i="13"/>
  <c r="WOS1904" i="13"/>
  <c r="WOM1904" i="13"/>
  <c r="WON1904" i="13" s="1"/>
  <c r="WOL1904" i="13"/>
  <c r="WOK1904" i="13"/>
  <c r="WOE1904" i="13"/>
  <c r="WOF1904" i="13" s="1"/>
  <c r="WOD1904" i="13"/>
  <c r="WOC1904" i="13"/>
  <c r="WNW1904" i="13"/>
  <c r="WNX1904" i="13" s="1"/>
  <c r="WNV1904" i="13"/>
  <c r="WNU1904" i="13"/>
  <c r="WNO1904" i="13"/>
  <c r="WNP1904" i="13" s="1"/>
  <c r="WNN1904" i="13"/>
  <c r="WNM1904" i="13"/>
  <c r="WNG1904" i="13"/>
  <c r="WNH1904" i="13" s="1"/>
  <c r="WNF1904" i="13"/>
  <c r="WNE1904" i="13"/>
  <c r="WMY1904" i="13"/>
  <c r="WMZ1904" i="13" s="1"/>
  <c r="WMX1904" i="13"/>
  <c r="WMW1904" i="13"/>
  <c r="WMQ1904" i="13"/>
  <c r="WMR1904" i="13" s="1"/>
  <c r="WMP1904" i="13"/>
  <c r="WMO1904" i="13"/>
  <c r="WMI1904" i="13"/>
  <c r="WMJ1904" i="13" s="1"/>
  <c r="WMH1904" i="13"/>
  <c r="WMG1904" i="13"/>
  <c r="WMA1904" i="13"/>
  <c r="WMB1904" i="13" s="1"/>
  <c r="WLZ1904" i="13"/>
  <c r="WLY1904" i="13"/>
  <c r="WLS1904" i="13"/>
  <c r="WLT1904" i="13" s="1"/>
  <c r="WLR1904" i="13"/>
  <c r="WLQ1904" i="13"/>
  <c r="WLK1904" i="13"/>
  <c r="WLL1904" i="13" s="1"/>
  <c r="WLJ1904" i="13"/>
  <c r="WLI1904" i="13"/>
  <c r="WLC1904" i="13"/>
  <c r="WLD1904" i="13" s="1"/>
  <c r="WLB1904" i="13"/>
  <c r="WLA1904" i="13"/>
  <c r="WKU1904" i="13"/>
  <c r="WKV1904" i="13" s="1"/>
  <c r="WKT1904" i="13"/>
  <c r="WKS1904" i="13"/>
  <c r="WKM1904" i="13"/>
  <c r="WKN1904" i="13" s="1"/>
  <c r="WKL1904" i="13"/>
  <c r="WKK1904" i="13"/>
  <c r="WKE1904" i="13"/>
  <c r="WKF1904" i="13" s="1"/>
  <c r="WKD1904" i="13"/>
  <c r="WKC1904" i="13"/>
  <c r="WJW1904" i="13"/>
  <c r="WJX1904" i="13" s="1"/>
  <c r="WJV1904" i="13"/>
  <c r="WJU1904" i="13"/>
  <c r="WJO1904" i="13"/>
  <c r="WJP1904" i="13" s="1"/>
  <c r="WJN1904" i="13"/>
  <c r="WJM1904" i="13"/>
  <c r="WJG1904" i="13"/>
  <c r="WJH1904" i="13" s="1"/>
  <c r="WJF1904" i="13"/>
  <c r="WJE1904" i="13"/>
  <c r="WIY1904" i="13"/>
  <c r="WIZ1904" i="13" s="1"/>
  <c r="WIX1904" i="13"/>
  <c r="WIW1904" i="13"/>
  <c r="WIQ1904" i="13"/>
  <c r="WIR1904" i="13" s="1"/>
  <c r="WIP1904" i="13"/>
  <c r="WIO1904" i="13"/>
  <c r="WII1904" i="13"/>
  <c r="WIJ1904" i="13" s="1"/>
  <c r="WIH1904" i="13"/>
  <c r="WIG1904" i="13"/>
  <c r="WIA1904" i="13"/>
  <c r="WIB1904" i="13" s="1"/>
  <c r="WHZ1904" i="13"/>
  <c r="WHY1904" i="13"/>
  <c r="WHS1904" i="13"/>
  <c r="WHT1904" i="13" s="1"/>
  <c r="WHR1904" i="13"/>
  <c r="WHQ1904" i="13"/>
  <c r="WHK1904" i="13"/>
  <c r="WHL1904" i="13" s="1"/>
  <c r="WHJ1904" i="13"/>
  <c r="WHI1904" i="13"/>
  <c r="WHC1904" i="13"/>
  <c r="WHD1904" i="13" s="1"/>
  <c r="WHB1904" i="13"/>
  <c r="WHA1904" i="13"/>
  <c r="WGU1904" i="13"/>
  <c r="WGV1904" i="13" s="1"/>
  <c r="WGT1904" i="13"/>
  <c r="WGS1904" i="13"/>
  <c r="WGM1904" i="13"/>
  <c r="WGN1904" i="13" s="1"/>
  <c r="WGL1904" i="13"/>
  <c r="WGK1904" i="13"/>
  <c r="WGE1904" i="13"/>
  <c r="WGF1904" i="13" s="1"/>
  <c r="WGD1904" i="13"/>
  <c r="WGC1904" i="13"/>
  <c r="WFW1904" i="13"/>
  <c r="WFX1904" i="13" s="1"/>
  <c r="WFV1904" i="13"/>
  <c r="WFU1904" i="13"/>
  <c r="WFO1904" i="13"/>
  <c r="WFP1904" i="13" s="1"/>
  <c r="WFN1904" i="13"/>
  <c r="WFM1904" i="13"/>
  <c r="WFG1904" i="13"/>
  <c r="WFH1904" i="13" s="1"/>
  <c r="WFF1904" i="13"/>
  <c r="WFE1904" i="13"/>
  <c r="WEY1904" i="13"/>
  <c r="WEZ1904" i="13" s="1"/>
  <c r="WEX1904" i="13"/>
  <c r="WEW1904" i="13"/>
  <c r="WEQ1904" i="13"/>
  <c r="WER1904" i="13" s="1"/>
  <c r="WEP1904" i="13"/>
  <c r="WEO1904" i="13"/>
  <c r="WEI1904" i="13"/>
  <c r="WEJ1904" i="13" s="1"/>
  <c r="WEH1904" i="13"/>
  <c r="WEG1904" i="13"/>
  <c r="WEA1904" i="13"/>
  <c r="WEB1904" i="13" s="1"/>
  <c r="WDZ1904" i="13"/>
  <c r="WDY1904" i="13"/>
  <c r="WDS1904" i="13"/>
  <c r="WDT1904" i="13" s="1"/>
  <c r="WDR1904" i="13"/>
  <c r="WDQ1904" i="13"/>
  <c r="WDK1904" i="13"/>
  <c r="WDL1904" i="13" s="1"/>
  <c r="WDJ1904" i="13"/>
  <c r="WDI1904" i="13"/>
  <c r="WDC1904" i="13"/>
  <c r="WDD1904" i="13" s="1"/>
  <c r="WDB1904" i="13"/>
  <c r="WDA1904" i="13"/>
  <c r="WCU1904" i="13"/>
  <c r="WCV1904" i="13" s="1"/>
  <c r="WCT1904" i="13"/>
  <c r="WCS1904" i="13"/>
  <c r="WCM1904" i="13"/>
  <c r="WCN1904" i="13" s="1"/>
  <c r="WCL1904" i="13"/>
  <c r="WCK1904" i="13"/>
  <c r="WCE1904" i="13"/>
  <c r="WCF1904" i="13" s="1"/>
  <c r="WCD1904" i="13"/>
  <c r="WCC1904" i="13"/>
  <c r="WBW1904" i="13"/>
  <c r="WBX1904" i="13" s="1"/>
  <c r="WBV1904" i="13"/>
  <c r="WBU1904" i="13"/>
  <c r="WBO1904" i="13"/>
  <c r="WBP1904" i="13" s="1"/>
  <c r="WBN1904" i="13"/>
  <c r="WBM1904" i="13"/>
  <c r="WBG1904" i="13"/>
  <c r="WBH1904" i="13" s="1"/>
  <c r="WBF1904" i="13"/>
  <c r="WBE1904" i="13"/>
  <c r="WAY1904" i="13"/>
  <c r="WAZ1904" i="13" s="1"/>
  <c r="WAX1904" i="13"/>
  <c r="WAW1904" i="13"/>
  <c r="WAQ1904" i="13"/>
  <c r="WAR1904" i="13" s="1"/>
  <c r="WAP1904" i="13"/>
  <c r="WAO1904" i="13"/>
  <c r="WAI1904" i="13"/>
  <c r="WAJ1904" i="13" s="1"/>
  <c r="WAH1904" i="13"/>
  <c r="WAG1904" i="13"/>
  <c r="WAA1904" i="13"/>
  <c r="WAB1904" i="13" s="1"/>
  <c r="VZZ1904" i="13"/>
  <c r="VZY1904" i="13"/>
  <c r="VZS1904" i="13"/>
  <c r="VZT1904" i="13" s="1"/>
  <c r="VZR1904" i="13"/>
  <c r="VZQ1904" i="13"/>
  <c r="VZK1904" i="13"/>
  <c r="VZL1904" i="13" s="1"/>
  <c r="VZJ1904" i="13"/>
  <c r="VZI1904" i="13"/>
  <c r="VZC1904" i="13"/>
  <c r="VZD1904" i="13" s="1"/>
  <c r="VZB1904" i="13"/>
  <c r="VZA1904" i="13"/>
  <c r="VYU1904" i="13"/>
  <c r="VYV1904" i="13" s="1"/>
  <c r="VYT1904" i="13"/>
  <c r="VYS1904" i="13"/>
  <c r="VYM1904" i="13"/>
  <c r="VYN1904" i="13" s="1"/>
  <c r="VYL1904" i="13"/>
  <c r="VYK1904" i="13"/>
  <c r="VYE1904" i="13"/>
  <c r="VYF1904" i="13" s="1"/>
  <c r="VYD1904" i="13"/>
  <c r="VYC1904" i="13"/>
  <c r="VXW1904" i="13"/>
  <c r="VXX1904" i="13" s="1"/>
  <c r="VXV1904" i="13"/>
  <c r="VXU1904" i="13"/>
  <c r="VXO1904" i="13"/>
  <c r="VXP1904" i="13" s="1"/>
  <c r="VXN1904" i="13"/>
  <c r="VXM1904" i="13"/>
  <c r="VXG1904" i="13"/>
  <c r="VXH1904" i="13" s="1"/>
  <c r="VXF1904" i="13"/>
  <c r="VXE1904" i="13"/>
  <c r="VWY1904" i="13"/>
  <c r="VWZ1904" i="13" s="1"/>
  <c r="VWX1904" i="13"/>
  <c r="VWW1904" i="13"/>
  <c r="VWQ1904" i="13"/>
  <c r="VWR1904" i="13" s="1"/>
  <c r="VWP1904" i="13"/>
  <c r="VWO1904" i="13"/>
  <c r="VWI1904" i="13"/>
  <c r="VWJ1904" i="13" s="1"/>
  <c r="VWH1904" i="13"/>
  <c r="VWG1904" i="13"/>
  <c r="VWA1904" i="13"/>
  <c r="VWB1904" i="13" s="1"/>
  <c r="VVZ1904" i="13"/>
  <c r="VVY1904" i="13"/>
  <c r="VVS1904" i="13"/>
  <c r="VVT1904" i="13" s="1"/>
  <c r="VVR1904" i="13"/>
  <c r="VVQ1904" i="13"/>
  <c r="VVK1904" i="13"/>
  <c r="VVL1904" i="13" s="1"/>
  <c r="VVJ1904" i="13"/>
  <c r="VVI1904" i="13"/>
  <c r="VVC1904" i="13"/>
  <c r="VVD1904" i="13" s="1"/>
  <c r="VVB1904" i="13"/>
  <c r="VVA1904" i="13"/>
  <c r="VUU1904" i="13"/>
  <c r="VUV1904" i="13" s="1"/>
  <c r="VUT1904" i="13"/>
  <c r="VUS1904" i="13"/>
  <c r="VUM1904" i="13"/>
  <c r="VUN1904" i="13" s="1"/>
  <c r="VUL1904" i="13"/>
  <c r="VUK1904" i="13"/>
  <c r="VUE1904" i="13"/>
  <c r="VUF1904" i="13" s="1"/>
  <c r="VUD1904" i="13"/>
  <c r="VUC1904" i="13"/>
  <c r="VTW1904" i="13"/>
  <c r="VTX1904" i="13" s="1"/>
  <c r="VTV1904" i="13"/>
  <c r="VTU1904" i="13"/>
  <c r="VTO1904" i="13"/>
  <c r="VTP1904" i="13" s="1"/>
  <c r="VTN1904" i="13"/>
  <c r="VTM1904" i="13"/>
  <c r="VTG1904" i="13"/>
  <c r="VTH1904" i="13" s="1"/>
  <c r="VTF1904" i="13"/>
  <c r="VTE1904" i="13"/>
  <c r="VSY1904" i="13"/>
  <c r="VSZ1904" i="13" s="1"/>
  <c r="VSX1904" i="13"/>
  <c r="VSW1904" i="13"/>
  <c r="VSQ1904" i="13"/>
  <c r="VSR1904" i="13" s="1"/>
  <c r="VSP1904" i="13"/>
  <c r="VSO1904" i="13"/>
  <c r="VSI1904" i="13"/>
  <c r="VSJ1904" i="13" s="1"/>
  <c r="VSH1904" i="13"/>
  <c r="VSG1904" i="13"/>
  <c r="VSA1904" i="13"/>
  <c r="VSB1904" i="13" s="1"/>
  <c r="VRZ1904" i="13"/>
  <c r="VRY1904" i="13"/>
  <c r="VRS1904" i="13"/>
  <c r="VRT1904" i="13" s="1"/>
  <c r="VRR1904" i="13"/>
  <c r="VRQ1904" i="13"/>
  <c r="VRK1904" i="13"/>
  <c r="VRL1904" i="13" s="1"/>
  <c r="VRJ1904" i="13"/>
  <c r="VRI1904" i="13"/>
  <c r="VRC1904" i="13"/>
  <c r="VRD1904" i="13" s="1"/>
  <c r="VRB1904" i="13"/>
  <c r="VRA1904" i="13"/>
  <c r="VQU1904" i="13"/>
  <c r="VQV1904" i="13" s="1"/>
  <c r="VQT1904" i="13"/>
  <c r="VQS1904" i="13"/>
  <c r="VQM1904" i="13"/>
  <c r="VQN1904" i="13" s="1"/>
  <c r="VQL1904" i="13"/>
  <c r="VQK1904" i="13"/>
  <c r="VQE1904" i="13"/>
  <c r="VQF1904" i="13" s="1"/>
  <c r="VQD1904" i="13"/>
  <c r="VQC1904" i="13"/>
  <c r="VPW1904" i="13"/>
  <c r="VPX1904" i="13" s="1"/>
  <c r="VPV1904" i="13"/>
  <c r="VPU1904" i="13"/>
  <c r="VPO1904" i="13"/>
  <c r="VPP1904" i="13" s="1"/>
  <c r="VPN1904" i="13"/>
  <c r="VPM1904" i="13"/>
  <c r="VPG1904" i="13"/>
  <c r="VPH1904" i="13" s="1"/>
  <c r="VPF1904" i="13"/>
  <c r="VPE1904" i="13"/>
  <c r="VOY1904" i="13"/>
  <c r="VOZ1904" i="13" s="1"/>
  <c r="VOX1904" i="13"/>
  <c r="VOW1904" i="13"/>
  <c r="VOQ1904" i="13"/>
  <c r="VOR1904" i="13" s="1"/>
  <c r="VOP1904" i="13"/>
  <c r="VOO1904" i="13"/>
  <c r="VOI1904" i="13"/>
  <c r="VOJ1904" i="13" s="1"/>
  <c r="VOH1904" i="13"/>
  <c r="VOG1904" i="13"/>
  <c r="VOA1904" i="13"/>
  <c r="VOB1904" i="13" s="1"/>
  <c r="VNZ1904" i="13"/>
  <c r="VNY1904" i="13"/>
  <c r="VNS1904" i="13"/>
  <c r="VNT1904" i="13" s="1"/>
  <c r="VNR1904" i="13"/>
  <c r="VNQ1904" i="13"/>
  <c r="VNK1904" i="13"/>
  <c r="VNL1904" i="13" s="1"/>
  <c r="VNJ1904" i="13"/>
  <c r="VNI1904" i="13"/>
  <c r="VNC1904" i="13"/>
  <c r="VND1904" i="13" s="1"/>
  <c r="VNB1904" i="13"/>
  <c r="VNA1904" i="13"/>
  <c r="VMU1904" i="13"/>
  <c r="VMV1904" i="13" s="1"/>
  <c r="VMT1904" i="13"/>
  <c r="VMS1904" i="13"/>
  <c r="VMM1904" i="13"/>
  <c r="VMN1904" i="13" s="1"/>
  <c r="VML1904" i="13"/>
  <c r="VMK1904" i="13"/>
  <c r="VME1904" i="13"/>
  <c r="VMF1904" i="13" s="1"/>
  <c r="VMD1904" i="13"/>
  <c r="VMC1904" i="13"/>
  <c r="VLW1904" i="13"/>
  <c r="VLX1904" i="13" s="1"/>
  <c r="VLV1904" i="13"/>
  <c r="VLU1904" i="13"/>
  <c r="VLO1904" i="13"/>
  <c r="VLP1904" i="13" s="1"/>
  <c r="VLN1904" i="13"/>
  <c r="VLM1904" i="13"/>
  <c r="VLG1904" i="13"/>
  <c r="VLH1904" i="13" s="1"/>
  <c r="VLF1904" i="13"/>
  <c r="VLE1904" i="13"/>
  <c r="VKY1904" i="13"/>
  <c r="VKZ1904" i="13" s="1"/>
  <c r="VKX1904" i="13"/>
  <c r="VKW1904" i="13"/>
  <c r="VKQ1904" i="13"/>
  <c r="VKR1904" i="13" s="1"/>
  <c r="VKP1904" i="13"/>
  <c r="VKO1904" i="13"/>
  <c r="VKI1904" i="13"/>
  <c r="VKJ1904" i="13" s="1"/>
  <c r="VKH1904" i="13"/>
  <c r="VKG1904" i="13"/>
  <c r="VKA1904" i="13"/>
  <c r="VKB1904" i="13" s="1"/>
  <c r="VJZ1904" i="13"/>
  <c r="VJY1904" i="13"/>
  <c r="VJS1904" i="13"/>
  <c r="VJT1904" i="13" s="1"/>
  <c r="VJR1904" i="13"/>
  <c r="VJQ1904" i="13"/>
  <c r="VJK1904" i="13"/>
  <c r="VJL1904" i="13" s="1"/>
  <c r="VJJ1904" i="13"/>
  <c r="VJI1904" i="13"/>
  <c r="VJC1904" i="13"/>
  <c r="VJD1904" i="13" s="1"/>
  <c r="VJB1904" i="13"/>
  <c r="VJA1904" i="13"/>
  <c r="VIU1904" i="13"/>
  <c r="VIV1904" i="13" s="1"/>
  <c r="VIT1904" i="13"/>
  <c r="VIS1904" i="13"/>
  <c r="VIM1904" i="13"/>
  <c r="VIN1904" i="13" s="1"/>
  <c r="VIL1904" i="13"/>
  <c r="VIK1904" i="13"/>
  <c r="VIE1904" i="13"/>
  <c r="VIF1904" i="13" s="1"/>
  <c r="VID1904" i="13"/>
  <c r="VIC1904" i="13"/>
  <c r="VHW1904" i="13"/>
  <c r="VHX1904" i="13" s="1"/>
  <c r="VHV1904" i="13"/>
  <c r="VHU1904" i="13"/>
  <c r="VHO1904" i="13"/>
  <c r="VHP1904" i="13" s="1"/>
  <c r="VHN1904" i="13"/>
  <c r="VHM1904" i="13"/>
  <c r="VHG1904" i="13"/>
  <c r="VHH1904" i="13" s="1"/>
  <c r="VHF1904" i="13"/>
  <c r="VHE1904" i="13"/>
  <c r="VGY1904" i="13"/>
  <c r="VGZ1904" i="13" s="1"/>
  <c r="VGX1904" i="13"/>
  <c r="VGW1904" i="13"/>
  <c r="VGQ1904" i="13"/>
  <c r="VGR1904" i="13" s="1"/>
  <c r="VGP1904" i="13"/>
  <c r="VGO1904" i="13"/>
  <c r="VGI1904" i="13"/>
  <c r="VGJ1904" i="13" s="1"/>
  <c r="VGH1904" i="13"/>
  <c r="VGG1904" i="13"/>
  <c r="VGA1904" i="13"/>
  <c r="VGB1904" i="13" s="1"/>
  <c r="VFZ1904" i="13"/>
  <c r="VFY1904" i="13"/>
  <c r="VFS1904" i="13"/>
  <c r="VFT1904" i="13" s="1"/>
  <c r="VFR1904" i="13"/>
  <c r="VFQ1904" i="13"/>
  <c r="VFK1904" i="13"/>
  <c r="VFL1904" i="13" s="1"/>
  <c r="VFJ1904" i="13"/>
  <c r="VFI1904" i="13"/>
  <c r="VFC1904" i="13"/>
  <c r="VFD1904" i="13" s="1"/>
  <c r="VFB1904" i="13"/>
  <c r="VFA1904" i="13"/>
  <c r="VEU1904" i="13"/>
  <c r="VEV1904" i="13" s="1"/>
  <c r="VET1904" i="13"/>
  <c r="VES1904" i="13"/>
  <c r="VEM1904" i="13"/>
  <c r="VEN1904" i="13" s="1"/>
  <c r="VEL1904" i="13"/>
  <c r="VEK1904" i="13"/>
  <c r="VEE1904" i="13"/>
  <c r="VEF1904" i="13" s="1"/>
  <c r="VED1904" i="13"/>
  <c r="VEC1904" i="13"/>
  <c r="VDW1904" i="13"/>
  <c r="VDX1904" i="13" s="1"/>
  <c r="VDV1904" i="13"/>
  <c r="VDU1904" i="13"/>
  <c r="VDO1904" i="13"/>
  <c r="VDP1904" i="13" s="1"/>
  <c r="VDN1904" i="13"/>
  <c r="VDM1904" i="13"/>
  <c r="VDG1904" i="13"/>
  <c r="VDH1904" i="13" s="1"/>
  <c r="VDF1904" i="13"/>
  <c r="VDE1904" i="13"/>
  <c r="VCY1904" i="13"/>
  <c r="VCZ1904" i="13" s="1"/>
  <c r="VCX1904" i="13"/>
  <c r="VCW1904" i="13"/>
  <c r="VCQ1904" i="13"/>
  <c r="VCR1904" i="13" s="1"/>
  <c r="VCP1904" i="13"/>
  <c r="VCO1904" i="13"/>
  <c r="VCI1904" i="13"/>
  <c r="VCJ1904" i="13" s="1"/>
  <c r="VCH1904" i="13"/>
  <c r="VCG1904" i="13"/>
  <c r="VCA1904" i="13"/>
  <c r="VCB1904" i="13" s="1"/>
  <c r="VBZ1904" i="13"/>
  <c r="VBY1904" i="13"/>
  <c r="VBS1904" i="13"/>
  <c r="VBT1904" i="13" s="1"/>
  <c r="VBR1904" i="13"/>
  <c r="VBQ1904" i="13"/>
  <c r="VBK1904" i="13"/>
  <c r="VBL1904" i="13" s="1"/>
  <c r="VBJ1904" i="13"/>
  <c r="VBI1904" i="13"/>
  <c r="VBC1904" i="13"/>
  <c r="VBD1904" i="13" s="1"/>
  <c r="VBB1904" i="13"/>
  <c r="VBA1904" i="13"/>
  <c r="VAU1904" i="13"/>
  <c r="VAV1904" i="13" s="1"/>
  <c r="VAT1904" i="13"/>
  <c r="VAS1904" i="13"/>
  <c r="VAM1904" i="13"/>
  <c r="VAN1904" i="13" s="1"/>
  <c r="VAL1904" i="13"/>
  <c r="VAK1904" i="13"/>
  <c r="VAE1904" i="13"/>
  <c r="VAF1904" i="13" s="1"/>
  <c r="VAD1904" i="13"/>
  <c r="VAC1904" i="13"/>
  <c r="UZW1904" i="13"/>
  <c r="UZX1904" i="13" s="1"/>
  <c r="UZV1904" i="13"/>
  <c r="UZU1904" i="13"/>
  <c r="UZO1904" i="13"/>
  <c r="UZP1904" i="13" s="1"/>
  <c r="UZN1904" i="13"/>
  <c r="UZM1904" i="13"/>
  <c r="UZG1904" i="13"/>
  <c r="UZH1904" i="13" s="1"/>
  <c r="UZF1904" i="13"/>
  <c r="UZE1904" i="13"/>
  <c r="UYY1904" i="13"/>
  <c r="UYZ1904" i="13" s="1"/>
  <c r="UYX1904" i="13"/>
  <c r="UYW1904" i="13"/>
  <c r="UYQ1904" i="13"/>
  <c r="UYR1904" i="13" s="1"/>
  <c r="UYP1904" i="13"/>
  <c r="UYO1904" i="13"/>
  <c r="UYI1904" i="13"/>
  <c r="UYJ1904" i="13" s="1"/>
  <c r="UYH1904" i="13"/>
  <c r="UYG1904" i="13"/>
  <c r="UYA1904" i="13"/>
  <c r="UYB1904" i="13" s="1"/>
  <c r="UXZ1904" i="13"/>
  <c r="UXY1904" i="13"/>
  <c r="UXS1904" i="13"/>
  <c r="UXT1904" i="13" s="1"/>
  <c r="UXR1904" i="13"/>
  <c r="UXQ1904" i="13"/>
  <c r="UXK1904" i="13"/>
  <c r="UXL1904" i="13" s="1"/>
  <c r="UXJ1904" i="13"/>
  <c r="UXI1904" i="13"/>
  <c r="UXC1904" i="13"/>
  <c r="UXD1904" i="13" s="1"/>
  <c r="UXB1904" i="13"/>
  <c r="UXA1904" i="13"/>
  <c r="UWU1904" i="13"/>
  <c r="UWV1904" i="13" s="1"/>
  <c r="UWT1904" i="13"/>
  <c r="UWS1904" i="13"/>
  <c r="UWM1904" i="13"/>
  <c r="UWN1904" i="13" s="1"/>
  <c r="UWL1904" i="13"/>
  <c r="UWK1904" i="13"/>
  <c r="UWE1904" i="13"/>
  <c r="UWF1904" i="13" s="1"/>
  <c r="UWD1904" i="13"/>
  <c r="UWC1904" i="13"/>
  <c r="UVW1904" i="13"/>
  <c r="UVX1904" i="13" s="1"/>
  <c r="UVV1904" i="13"/>
  <c r="UVU1904" i="13"/>
  <c r="UVO1904" i="13"/>
  <c r="UVP1904" i="13" s="1"/>
  <c r="UVN1904" i="13"/>
  <c r="UVM1904" i="13"/>
  <c r="UVG1904" i="13"/>
  <c r="UVH1904" i="13" s="1"/>
  <c r="UVF1904" i="13"/>
  <c r="UVE1904" i="13"/>
  <c r="UUY1904" i="13"/>
  <c r="UUZ1904" i="13" s="1"/>
  <c r="UUX1904" i="13"/>
  <c r="UUW1904" i="13"/>
  <c r="UUQ1904" i="13"/>
  <c r="UUR1904" i="13" s="1"/>
  <c r="UUP1904" i="13"/>
  <c r="UUO1904" i="13"/>
  <c r="UUI1904" i="13"/>
  <c r="UUJ1904" i="13" s="1"/>
  <c r="UUH1904" i="13"/>
  <c r="UUG1904" i="13"/>
  <c r="UUA1904" i="13"/>
  <c r="UUB1904" i="13" s="1"/>
  <c r="UTZ1904" i="13"/>
  <c r="UTY1904" i="13"/>
  <c r="UTS1904" i="13"/>
  <c r="UTT1904" i="13" s="1"/>
  <c r="UTR1904" i="13"/>
  <c r="UTQ1904" i="13"/>
  <c r="UTK1904" i="13"/>
  <c r="UTL1904" i="13" s="1"/>
  <c r="UTJ1904" i="13"/>
  <c r="UTI1904" i="13"/>
  <c r="UTC1904" i="13"/>
  <c r="UTD1904" i="13" s="1"/>
  <c r="UTB1904" i="13"/>
  <c r="UTA1904" i="13"/>
  <c r="USU1904" i="13"/>
  <c r="USV1904" i="13" s="1"/>
  <c r="UST1904" i="13"/>
  <c r="USS1904" i="13"/>
  <c r="USM1904" i="13"/>
  <c r="USN1904" i="13" s="1"/>
  <c r="USL1904" i="13"/>
  <c r="USK1904" i="13"/>
  <c r="USE1904" i="13"/>
  <c r="USF1904" i="13" s="1"/>
  <c r="USD1904" i="13"/>
  <c r="USC1904" i="13"/>
  <c r="URW1904" i="13"/>
  <c r="URX1904" i="13" s="1"/>
  <c r="URV1904" i="13"/>
  <c r="URU1904" i="13"/>
  <c r="URO1904" i="13"/>
  <c r="URP1904" i="13" s="1"/>
  <c r="URN1904" i="13"/>
  <c r="URM1904" i="13"/>
  <c r="URG1904" i="13"/>
  <c r="URH1904" i="13" s="1"/>
  <c r="URF1904" i="13"/>
  <c r="URE1904" i="13"/>
  <c r="UQY1904" i="13"/>
  <c r="UQZ1904" i="13" s="1"/>
  <c r="UQX1904" i="13"/>
  <c r="UQW1904" i="13"/>
  <c r="UQQ1904" i="13"/>
  <c r="UQR1904" i="13" s="1"/>
  <c r="UQP1904" i="13"/>
  <c r="UQO1904" i="13"/>
  <c r="UQI1904" i="13"/>
  <c r="UQJ1904" i="13" s="1"/>
  <c r="UQH1904" i="13"/>
  <c r="UQG1904" i="13"/>
  <c r="UQA1904" i="13"/>
  <c r="UQB1904" i="13" s="1"/>
  <c r="UPZ1904" i="13"/>
  <c r="UPY1904" i="13"/>
  <c r="UPS1904" i="13"/>
  <c r="UPT1904" i="13" s="1"/>
  <c r="UPR1904" i="13"/>
  <c r="UPQ1904" i="13"/>
  <c r="UPK1904" i="13"/>
  <c r="UPL1904" i="13" s="1"/>
  <c r="UPJ1904" i="13"/>
  <c r="UPI1904" i="13"/>
  <c r="UPC1904" i="13"/>
  <c r="UPD1904" i="13" s="1"/>
  <c r="UPB1904" i="13"/>
  <c r="UPA1904" i="13"/>
  <c r="UOU1904" i="13"/>
  <c r="UOV1904" i="13" s="1"/>
  <c r="UOT1904" i="13"/>
  <c r="UOS1904" i="13"/>
  <c r="UOM1904" i="13"/>
  <c r="UON1904" i="13" s="1"/>
  <c r="UOL1904" i="13"/>
  <c r="UOK1904" i="13"/>
  <c r="UOE1904" i="13"/>
  <c r="UOF1904" i="13" s="1"/>
  <c r="UOD1904" i="13"/>
  <c r="UOC1904" i="13"/>
  <c r="UNW1904" i="13"/>
  <c r="UNX1904" i="13" s="1"/>
  <c r="UNV1904" i="13"/>
  <c r="UNU1904" i="13"/>
  <c r="UNO1904" i="13"/>
  <c r="UNP1904" i="13" s="1"/>
  <c r="UNN1904" i="13"/>
  <c r="UNM1904" i="13"/>
  <c r="UNG1904" i="13"/>
  <c r="UNH1904" i="13" s="1"/>
  <c r="UNF1904" i="13"/>
  <c r="UNE1904" i="13"/>
  <c r="UMY1904" i="13"/>
  <c r="UMZ1904" i="13" s="1"/>
  <c r="UMX1904" i="13"/>
  <c r="UMW1904" i="13"/>
  <c r="UMQ1904" i="13"/>
  <c r="UMR1904" i="13" s="1"/>
  <c r="UMP1904" i="13"/>
  <c r="UMO1904" i="13"/>
  <c r="UMI1904" i="13"/>
  <c r="UMJ1904" i="13" s="1"/>
  <c r="UMH1904" i="13"/>
  <c r="UMG1904" i="13"/>
  <c r="UMA1904" i="13"/>
  <c r="UMB1904" i="13" s="1"/>
  <c r="ULZ1904" i="13"/>
  <c r="ULY1904" i="13"/>
  <c r="ULS1904" i="13"/>
  <c r="ULT1904" i="13" s="1"/>
  <c r="ULR1904" i="13"/>
  <c r="ULQ1904" i="13"/>
  <c r="ULK1904" i="13"/>
  <c r="ULL1904" i="13" s="1"/>
  <c r="ULJ1904" i="13"/>
  <c r="ULI1904" i="13"/>
  <c r="ULC1904" i="13"/>
  <c r="ULD1904" i="13" s="1"/>
  <c r="ULB1904" i="13"/>
  <c r="ULA1904" i="13"/>
  <c r="UKU1904" i="13"/>
  <c r="UKV1904" i="13" s="1"/>
  <c r="UKT1904" i="13"/>
  <c r="UKS1904" i="13"/>
  <c r="UKM1904" i="13"/>
  <c r="UKN1904" i="13" s="1"/>
  <c r="UKL1904" i="13"/>
  <c r="UKK1904" i="13"/>
  <c r="UKE1904" i="13"/>
  <c r="UKF1904" i="13" s="1"/>
  <c r="UKD1904" i="13"/>
  <c r="UKC1904" i="13"/>
  <c r="UJW1904" i="13"/>
  <c r="UJX1904" i="13" s="1"/>
  <c r="UJV1904" i="13"/>
  <c r="UJU1904" i="13"/>
  <c r="UJO1904" i="13"/>
  <c r="UJP1904" i="13" s="1"/>
  <c r="UJN1904" i="13"/>
  <c r="UJM1904" i="13"/>
  <c r="UJG1904" i="13"/>
  <c r="UJH1904" i="13" s="1"/>
  <c r="UJF1904" i="13"/>
  <c r="UJE1904" i="13"/>
  <c r="UIY1904" i="13"/>
  <c r="UIZ1904" i="13" s="1"/>
  <c r="UIX1904" i="13"/>
  <c r="UIW1904" i="13"/>
  <c r="UIQ1904" i="13"/>
  <c r="UIR1904" i="13" s="1"/>
  <c r="UIP1904" i="13"/>
  <c r="UIO1904" i="13"/>
  <c r="UII1904" i="13"/>
  <c r="UIJ1904" i="13" s="1"/>
  <c r="UIH1904" i="13"/>
  <c r="UIG1904" i="13"/>
  <c r="UIA1904" i="13"/>
  <c r="UIB1904" i="13" s="1"/>
  <c r="UHZ1904" i="13"/>
  <c r="UHY1904" i="13"/>
  <c r="UHS1904" i="13"/>
  <c r="UHT1904" i="13" s="1"/>
  <c r="UHR1904" i="13"/>
  <c r="UHQ1904" i="13"/>
  <c r="UHK1904" i="13"/>
  <c r="UHL1904" i="13" s="1"/>
  <c r="UHJ1904" i="13"/>
  <c r="UHI1904" i="13"/>
  <c r="UHC1904" i="13"/>
  <c r="UHD1904" i="13" s="1"/>
  <c r="UHB1904" i="13"/>
  <c r="UHA1904" i="13"/>
  <c r="UGU1904" i="13"/>
  <c r="UGV1904" i="13" s="1"/>
  <c r="UGT1904" i="13"/>
  <c r="UGS1904" i="13"/>
  <c r="UGM1904" i="13"/>
  <c r="UGN1904" i="13" s="1"/>
  <c r="UGL1904" i="13"/>
  <c r="UGK1904" i="13"/>
  <c r="UGE1904" i="13"/>
  <c r="UGF1904" i="13" s="1"/>
  <c r="UGD1904" i="13"/>
  <c r="UGC1904" i="13"/>
  <c r="UFW1904" i="13"/>
  <c r="UFX1904" i="13" s="1"/>
  <c r="UFV1904" i="13"/>
  <c r="UFU1904" i="13"/>
  <c r="UFO1904" i="13"/>
  <c r="UFP1904" i="13" s="1"/>
  <c r="UFN1904" i="13"/>
  <c r="UFM1904" i="13"/>
  <c r="UFG1904" i="13"/>
  <c r="UFH1904" i="13" s="1"/>
  <c r="UFF1904" i="13"/>
  <c r="UFE1904" i="13"/>
  <c r="UEY1904" i="13"/>
  <c r="UEZ1904" i="13" s="1"/>
  <c r="UEX1904" i="13"/>
  <c r="UEW1904" i="13"/>
  <c r="UEQ1904" i="13"/>
  <c r="UER1904" i="13" s="1"/>
  <c r="UEP1904" i="13"/>
  <c r="UEO1904" i="13"/>
  <c r="UEI1904" i="13"/>
  <c r="UEJ1904" i="13" s="1"/>
  <c r="UEH1904" i="13"/>
  <c r="UEG1904" i="13"/>
  <c r="UEA1904" i="13"/>
  <c r="UEB1904" i="13" s="1"/>
  <c r="UDZ1904" i="13"/>
  <c r="UDY1904" i="13"/>
  <c r="UDS1904" i="13"/>
  <c r="UDT1904" i="13" s="1"/>
  <c r="UDR1904" i="13"/>
  <c r="UDQ1904" i="13"/>
  <c r="UDK1904" i="13"/>
  <c r="UDL1904" i="13" s="1"/>
  <c r="UDJ1904" i="13"/>
  <c r="UDI1904" i="13"/>
  <c r="UDC1904" i="13"/>
  <c r="UDD1904" i="13" s="1"/>
  <c r="UDB1904" i="13"/>
  <c r="UDA1904" i="13"/>
  <c r="UCU1904" i="13"/>
  <c r="UCV1904" i="13" s="1"/>
  <c r="UCT1904" i="13"/>
  <c r="UCS1904" i="13"/>
  <c r="UCM1904" i="13"/>
  <c r="UCN1904" i="13" s="1"/>
  <c r="UCL1904" i="13"/>
  <c r="UCK1904" i="13"/>
  <c r="UCE1904" i="13"/>
  <c r="UCF1904" i="13" s="1"/>
  <c r="UCD1904" i="13"/>
  <c r="UCC1904" i="13"/>
  <c r="UBW1904" i="13"/>
  <c r="UBX1904" i="13" s="1"/>
  <c r="UBV1904" i="13"/>
  <c r="UBU1904" i="13"/>
  <c r="UBO1904" i="13"/>
  <c r="UBP1904" i="13" s="1"/>
  <c r="UBN1904" i="13"/>
  <c r="UBM1904" i="13"/>
  <c r="UBG1904" i="13"/>
  <c r="UBH1904" i="13" s="1"/>
  <c r="UBF1904" i="13"/>
  <c r="UBE1904" i="13"/>
  <c r="UAY1904" i="13"/>
  <c r="UAZ1904" i="13" s="1"/>
  <c r="UAX1904" i="13"/>
  <c r="UAW1904" i="13"/>
  <c r="UAQ1904" i="13"/>
  <c r="UAR1904" i="13" s="1"/>
  <c r="UAP1904" i="13"/>
  <c r="UAO1904" i="13"/>
  <c r="UAI1904" i="13"/>
  <c r="UAJ1904" i="13" s="1"/>
  <c r="UAH1904" i="13"/>
  <c r="UAG1904" i="13"/>
  <c r="UAA1904" i="13"/>
  <c r="UAB1904" i="13" s="1"/>
  <c r="TZZ1904" i="13"/>
  <c r="TZY1904" i="13"/>
  <c r="TZS1904" i="13"/>
  <c r="TZT1904" i="13" s="1"/>
  <c r="TZR1904" i="13"/>
  <c r="TZQ1904" i="13"/>
  <c r="TZK1904" i="13"/>
  <c r="TZL1904" i="13" s="1"/>
  <c r="TZJ1904" i="13"/>
  <c r="TZI1904" i="13"/>
  <c r="TZC1904" i="13"/>
  <c r="TZD1904" i="13" s="1"/>
  <c r="TZB1904" i="13"/>
  <c r="TZA1904" i="13"/>
  <c r="TYU1904" i="13"/>
  <c r="TYV1904" i="13" s="1"/>
  <c r="TYT1904" i="13"/>
  <c r="TYS1904" i="13"/>
  <c r="TYM1904" i="13"/>
  <c r="TYN1904" i="13" s="1"/>
  <c r="TYL1904" i="13"/>
  <c r="TYK1904" i="13"/>
  <c r="TYE1904" i="13"/>
  <c r="TYF1904" i="13" s="1"/>
  <c r="TYD1904" i="13"/>
  <c r="TYC1904" i="13"/>
  <c r="TXW1904" i="13"/>
  <c r="TXX1904" i="13" s="1"/>
  <c r="TXV1904" i="13"/>
  <c r="TXU1904" i="13"/>
  <c r="TXO1904" i="13"/>
  <c r="TXP1904" i="13" s="1"/>
  <c r="TXN1904" i="13"/>
  <c r="TXM1904" i="13"/>
  <c r="TXG1904" i="13"/>
  <c r="TXH1904" i="13" s="1"/>
  <c r="TXF1904" i="13"/>
  <c r="TXE1904" i="13"/>
  <c r="TWY1904" i="13"/>
  <c r="TWZ1904" i="13" s="1"/>
  <c r="TWX1904" i="13"/>
  <c r="TWW1904" i="13"/>
  <c r="TWQ1904" i="13"/>
  <c r="TWR1904" i="13" s="1"/>
  <c r="TWP1904" i="13"/>
  <c r="TWO1904" i="13"/>
  <c r="TWI1904" i="13"/>
  <c r="TWJ1904" i="13" s="1"/>
  <c r="TWH1904" i="13"/>
  <c r="TWG1904" i="13"/>
  <c r="TWA1904" i="13"/>
  <c r="TWB1904" i="13" s="1"/>
  <c r="TVZ1904" i="13"/>
  <c r="TVY1904" i="13"/>
  <c r="TVS1904" i="13"/>
  <c r="TVT1904" i="13" s="1"/>
  <c r="TVR1904" i="13"/>
  <c r="TVQ1904" i="13"/>
  <c r="TVK1904" i="13"/>
  <c r="TVL1904" i="13" s="1"/>
  <c r="TVJ1904" i="13"/>
  <c r="TVI1904" i="13"/>
  <c r="TVC1904" i="13"/>
  <c r="TVD1904" i="13" s="1"/>
  <c r="TVB1904" i="13"/>
  <c r="TVA1904" i="13"/>
  <c r="TUU1904" i="13"/>
  <c r="TUV1904" i="13" s="1"/>
  <c r="TUT1904" i="13"/>
  <c r="TUS1904" i="13"/>
  <c r="TUM1904" i="13"/>
  <c r="TUN1904" i="13" s="1"/>
  <c r="TUL1904" i="13"/>
  <c r="TUK1904" i="13"/>
  <c r="TUE1904" i="13"/>
  <c r="TUF1904" i="13" s="1"/>
  <c r="TUD1904" i="13"/>
  <c r="TUC1904" i="13"/>
  <c r="TTW1904" i="13"/>
  <c r="TTX1904" i="13" s="1"/>
  <c r="TTV1904" i="13"/>
  <c r="TTU1904" i="13"/>
  <c r="TTO1904" i="13"/>
  <c r="TTP1904" i="13" s="1"/>
  <c r="TTN1904" i="13"/>
  <c r="TTM1904" i="13"/>
  <c r="TTG1904" i="13"/>
  <c r="TTH1904" i="13" s="1"/>
  <c r="TTF1904" i="13"/>
  <c r="TTE1904" i="13"/>
  <c r="TSY1904" i="13"/>
  <c r="TSZ1904" i="13" s="1"/>
  <c r="TSX1904" i="13"/>
  <c r="TSW1904" i="13"/>
  <c r="TSQ1904" i="13"/>
  <c r="TSR1904" i="13" s="1"/>
  <c r="TSP1904" i="13"/>
  <c r="TSO1904" i="13"/>
  <c r="TSI1904" i="13"/>
  <c r="TSJ1904" i="13" s="1"/>
  <c r="TSH1904" i="13"/>
  <c r="TSG1904" i="13"/>
  <c r="TSA1904" i="13"/>
  <c r="TSB1904" i="13" s="1"/>
  <c r="TRZ1904" i="13"/>
  <c r="TRY1904" i="13"/>
  <c r="TRS1904" i="13"/>
  <c r="TRT1904" i="13" s="1"/>
  <c r="TRR1904" i="13"/>
  <c r="TRQ1904" i="13"/>
  <c r="TRK1904" i="13"/>
  <c r="TRL1904" i="13" s="1"/>
  <c r="TRJ1904" i="13"/>
  <c r="TRI1904" i="13"/>
  <c r="TRC1904" i="13"/>
  <c r="TRD1904" i="13" s="1"/>
  <c r="TRB1904" i="13"/>
  <c r="TRA1904" i="13"/>
  <c r="TQU1904" i="13"/>
  <c r="TQV1904" i="13" s="1"/>
  <c r="TQT1904" i="13"/>
  <c r="TQS1904" i="13"/>
  <c r="TQM1904" i="13"/>
  <c r="TQN1904" i="13" s="1"/>
  <c r="TQL1904" i="13"/>
  <c r="TQK1904" i="13"/>
  <c r="TQE1904" i="13"/>
  <c r="TQF1904" i="13" s="1"/>
  <c r="TQD1904" i="13"/>
  <c r="TQC1904" i="13"/>
  <c r="TPW1904" i="13"/>
  <c r="TPX1904" i="13" s="1"/>
  <c r="TPV1904" i="13"/>
  <c r="TPU1904" i="13"/>
  <c r="TPO1904" i="13"/>
  <c r="TPP1904" i="13" s="1"/>
  <c r="TPN1904" i="13"/>
  <c r="TPM1904" i="13"/>
  <c r="TPG1904" i="13"/>
  <c r="TPH1904" i="13" s="1"/>
  <c r="TPF1904" i="13"/>
  <c r="TPE1904" i="13"/>
  <c r="TOY1904" i="13"/>
  <c r="TOZ1904" i="13" s="1"/>
  <c r="TOX1904" i="13"/>
  <c r="TOW1904" i="13"/>
  <c r="TOQ1904" i="13"/>
  <c r="TOR1904" i="13" s="1"/>
  <c r="TOP1904" i="13"/>
  <c r="TOO1904" i="13"/>
  <c r="TOI1904" i="13"/>
  <c r="TOJ1904" i="13" s="1"/>
  <c r="TOH1904" i="13"/>
  <c r="TOG1904" i="13"/>
  <c r="TOA1904" i="13"/>
  <c r="TOB1904" i="13" s="1"/>
  <c r="TNZ1904" i="13"/>
  <c r="TNY1904" i="13"/>
  <c r="TNS1904" i="13"/>
  <c r="TNT1904" i="13" s="1"/>
  <c r="TNR1904" i="13"/>
  <c r="TNQ1904" i="13"/>
  <c r="TNK1904" i="13"/>
  <c r="TNL1904" i="13" s="1"/>
  <c r="TNJ1904" i="13"/>
  <c r="TNI1904" i="13"/>
  <c r="TNC1904" i="13"/>
  <c r="TND1904" i="13" s="1"/>
  <c r="TNB1904" i="13"/>
  <c r="TNA1904" i="13"/>
  <c r="TMU1904" i="13"/>
  <c r="TMV1904" i="13" s="1"/>
  <c r="TMT1904" i="13"/>
  <c r="TMS1904" i="13"/>
  <c r="TMM1904" i="13"/>
  <c r="TMN1904" i="13" s="1"/>
  <c r="TML1904" i="13"/>
  <c r="TMK1904" i="13"/>
  <c r="TME1904" i="13"/>
  <c r="TMF1904" i="13" s="1"/>
  <c r="TMD1904" i="13"/>
  <c r="TMC1904" i="13"/>
  <c r="TLW1904" i="13"/>
  <c r="TLX1904" i="13" s="1"/>
  <c r="TLV1904" i="13"/>
  <c r="TLU1904" i="13"/>
  <c r="TLO1904" i="13"/>
  <c r="TLP1904" i="13" s="1"/>
  <c r="TLN1904" i="13"/>
  <c r="TLM1904" i="13"/>
  <c r="TLG1904" i="13"/>
  <c r="TLH1904" i="13" s="1"/>
  <c r="TLF1904" i="13"/>
  <c r="TLE1904" i="13"/>
  <c r="TKY1904" i="13"/>
  <c r="TKZ1904" i="13" s="1"/>
  <c r="TKX1904" i="13"/>
  <c r="TKW1904" i="13"/>
  <c r="TKQ1904" i="13"/>
  <c r="TKR1904" i="13" s="1"/>
  <c r="TKP1904" i="13"/>
  <c r="TKO1904" i="13"/>
  <c r="TKI1904" i="13"/>
  <c r="TKJ1904" i="13" s="1"/>
  <c r="TKH1904" i="13"/>
  <c r="TKG1904" i="13"/>
  <c r="TKA1904" i="13"/>
  <c r="TKB1904" i="13" s="1"/>
  <c r="TJZ1904" i="13"/>
  <c r="TJY1904" i="13"/>
  <c r="TJS1904" i="13"/>
  <c r="TJT1904" i="13" s="1"/>
  <c r="TJR1904" i="13"/>
  <c r="TJQ1904" i="13"/>
  <c r="TJK1904" i="13"/>
  <c r="TJL1904" i="13" s="1"/>
  <c r="TJJ1904" i="13"/>
  <c r="TJI1904" i="13"/>
  <c r="TJC1904" i="13"/>
  <c r="TJD1904" i="13" s="1"/>
  <c r="TJB1904" i="13"/>
  <c r="TJA1904" i="13"/>
  <c r="TIU1904" i="13"/>
  <c r="TIV1904" i="13" s="1"/>
  <c r="TIT1904" i="13"/>
  <c r="TIS1904" i="13"/>
  <c r="TIM1904" i="13"/>
  <c r="TIN1904" i="13" s="1"/>
  <c r="TIL1904" i="13"/>
  <c r="TIK1904" i="13"/>
  <c r="TIE1904" i="13"/>
  <c r="TIF1904" i="13" s="1"/>
  <c r="TID1904" i="13"/>
  <c r="TIC1904" i="13"/>
  <c r="THW1904" i="13"/>
  <c r="THX1904" i="13" s="1"/>
  <c r="THV1904" i="13"/>
  <c r="THU1904" i="13"/>
  <c r="THO1904" i="13"/>
  <c r="THP1904" i="13" s="1"/>
  <c r="THN1904" i="13"/>
  <c r="THM1904" i="13"/>
  <c r="THG1904" i="13"/>
  <c r="THH1904" i="13" s="1"/>
  <c r="THF1904" i="13"/>
  <c r="THE1904" i="13"/>
  <c r="TGY1904" i="13"/>
  <c r="TGZ1904" i="13" s="1"/>
  <c r="TGX1904" i="13"/>
  <c r="TGW1904" i="13"/>
  <c r="TGQ1904" i="13"/>
  <c r="TGR1904" i="13" s="1"/>
  <c r="TGP1904" i="13"/>
  <c r="TGO1904" i="13"/>
  <c r="TGI1904" i="13"/>
  <c r="TGJ1904" i="13" s="1"/>
  <c r="TGH1904" i="13"/>
  <c r="TGG1904" i="13"/>
  <c r="TGA1904" i="13"/>
  <c r="TGB1904" i="13" s="1"/>
  <c r="TFZ1904" i="13"/>
  <c r="TFY1904" i="13"/>
  <c r="TFS1904" i="13"/>
  <c r="TFT1904" i="13" s="1"/>
  <c r="TFR1904" i="13"/>
  <c r="TFQ1904" i="13"/>
  <c r="TFK1904" i="13"/>
  <c r="TFL1904" i="13" s="1"/>
  <c r="TFJ1904" i="13"/>
  <c r="TFI1904" i="13"/>
  <c r="TFC1904" i="13"/>
  <c r="TFD1904" i="13" s="1"/>
  <c r="TFB1904" i="13"/>
  <c r="TFA1904" i="13"/>
  <c r="TEU1904" i="13"/>
  <c r="TEV1904" i="13" s="1"/>
  <c r="TET1904" i="13"/>
  <c r="TES1904" i="13"/>
  <c r="TEM1904" i="13"/>
  <c r="TEN1904" i="13" s="1"/>
  <c r="TEL1904" i="13"/>
  <c r="TEK1904" i="13"/>
  <c r="TEE1904" i="13"/>
  <c r="TEF1904" i="13" s="1"/>
  <c r="TED1904" i="13"/>
  <c r="TEC1904" i="13"/>
  <c r="TDW1904" i="13"/>
  <c r="TDX1904" i="13" s="1"/>
  <c r="TDV1904" i="13"/>
  <c r="TDU1904" i="13"/>
  <c r="TDO1904" i="13"/>
  <c r="TDP1904" i="13" s="1"/>
  <c r="TDN1904" i="13"/>
  <c r="TDM1904" i="13"/>
  <c r="TDG1904" i="13"/>
  <c r="TDH1904" i="13" s="1"/>
  <c r="TDF1904" i="13"/>
  <c r="TDE1904" i="13"/>
  <c r="TCY1904" i="13"/>
  <c r="TCZ1904" i="13" s="1"/>
  <c r="TCX1904" i="13"/>
  <c r="TCW1904" i="13"/>
  <c r="TCQ1904" i="13"/>
  <c r="TCR1904" i="13" s="1"/>
  <c r="TCP1904" i="13"/>
  <c r="TCO1904" i="13"/>
  <c r="TCI1904" i="13"/>
  <c r="TCJ1904" i="13" s="1"/>
  <c r="TCH1904" i="13"/>
  <c r="TCG1904" i="13"/>
  <c r="TCA1904" i="13"/>
  <c r="TCB1904" i="13" s="1"/>
  <c r="TBZ1904" i="13"/>
  <c r="TBY1904" i="13"/>
  <c r="TBS1904" i="13"/>
  <c r="TBT1904" i="13" s="1"/>
  <c r="TBR1904" i="13"/>
  <c r="TBQ1904" i="13"/>
  <c r="TBK1904" i="13"/>
  <c r="TBL1904" i="13" s="1"/>
  <c r="TBJ1904" i="13"/>
  <c r="TBI1904" i="13"/>
  <c r="TBC1904" i="13"/>
  <c r="TBD1904" i="13" s="1"/>
  <c r="TBB1904" i="13"/>
  <c r="TBA1904" i="13"/>
  <c r="TAU1904" i="13"/>
  <c r="TAV1904" i="13" s="1"/>
  <c r="TAT1904" i="13"/>
  <c r="TAS1904" i="13"/>
  <c r="TAM1904" i="13"/>
  <c r="TAN1904" i="13" s="1"/>
  <c r="TAL1904" i="13"/>
  <c r="TAK1904" i="13"/>
  <c r="TAE1904" i="13"/>
  <c r="TAF1904" i="13" s="1"/>
  <c r="TAD1904" i="13"/>
  <c r="TAC1904" i="13"/>
  <c r="SZW1904" i="13"/>
  <c r="SZX1904" i="13" s="1"/>
  <c r="SZV1904" i="13"/>
  <c r="SZU1904" i="13"/>
  <c r="SZO1904" i="13"/>
  <c r="SZP1904" i="13" s="1"/>
  <c r="SZN1904" i="13"/>
  <c r="SZM1904" i="13"/>
  <c r="SZG1904" i="13"/>
  <c r="SZH1904" i="13" s="1"/>
  <c r="SZF1904" i="13"/>
  <c r="SZE1904" i="13"/>
  <c r="SYY1904" i="13"/>
  <c r="SYZ1904" i="13" s="1"/>
  <c r="SYX1904" i="13"/>
  <c r="SYW1904" i="13"/>
  <c r="SYQ1904" i="13"/>
  <c r="SYR1904" i="13" s="1"/>
  <c r="SYP1904" i="13"/>
  <c r="SYO1904" i="13"/>
  <c r="SYI1904" i="13"/>
  <c r="SYJ1904" i="13" s="1"/>
  <c r="SYH1904" i="13"/>
  <c r="SYG1904" i="13"/>
  <c r="SYA1904" i="13"/>
  <c r="SYB1904" i="13" s="1"/>
  <c r="SXZ1904" i="13"/>
  <c r="SXY1904" i="13"/>
  <c r="SXS1904" i="13"/>
  <c r="SXT1904" i="13" s="1"/>
  <c r="SXR1904" i="13"/>
  <c r="SXQ1904" i="13"/>
  <c r="SXK1904" i="13"/>
  <c r="SXL1904" i="13" s="1"/>
  <c r="SXJ1904" i="13"/>
  <c r="SXI1904" i="13"/>
  <c r="SXC1904" i="13"/>
  <c r="SXD1904" i="13" s="1"/>
  <c r="SXB1904" i="13"/>
  <c r="SXA1904" i="13"/>
  <c r="SWU1904" i="13"/>
  <c r="SWV1904" i="13" s="1"/>
  <c r="SWT1904" i="13"/>
  <c r="SWS1904" i="13"/>
  <c r="SWM1904" i="13"/>
  <c r="SWN1904" i="13" s="1"/>
  <c r="SWL1904" i="13"/>
  <c r="SWK1904" i="13"/>
  <c r="SWE1904" i="13"/>
  <c r="SWF1904" i="13" s="1"/>
  <c r="SWD1904" i="13"/>
  <c r="SWC1904" i="13"/>
  <c r="SVW1904" i="13"/>
  <c r="SVX1904" i="13" s="1"/>
  <c r="SVV1904" i="13"/>
  <c r="SVU1904" i="13"/>
  <c r="SVO1904" i="13"/>
  <c r="SVP1904" i="13" s="1"/>
  <c r="SVN1904" i="13"/>
  <c r="SVM1904" i="13"/>
  <c r="SVG1904" i="13"/>
  <c r="SVH1904" i="13" s="1"/>
  <c r="SVF1904" i="13"/>
  <c r="SVE1904" i="13"/>
  <c r="SUY1904" i="13"/>
  <c r="SUZ1904" i="13" s="1"/>
  <c r="SUX1904" i="13"/>
  <c r="SUW1904" i="13"/>
  <c r="SUQ1904" i="13"/>
  <c r="SUR1904" i="13" s="1"/>
  <c r="SUP1904" i="13"/>
  <c r="SUO1904" i="13"/>
  <c r="SUI1904" i="13"/>
  <c r="SUJ1904" i="13" s="1"/>
  <c r="SUH1904" i="13"/>
  <c r="SUG1904" i="13"/>
  <c r="SUA1904" i="13"/>
  <c r="SUB1904" i="13" s="1"/>
  <c r="STZ1904" i="13"/>
  <c r="STY1904" i="13"/>
  <c r="STS1904" i="13"/>
  <c r="STT1904" i="13" s="1"/>
  <c r="STR1904" i="13"/>
  <c r="STQ1904" i="13"/>
  <c r="STK1904" i="13"/>
  <c r="STL1904" i="13" s="1"/>
  <c r="STJ1904" i="13"/>
  <c r="STI1904" i="13"/>
  <c r="STC1904" i="13"/>
  <c r="STD1904" i="13" s="1"/>
  <c r="STB1904" i="13"/>
  <c r="STA1904" i="13"/>
  <c r="SSU1904" i="13"/>
  <c r="SSV1904" i="13" s="1"/>
  <c r="SST1904" i="13"/>
  <c r="SSS1904" i="13"/>
  <c r="SSM1904" i="13"/>
  <c r="SSN1904" i="13" s="1"/>
  <c r="SSL1904" i="13"/>
  <c r="SSK1904" i="13"/>
  <c r="SSE1904" i="13"/>
  <c r="SSF1904" i="13" s="1"/>
  <c r="SSD1904" i="13"/>
  <c r="SSC1904" i="13"/>
  <c r="SRW1904" i="13"/>
  <c r="SRX1904" i="13" s="1"/>
  <c r="SRV1904" i="13"/>
  <c r="SRU1904" i="13"/>
  <c r="SRO1904" i="13"/>
  <c r="SRP1904" i="13" s="1"/>
  <c r="SRN1904" i="13"/>
  <c r="SRM1904" i="13"/>
  <c r="SRG1904" i="13"/>
  <c r="SRH1904" i="13" s="1"/>
  <c r="SRF1904" i="13"/>
  <c r="SRE1904" i="13"/>
  <c r="SQY1904" i="13"/>
  <c r="SQZ1904" i="13" s="1"/>
  <c r="SQX1904" i="13"/>
  <c r="SQW1904" i="13"/>
  <c r="SQQ1904" i="13"/>
  <c r="SQR1904" i="13" s="1"/>
  <c r="SQP1904" i="13"/>
  <c r="SQO1904" i="13"/>
  <c r="SQI1904" i="13"/>
  <c r="SQJ1904" i="13" s="1"/>
  <c r="SQH1904" i="13"/>
  <c r="SQG1904" i="13"/>
  <c r="SQA1904" i="13"/>
  <c r="SQB1904" i="13" s="1"/>
  <c r="SPZ1904" i="13"/>
  <c r="SPY1904" i="13"/>
  <c r="SPS1904" i="13"/>
  <c r="SPT1904" i="13" s="1"/>
  <c r="SPR1904" i="13"/>
  <c r="SPQ1904" i="13"/>
  <c r="SPK1904" i="13"/>
  <c r="SPL1904" i="13" s="1"/>
  <c r="SPJ1904" i="13"/>
  <c r="SPI1904" i="13"/>
  <c r="SPC1904" i="13"/>
  <c r="SPD1904" i="13" s="1"/>
  <c r="SPB1904" i="13"/>
  <c r="SPA1904" i="13"/>
  <c r="SOU1904" i="13"/>
  <c r="SOV1904" i="13" s="1"/>
  <c r="SOT1904" i="13"/>
  <c r="SOS1904" i="13"/>
  <c r="SOM1904" i="13"/>
  <c r="SON1904" i="13" s="1"/>
  <c r="SOL1904" i="13"/>
  <c r="SOK1904" i="13"/>
  <c r="SOE1904" i="13"/>
  <c r="SOF1904" i="13" s="1"/>
  <c r="SOD1904" i="13"/>
  <c r="SOC1904" i="13"/>
  <c r="SNW1904" i="13"/>
  <c r="SNX1904" i="13" s="1"/>
  <c r="SNV1904" i="13"/>
  <c r="SNU1904" i="13"/>
  <c r="SNO1904" i="13"/>
  <c r="SNP1904" i="13" s="1"/>
  <c r="SNN1904" i="13"/>
  <c r="SNM1904" i="13"/>
  <c r="SNG1904" i="13"/>
  <c r="SNH1904" i="13" s="1"/>
  <c r="SNF1904" i="13"/>
  <c r="SNE1904" i="13"/>
  <c r="SMY1904" i="13"/>
  <c r="SMZ1904" i="13" s="1"/>
  <c r="SMX1904" i="13"/>
  <c r="SMW1904" i="13"/>
  <c r="SMQ1904" i="13"/>
  <c r="SMR1904" i="13" s="1"/>
  <c r="SMP1904" i="13"/>
  <c r="SMO1904" i="13"/>
  <c r="SMI1904" i="13"/>
  <c r="SMJ1904" i="13" s="1"/>
  <c r="SMH1904" i="13"/>
  <c r="SMG1904" i="13"/>
  <c r="SMA1904" i="13"/>
  <c r="SMB1904" i="13" s="1"/>
  <c r="SLZ1904" i="13"/>
  <c r="SLY1904" i="13"/>
  <c r="SLS1904" i="13"/>
  <c r="SLT1904" i="13" s="1"/>
  <c r="SLR1904" i="13"/>
  <c r="SLQ1904" i="13"/>
  <c r="SLK1904" i="13"/>
  <c r="SLL1904" i="13" s="1"/>
  <c r="SLJ1904" i="13"/>
  <c r="SLI1904" i="13"/>
  <c r="SLC1904" i="13"/>
  <c r="SLD1904" i="13" s="1"/>
  <c r="SLB1904" i="13"/>
  <c r="SLA1904" i="13"/>
  <c r="SKU1904" i="13"/>
  <c r="SKV1904" i="13" s="1"/>
  <c r="SKT1904" i="13"/>
  <c r="SKS1904" i="13"/>
  <c r="SKM1904" i="13"/>
  <c r="SKN1904" i="13" s="1"/>
  <c r="SKL1904" i="13"/>
  <c r="SKK1904" i="13"/>
  <c r="SKE1904" i="13"/>
  <c r="SKF1904" i="13" s="1"/>
  <c r="SKD1904" i="13"/>
  <c r="SKC1904" i="13"/>
  <c r="SJW1904" i="13"/>
  <c r="SJX1904" i="13" s="1"/>
  <c r="SJV1904" i="13"/>
  <c r="SJU1904" i="13"/>
  <c r="SJO1904" i="13"/>
  <c r="SJP1904" i="13" s="1"/>
  <c r="SJN1904" i="13"/>
  <c r="SJM1904" i="13"/>
  <c r="SJG1904" i="13"/>
  <c r="SJH1904" i="13" s="1"/>
  <c r="SJF1904" i="13"/>
  <c r="SJE1904" i="13"/>
  <c r="SIY1904" i="13"/>
  <c r="SIZ1904" i="13" s="1"/>
  <c r="SIX1904" i="13"/>
  <c r="SIW1904" i="13"/>
  <c r="SIQ1904" i="13"/>
  <c r="SIR1904" i="13" s="1"/>
  <c r="SIP1904" i="13"/>
  <c r="SIO1904" i="13"/>
  <c r="SII1904" i="13"/>
  <c r="SIJ1904" i="13" s="1"/>
  <c r="SIH1904" i="13"/>
  <c r="SIG1904" i="13"/>
  <c r="SIA1904" i="13"/>
  <c r="SIB1904" i="13" s="1"/>
  <c r="SHZ1904" i="13"/>
  <c r="SHY1904" i="13"/>
  <c r="SHS1904" i="13"/>
  <c r="SHT1904" i="13" s="1"/>
  <c r="SHR1904" i="13"/>
  <c r="SHQ1904" i="13"/>
  <c r="SHK1904" i="13"/>
  <c r="SHL1904" i="13" s="1"/>
  <c r="SHJ1904" i="13"/>
  <c r="SHI1904" i="13"/>
  <c r="SHC1904" i="13"/>
  <c r="SHD1904" i="13" s="1"/>
  <c r="SHB1904" i="13"/>
  <c r="SHA1904" i="13"/>
  <c r="SGU1904" i="13"/>
  <c r="SGV1904" i="13" s="1"/>
  <c r="SGT1904" i="13"/>
  <c r="SGS1904" i="13"/>
  <c r="SGM1904" i="13"/>
  <c r="SGN1904" i="13" s="1"/>
  <c r="SGL1904" i="13"/>
  <c r="SGK1904" i="13"/>
  <c r="SGE1904" i="13"/>
  <c r="SGF1904" i="13" s="1"/>
  <c r="SGD1904" i="13"/>
  <c r="SGC1904" i="13"/>
  <c r="SFW1904" i="13"/>
  <c r="SFX1904" i="13" s="1"/>
  <c r="SFV1904" i="13"/>
  <c r="SFU1904" i="13"/>
  <c r="SFO1904" i="13"/>
  <c r="SFP1904" i="13" s="1"/>
  <c r="SFN1904" i="13"/>
  <c r="SFM1904" i="13"/>
  <c r="SFG1904" i="13"/>
  <c r="SFH1904" i="13" s="1"/>
  <c r="SFF1904" i="13"/>
  <c r="SFE1904" i="13"/>
  <c r="SEY1904" i="13"/>
  <c r="SEZ1904" i="13" s="1"/>
  <c r="SEX1904" i="13"/>
  <c r="SEW1904" i="13"/>
  <c r="SEQ1904" i="13"/>
  <c r="SER1904" i="13" s="1"/>
  <c r="SEP1904" i="13"/>
  <c r="SEO1904" i="13"/>
  <c r="SEI1904" i="13"/>
  <c r="SEJ1904" i="13" s="1"/>
  <c r="SEH1904" i="13"/>
  <c r="SEG1904" i="13"/>
  <c r="SEA1904" i="13"/>
  <c r="SEB1904" i="13" s="1"/>
  <c r="SDZ1904" i="13"/>
  <c r="SDY1904" i="13"/>
  <c r="SDS1904" i="13"/>
  <c r="SDT1904" i="13" s="1"/>
  <c r="SDR1904" i="13"/>
  <c r="SDQ1904" i="13"/>
  <c r="SDK1904" i="13"/>
  <c r="SDL1904" i="13" s="1"/>
  <c r="SDJ1904" i="13"/>
  <c r="SDI1904" i="13"/>
  <c r="SDC1904" i="13"/>
  <c r="SDD1904" i="13" s="1"/>
  <c r="SDB1904" i="13"/>
  <c r="SDA1904" i="13"/>
  <c r="SCU1904" i="13"/>
  <c r="SCV1904" i="13" s="1"/>
  <c r="SCT1904" i="13"/>
  <c r="SCS1904" i="13"/>
  <c r="SCM1904" i="13"/>
  <c r="SCN1904" i="13" s="1"/>
  <c r="SCL1904" i="13"/>
  <c r="SCK1904" i="13"/>
  <c r="SCE1904" i="13"/>
  <c r="SCF1904" i="13" s="1"/>
  <c r="SCD1904" i="13"/>
  <c r="SCC1904" i="13"/>
  <c r="SBW1904" i="13"/>
  <c r="SBX1904" i="13" s="1"/>
  <c r="SBV1904" i="13"/>
  <c r="SBU1904" i="13"/>
  <c r="SBO1904" i="13"/>
  <c r="SBP1904" i="13" s="1"/>
  <c r="SBN1904" i="13"/>
  <c r="SBM1904" i="13"/>
  <c r="SBG1904" i="13"/>
  <c r="SBH1904" i="13" s="1"/>
  <c r="SBF1904" i="13"/>
  <c r="SBE1904" i="13"/>
  <c r="SAY1904" i="13"/>
  <c r="SAZ1904" i="13" s="1"/>
  <c r="SAX1904" i="13"/>
  <c r="SAW1904" i="13"/>
  <c r="SAQ1904" i="13"/>
  <c r="SAR1904" i="13" s="1"/>
  <c r="SAP1904" i="13"/>
  <c r="SAO1904" i="13"/>
  <c r="SAI1904" i="13"/>
  <c r="SAJ1904" i="13" s="1"/>
  <c r="SAH1904" i="13"/>
  <c r="SAG1904" i="13"/>
  <c r="SAA1904" i="13"/>
  <c r="SAB1904" i="13" s="1"/>
  <c r="RZZ1904" i="13"/>
  <c r="RZY1904" i="13"/>
  <c r="RZS1904" i="13"/>
  <c r="RZT1904" i="13" s="1"/>
  <c r="RZR1904" i="13"/>
  <c r="RZQ1904" i="13"/>
  <c r="RZK1904" i="13"/>
  <c r="RZL1904" i="13" s="1"/>
  <c r="RZJ1904" i="13"/>
  <c r="RZI1904" i="13"/>
  <c r="RZC1904" i="13"/>
  <c r="RZD1904" i="13" s="1"/>
  <c r="RZB1904" i="13"/>
  <c r="RZA1904" i="13"/>
  <c r="RYU1904" i="13"/>
  <c r="RYV1904" i="13" s="1"/>
  <c r="RYT1904" i="13"/>
  <c r="RYS1904" i="13"/>
  <c r="RYM1904" i="13"/>
  <c r="RYN1904" i="13" s="1"/>
  <c r="RYL1904" i="13"/>
  <c r="RYK1904" i="13"/>
  <c r="RYE1904" i="13"/>
  <c r="RYF1904" i="13" s="1"/>
  <c r="RYD1904" i="13"/>
  <c r="RYC1904" i="13"/>
  <c r="RXW1904" i="13"/>
  <c r="RXX1904" i="13" s="1"/>
  <c r="RXV1904" i="13"/>
  <c r="RXU1904" i="13"/>
  <c r="RXO1904" i="13"/>
  <c r="RXP1904" i="13" s="1"/>
  <c r="RXN1904" i="13"/>
  <c r="RXM1904" i="13"/>
  <c r="RXG1904" i="13"/>
  <c r="RXH1904" i="13" s="1"/>
  <c r="RXF1904" i="13"/>
  <c r="RXE1904" i="13"/>
  <c r="RWY1904" i="13"/>
  <c r="RWZ1904" i="13" s="1"/>
  <c r="RWX1904" i="13"/>
  <c r="RWW1904" i="13"/>
  <c r="RWQ1904" i="13"/>
  <c r="RWR1904" i="13" s="1"/>
  <c r="RWP1904" i="13"/>
  <c r="RWO1904" i="13"/>
  <c r="RWI1904" i="13"/>
  <c r="RWJ1904" i="13" s="1"/>
  <c r="RWH1904" i="13"/>
  <c r="RWG1904" i="13"/>
  <c r="RWA1904" i="13"/>
  <c r="RWB1904" i="13" s="1"/>
  <c r="RVZ1904" i="13"/>
  <c r="RVY1904" i="13"/>
  <c r="RVS1904" i="13"/>
  <c r="RVT1904" i="13" s="1"/>
  <c r="RVR1904" i="13"/>
  <c r="RVQ1904" i="13"/>
  <c r="RVK1904" i="13"/>
  <c r="RVL1904" i="13" s="1"/>
  <c r="RVJ1904" i="13"/>
  <c r="RVI1904" i="13"/>
  <c r="RVC1904" i="13"/>
  <c r="RVD1904" i="13" s="1"/>
  <c r="RVB1904" i="13"/>
  <c r="RVA1904" i="13"/>
  <c r="RUU1904" i="13"/>
  <c r="RUV1904" i="13" s="1"/>
  <c r="RUT1904" i="13"/>
  <c r="RUS1904" i="13"/>
  <c r="RUM1904" i="13"/>
  <c r="RUN1904" i="13" s="1"/>
  <c r="RUL1904" i="13"/>
  <c r="RUK1904" i="13"/>
  <c r="RUE1904" i="13"/>
  <c r="RUF1904" i="13" s="1"/>
  <c r="RUD1904" i="13"/>
  <c r="RUC1904" i="13"/>
  <c r="RTW1904" i="13"/>
  <c r="RTX1904" i="13" s="1"/>
  <c r="RTV1904" i="13"/>
  <c r="RTU1904" i="13"/>
  <c r="RTO1904" i="13"/>
  <c r="RTP1904" i="13" s="1"/>
  <c r="RTN1904" i="13"/>
  <c r="RTM1904" i="13"/>
  <c r="RTG1904" i="13"/>
  <c r="RTH1904" i="13" s="1"/>
  <c r="RTF1904" i="13"/>
  <c r="RTE1904" i="13"/>
  <c r="RSY1904" i="13"/>
  <c r="RSZ1904" i="13" s="1"/>
  <c r="RSX1904" i="13"/>
  <c r="RSW1904" i="13"/>
  <c r="RSQ1904" i="13"/>
  <c r="RSR1904" i="13" s="1"/>
  <c r="RSP1904" i="13"/>
  <c r="RSO1904" i="13"/>
  <c r="RSI1904" i="13"/>
  <c r="RSJ1904" i="13" s="1"/>
  <c r="RSH1904" i="13"/>
  <c r="RSG1904" i="13"/>
  <c r="RSA1904" i="13"/>
  <c r="RSB1904" i="13" s="1"/>
  <c r="RRZ1904" i="13"/>
  <c r="RRY1904" i="13"/>
  <c r="RRS1904" i="13"/>
  <c r="RRT1904" i="13" s="1"/>
  <c r="RRR1904" i="13"/>
  <c r="RRQ1904" i="13"/>
  <c r="RRK1904" i="13"/>
  <c r="RRL1904" i="13" s="1"/>
  <c r="RRJ1904" i="13"/>
  <c r="RRI1904" i="13"/>
  <c r="RRC1904" i="13"/>
  <c r="RRD1904" i="13" s="1"/>
  <c r="RRB1904" i="13"/>
  <c r="RRA1904" i="13"/>
  <c r="RQU1904" i="13"/>
  <c r="RQV1904" i="13" s="1"/>
  <c r="RQT1904" i="13"/>
  <c r="RQS1904" i="13"/>
  <c r="RQM1904" i="13"/>
  <c r="RQN1904" i="13" s="1"/>
  <c r="RQL1904" i="13"/>
  <c r="RQK1904" i="13"/>
  <c r="RQE1904" i="13"/>
  <c r="RQF1904" i="13" s="1"/>
  <c r="RQD1904" i="13"/>
  <c r="RQC1904" i="13"/>
  <c r="RPW1904" i="13"/>
  <c r="RPX1904" i="13" s="1"/>
  <c r="RPV1904" i="13"/>
  <c r="RPU1904" i="13"/>
  <c r="RPO1904" i="13"/>
  <c r="RPP1904" i="13" s="1"/>
  <c r="RPN1904" i="13"/>
  <c r="RPM1904" i="13"/>
  <c r="RPG1904" i="13"/>
  <c r="RPH1904" i="13" s="1"/>
  <c r="RPF1904" i="13"/>
  <c r="RPE1904" i="13"/>
  <c r="ROY1904" i="13"/>
  <c r="ROZ1904" i="13" s="1"/>
  <c r="ROX1904" i="13"/>
  <c r="ROW1904" i="13"/>
  <c r="ROQ1904" i="13"/>
  <c r="ROR1904" i="13" s="1"/>
  <c r="ROP1904" i="13"/>
  <c r="ROO1904" i="13"/>
  <c r="ROI1904" i="13"/>
  <c r="ROJ1904" i="13" s="1"/>
  <c r="ROH1904" i="13"/>
  <c r="ROG1904" i="13"/>
  <c r="ROA1904" i="13"/>
  <c r="ROB1904" i="13" s="1"/>
  <c r="RNZ1904" i="13"/>
  <c r="RNY1904" i="13"/>
  <c r="RNS1904" i="13"/>
  <c r="RNT1904" i="13" s="1"/>
  <c r="RNR1904" i="13"/>
  <c r="RNQ1904" i="13"/>
  <c r="RNK1904" i="13"/>
  <c r="RNL1904" i="13" s="1"/>
  <c r="RNJ1904" i="13"/>
  <c r="RNI1904" i="13"/>
  <c r="RNC1904" i="13"/>
  <c r="RND1904" i="13" s="1"/>
  <c r="RNB1904" i="13"/>
  <c r="RNA1904" i="13"/>
  <c r="RMU1904" i="13"/>
  <c r="RMV1904" i="13" s="1"/>
  <c r="RMT1904" i="13"/>
  <c r="RMS1904" i="13"/>
  <c r="RMM1904" i="13"/>
  <c r="RMN1904" i="13" s="1"/>
  <c r="RML1904" i="13"/>
  <c r="RMK1904" i="13"/>
  <c r="RME1904" i="13"/>
  <c r="RMF1904" i="13" s="1"/>
  <c r="RMD1904" i="13"/>
  <c r="RMC1904" i="13"/>
  <c r="RLW1904" i="13"/>
  <c r="RLX1904" i="13" s="1"/>
  <c r="RLV1904" i="13"/>
  <c r="RLU1904" i="13"/>
  <c r="RLO1904" i="13"/>
  <c r="RLP1904" i="13" s="1"/>
  <c r="RLN1904" i="13"/>
  <c r="RLM1904" i="13"/>
  <c r="RLG1904" i="13"/>
  <c r="RLH1904" i="13" s="1"/>
  <c r="RLF1904" i="13"/>
  <c r="RLE1904" i="13"/>
  <c r="RKY1904" i="13"/>
  <c r="RKZ1904" i="13" s="1"/>
  <c r="RKX1904" i="13"/>
  <c r="RKW1904" i="13"/>
  <c r="RKQ1904" i="13"/>
  <c r="RKR1904" i="13" s="1"/>
  <c r="RKP1904" i="13"/>
  <c r="RKO1904" i="13"/>
  <c r="RKI1904" i="13"/>
  <c r="RKJ1904" i="13" s="1"/>
  <c r="RKH1904" i="13"/>
  <c r="RKG1904" i="13"/>
  <c r="RKA1904" i="13"/>
  <c r="RKB1904" i="13" s="1"/>
  <c r="RJZ1904" i="13"/>
  <c r="RJY1904" i="13"/>
  <c r="RJS1904" i="13"/>
  <c r="RJT1904" i="13" s="1"/>
  <c r="RJR1904" i="13"/>
  <c r="RJQ1904" i="13"/>
  <c r="RJK1904" i="13"/>
  <c r="RJL1904" i="13" s="1"/>
  <c r="RJJ1904" i="13"/>
  <c r="RJI1904" i="13"/>
  <c r="RJC1904" i="13"/>
  <c r="RJD1904" i="13" s="1"/>
  <c r="RJB1904" i="13"/>
  <c r="RJA1904" i="13"/>
  <c r="RIU1904" i="13"/>
  <c r="RIV1904" i="13" s="1"/>
  <c r="RIT1904" i="13"/>
  <c r="RIS1904" i="13"/>
  <c r="RIM1904" i="13"/>
  <c r="RIN1904" i="13" s="1"/>
  <c r="RIL1904" i="13"/>
  <c r="RIK1904" i="13"/>
  <c r="RIE1904" i="13"/>
  <c r="RIF1904" i="13" s="1"/>
  <c r="RID1904" i="13"/>
  <c r="RIC1904" i="13"/>
  <c r="RHW1904" i="13"/>
  <c r="RHX1904" i="13" s="1"/>
  <c r="RHV1904" i="13"/>
  <c r="RHU1904" i="13"/>
  <c r="RHO1904" i="13"/>
  <c r="RHP1904" i="13" s="1"/>
  <c r="RHN1904" i="13"/>
  <c r="RHM1904" i="13"/>
  <c r="RHG1904" i="13"/>
  <c r="RHH1904" i="13" s="1"/>
  <c r="RHF1904" i="13"/>
  <c r="RHE1904" i="13"/>
  <c r="RGY1904" i="13"/>
  <c r="RGZ1904" i="13" s="1"/>
  <c r="RGX1904" i="13"/>
  <c r="RGW1904" i="13"/>
  <c r="RGQ1904" i="13"/>
  <c r="RGR1904" i="13" s="1"/>
  <c r="RGP1904" i="13"/>
  <c r="RGO1904" i="13"/>
  <c r="RGI1904" i="13"/>
  <c r="RGJ1904" i="13" s="1"/>
  <c r="RGH1904" i="13"/>
  <c r="RGG1904" i="13"/>
  <c r="RGA1904" i="13"/>
  <c r="RGB1904" i="13" s="1"/>
  <c r="RFZ1904" i="13"/>
  <c r="RFY1904" i="13"/>
  <c r="RFS1904" i="13"/>
  <c r="RFT1904" i="13" s="1"/>
  <c r="RFR1904" i="13"/>
  <c r="RFQ1904" i="13"/>
  <c r="RFK1904" i="13"/>
  <c r="RFL1904" i="13" s="1"/>
  <c r="RFJ1904" i="13"/>
  <c r="RFI1904" i="13"/>
  <c r="RFC1904" i="13"/>
  <c r="RFD1904" i="13" s="1"/>
  <c r="RFB1904" i="13"/>
  <c r="RFA1904" i="13"/>
  <c r="REU1904" i="13"/>
  <c r="REV1904" i="13" s="1"/>
  <c r="RET1904" i="13"/>
  <c r="RES1904" i="13"/>
  <c r="REM1904" i="13"/>
  <c r="REN1904" i="13" s="1"/>
  <c r="REL1904" i="13"/>
  <c r="REK1904" i="13"/>
  <c r="REE1904" i="13"/>
  <c r="REF1904" i="13" s="1"/>
  <c r="RED1904" i="13"/>
  <c r="REC1904" i="13"/>
  <c r="RDW1904" i="13"/>
  <c r="RDX1904" i="13" s="1"/>
  <c r="RDV1904" i="13"/>
  <c r="RDU1904" i="13"/>
  <c r="RDO1904" i="13"/>
  <c r="RDP1904" i="13" s="1"/>
  <c r="RDN1904" i="13"/>
  <c r="RDM1904" i="13"/>
  <c r="RDG1904" i="13"/>
  <c r="RDH1904" i="13" s="1"/>
  <c r="RDF1904" i="13"/>
  <c r="RDE1904" i="13"/>
  <c r="RCY1904" i="13"/>
  <c r="RCZ1904" i="13" s="1"/>
  <c r="RCX1904" i="13"/>
  <c r="RCW1904" i="13"/>
  <c r="RCQ1904" i="13"/>
  <c r="RCR1904" i="13" s="1"/>
  <c r="RCP1904" i="13"/>
  <c r="RCO1904" i="13"/>
  <c r="RCI1904" i="13"/>
  <c r="RCJ1904" i="13" s="1"/>
  <c r="RCH1904" i="13"/>
  <c r="RCG1904" i="13"/>
  <c r="RCA1904" i="13"/>
  <c r="RCB1904" i="13" s="1"/>
  <c r="RBZ1904" i="13"/>
  <c r="RBY1904" i="13"/>
  <c r="RBS1904" i="13"/>
  <c r="RBT1904" i="13" s="1"/>
  <c r="RBR1904" i="13"/>
  <c r="RBQ1904" i="13"/>
  <c r="RBK1904" i="13"/>
  <c r="RBL1904" i="13" s="1"/>
  <c r="RBJ1904" i="13"/>
  <c r="RBI1904" i="13"/>
  <c r="RBC1904" i="13"/>
  <c r="RBD1904" i="13" s="1"/>
  <c r="RBB1904" i="13"/>
  <c r="RBA1904" i="13"/>
  <c r="RAU1904" i="13"/>
  <c r="RAV1904" i="13" s="1"/>
  <c r="RAT1904" i="13"/>
  <c r="RAS1904" i="13"/>
  <c r="RAM1904" i="13"/>
  <c r="RAN1904" i="13" s="1"/>
  <c r="RAL1904" i="13"/>
  <c r="RAK1904" i="13"/>
  <c r="RAE1904" i="13"/>
  <c r="RAF1904" i="13" s="1"/>
  <c r="RAD1904" i="13"/>
  <c r="RAC1904" i="13"/>
  <c r="QZW1904" i="13"/>
  <c r="QZX1904" i="13" s="1"/>
  <c r="QZV1904" i="13"/>
  <c r="QZU1904" i="13"/>
  <c r="QZO1904" i="13"/>
  <c r="QZP1904" i="13" s="1"/>
  <c r="QZN1904" i="13"/>
  <c r="QZM1904" i="13"/>
  <c r="QZG1904" i="13"/>
  <c r="QZH1904" i="13" s="1"/>
  <c r="QZF1904" i="13"/>
  <c r="QZE1904" i="13"/>
  <c r="QYY1904" i="13"/>
  <c r="QYZ1904" i="13" s="1"/>
  <c r="QYX1904" i="13"/>
  <c r="QYW1904" i="13"/>
  <c r="QYQ1904" i="13"/>
  <c r="QYR1904" i="13" s="1"/>
  <c r="QYP1904" i="13"/>
  <c r="QYO1904" i="13"/>
  <c r="QYI1904" i="13"/>
  <c r="QYJ1904" i="13" s="1"/>
  <c r="QYH1904" i="13"/>
  <c r="QYG1904" i="13"/>
  <c r="QYA1904" i="13"/>
  <c r="QYB1904" i="13" s="1"/>
  <c r="QXZ1904" i="13"/>
  <c r="QXY1904" i="13"/>
  <c r="QXS1904" i="13"/>
  <c r="QXT1904" i="13" s="1"/>
  <c r="QXR1904" i="13"/>
  <c r="QXQ1904" i="13"/>
  <c r="QXK1904" i="13"/>
  <c r="QXL1904" i="13" s="1"/>
  <c r="QXJ1904" i="13"/>
  <c r="QXI1904" i="13"/>
  <c r="QXC1904" i="13"/>
  <c r="QXD1904" i="13" s="1"/>
  <c r="QXB1904" i="13"/>
  <c r="QXA1904" i="13"/>
  <c r="QWU1904" i="13"/>
  <c r="QWV1904" i="13" s="1"/>
  <c r="QWT1904" i="13"/>
  <c r="QWS1904" i="13"/>
  <c r="QWM1904" i="13"/>
  <c r="QWN1904" i="13" s="1"/>
  <c r="QWL1904" i="13"/>
  <c r="QWK1904" i="13"/>
  <c r="QWE1904" i="13"/>
  <c r="QWF1904" i="13" s="1"/>
  <c r="QWD1904" i="13"/>
  <c r="QWC1904" i="13"/>
  <c r="QVW1904" i="13"/>
  <c r="QVX1904" i="13" s="1"/>
  <c r="QVV1904" i="13"/>
  <c r="QVU1904" i="13"/>
  <c r="QVO1904" i="13"/>
  <c r="QVP1904" i="13" s="1"/>
  <c r="QVN1904" i="13"/>
  <c r="QVM1904" i="13"/>
  <c r="QVG1904" i="13"/>
  <c r="QVH1904" i="13" s="1"/>
  <c r="QVF1904" i="13"/>
  <c r="QVE1904" i="13"/>
  <c r="QUY1904" i="13"/>
  <c r="QUZ1904" i="13" s="1"/>
  <c r="QUX1904" i="13"/>
  <c r="QUW1904" i="13"/>
  <c r="QUQ1904" i="13"/>
  <c r="QUR1904" i="13" s="1"/>
  <c r="QUP1904" i="13"/>
  <c r="QUO1904" i="13"/>
  <c r="QUI1904" i="13"/>
  <c r="QUJ1904" i="13" s="1"/>
  <c r="QUH1904" i="13"/>
  <c r="QUG1904" i="13"/>
  <c r="QUA1904" i="13"/>
  <c r="QUB1904" i="13" s="1"/>
  <c r="QTZ1904" i="13"/>
  <c r="QTY1904" i="13"/>
  <c r="QTS1904" i="13"/>
  <c r="QTT1904" i="13" s="1"/>
  <c r="QTR1904" i="13"/>
  <c r="QTQ1904" i="13"/>
  <c r="QTK1904" i="13"/>
  <c r="QTL1904" i="13" s="1"/>
  <c r="QTJ1904" i="13"/>
  <c r="QTI1904" i="13"/>
  <c r="QTC1904" i="13"/>
  <c r="QTD1904" i="13" s="1"/>
  <c r="QTB1904" i="13"/>
  <c r="QTA1904" i="13"/>
  <c r="QSU1904" i="13"/>
  <c r="QSV1904" i="13" s="1"/>
  <c r="QST1904" i="13"/>
  <c r="QSS1904" i="13"/>
  <c r="QSM1904" i="13"/>
  <c r="QSN1904" i="13" s="1"/>
  <c r="QSL1904" i="13"/>
  <c r="QSK1904" i="13"/>
  <c r="QSE1904" i="13"/>
  <c r="QSF1904" i="13" s="1"/>
  <c r="QSD1904" i="13"/>
  <c r="QSC1904" i="13"/>
  <c r="QRW1904" i="13"/>
  <c r="QRX1904" i="13" s="1"/>
  <c r="QRV1904" i="13"/>
  <c r="QRU1904" i="13"/>
  <c r="QRO1904" i="13"/>
  <c r="QRP1904" i="13" s="1"/>
  <c r="QRN1904" i="13"/>
  <c r="QRM1904" i="13"/>
  <c r="QRG1904" i="13"/>
  <c r="QRH1904" i="13" s="1"/>
  <c r="QRF1904" i="13"/>
  <c r="QRE1904" i="13"/>
  <c r="QQY1904" i="13"/>
  <c r="QQZ1904" i="13" s="1"/>
  <c r="QQX1904" i="13"/>
  <c r="QQW1904" i="13"/>
  <c r="QQQ1904" i="13"/>
  <c r="QQR1904" i="13" s="1"/>
  <c r="QQP1904" i="13"/>
  <c r="QQO1904" i="13"/>
  <c r="QQI1904" i="13"/>
  <c r="QQJ1904" i="13" s="1"/>
  <c r="QQH1904" i="13"/>
  <c r="QQG1904" i="13"/>
  <c r="QQA1904" i="13"/>
  <c r="QQB1904" i="13" s="1"/>
  <c r="QPZ1904" i="13"/>
  <c r="QPY1904" i="13"/>
  <c r="QPS1904" i="13"/>
  <c r="QPT1904" i="13" s="1"/>
  <c r="QPR1904" i="13"/>
  <c r="QPQ1904" i="13"/>
  <c r="QPK1904" i="13"/>
  <c r="QPL1904" i="13" s="1"/>
  <c r="QPJ1904" i="13"/>
  <c r="QPI1904" i="13"/>
  <c r="QPC1904" i="13"/>
  <c r="QPD1904" i="13" s="1"/>
  <c r="QPB1904" i="13"/>
  <c r="QPA1904" i="13"/>
  <c r="QOU1904" i="13"/>
  <c r="QOV1904" i="13" s="1"/>
  <c r="QOT1904" i="13"/>
  <c r="QOS1904" i="13"/>
  <c r="QOM1904" i="13"/>
  <c r="QON1904" i="13" s="1"/>
  <c r="QOL1904" i="13"/>
  <c r="QOK1904" i="13"/>
  <c r="QOE1904" i="13"/>
  <c r="QOF1904" i="13" s="1"/>
  <c r="QOD1904" i="13"/>
  <c r="QOC1904" i="13"/>
  <c r="QNW1904" i="13"/>
  <c r="QNX1904" i="13" s="1"/>
  <c r="QNV1904" i="13"/>
  <c r="QNU1904" i="13"/>
  <c r="QNO1904" i="13"/>
  <c r="QNP1904" i="13" s="1"/>
  <c r="QNN1904" i="13"/>
  <c r="QNM1904" i="13"/>
  <c r="QNG1904" i="13"/>
  <c r="QNH1904" i="13" s="1"/>
  <c r="QNF1904" i="13"/>
  <c r="QNE1904" i="13"/>
  <c r="QMY1904" i="13"/>
  <c r="QMZ1904" i="13" s="1"/>
  <c r="QMX1904" i="13"/>
  <c r="QMW1904" i="13"/>
  <c r="QMQ1904" i="13"/>
  <c r="QMR1904" i="13" s="1"/>
  <c r="QMP1904" i="13"/>
  <c r="QMO1904" i="13"/>
  <c r="QMI1904" i="13"/>
  <c r="QMJ1904" i="13" s="1"/>
  <c r="QMH1904" i="13"/>
  <c r="QMG1904" i="13"/>
  <c r="QMA1904" i="13"/>
  <c r="QMB1904" i="13" s="1"/>
  <c r="QLZ1904" i="13"/>
  <c r="QLY1904" i="13"/>
  <c r="QLS1904" i="13"/>
  <c r="QLT1904" i="13" s="1"/>
  <c r="QLR1904" i="13"/>
  <c r="QLQ1904" i="13"/>
  <c r="QLK1904" i="13"/>
  <c r="QLL1904" i="13" s="1"/>
  <c r="QLJ1904" i="13"/>
  <c r="QLI1904" i="13"/>
  <c r="QLC1904" i="13"/>
  <c r="QLD1904" i="13" s="1"/>
  <c r="QLB1904" i="13"/>
  <c r="QLA1904" i="13"/>
  <c r="QKU1904" i="13"/>
  <c r="QKV1904" i="13" s="1"/>
  <c r="QKT1904" i="13"/>
  <c r="QKS1904" i="13"/>
  <c r="QKM1904" i="13"/>
  <c r="QKN1904" i="13" s="1"/>
  <c r="QKL1904" i="13"/>
  <c r="QKK1904" i="13"/>
  <c r="QKE1904" i="13"/>
  <c r="QKF1904" i="13" s="1"/>
  <c r="QKD1904" i="13"/>
  <c r="QKC1904" i="13"/>
  <c r="QJW1904" i="13"/>
  <c r="QJX1904" i="13" s="1"/>
  <c r="QJV1904" i="13"/>
  <c r="QJU1904" i="13"/>
  <c r="QJO1904" i="13"/>
  <c r="QJP1904" i="13" s="1"/>
  <c r="QJN1904" i="13"/>
  <c r="QJM1904" i="13"/>
  <c r="QJG1904" i="13"/>
  <c r="QJH1904" i="13" s="1"/>
  <c r="QJF1904" i="13"/>
  <c r="QJE1904" i="13"/>
  <c r="QIY1904" i="13"/>
  <c r="QIZ1904" i="13" s="1"/>
  <c r="QIX1904" i="13"/>
  <c r="QIW1904" i="13"/>
  <c r="QIQ1904" i="13"/>
  <c r="QIR1904" i="13" s="1"/>
  <c r="QIP1904" i="13"/>
  <c r="QIO1904" i="13"/>
  <c r="QII1904" i="13"/>
  <c r="QIJ1904" i="13" s="1"/>
  <c r="QIH1904" i="13"/>
  <c r="QIG1904" i="13"/>
  <c r="QIA1904" i="13"/>
  <c r="QIB1904" i="13" s="1"/>
  <c r="QHZ1904" i="13"/>
  <c r="QHY1904" i="13"/>
  <c r="QHS1904" i="13"/>
  <c r="QHT1904" i="13" s="1"/>
  <c r="QHR1904" i="13"/>
  <c r="QHQ1904" i="13"/>
  <c r="QHK1904" i="13"/>
  <c r="QHL1904" i="13" s="1"/>
  <c r="QHJ1904" i="13"/>
  <c r="QHI1904" i="13"/>
  <c r="QHC1904" i="13"/>
  <c r="QHD1904" i="13" s="1"/>
  <c r="QHB1904" i="13"/>
  <c r="QHA1904" i="13"/>
  <c r="QGU1904" i="13"/>
  <c r="QGV1904" i="13" s="1"/>
  <c r="QGT1904" i="13"/>
  <c r="QGS1904" i="13"/>
  <c r="QGM1904" i="13"/>
  <c r="QGN1904" i="13" s="1"/>
  <c r="QGL1904" i="13"/>
  <c r="QGK1904" i="13"/>
  <c r="QGE1904" i="13"/>
  <c r="QGF1904" i="13" s="1"/>
  <c r="QGD1904" i="13"/>
  <c r="QGC1904" i="13"/>
  <c r="QFW1904" i="13"/>
  <c r="QFX1904" i="13" s="1"/>
  <c r="QFV1904" i="13"/>
  <c r="QFU1904" i="13"/>
  <c r="QFO1904" i="13"/>
  <c r="QFP1904" i="13" s="1"/>
  <c r="QFN1904" i="13"/>
  <c r="QFM1904" i="13"/>
  <c r="QFG1904" i="13"/>
  <c r="QFH1904" i="13" s="1"/>
  <c r="QFF1904" i="13"/>
  <c r="QFE1904" i="13"/>
  <c r="QEY1904" i="13"/>
  <c r="QEZ1904" i="13" s="1"/>
  <c r="QEX1904" i="13"/>
  <c r="QEW1904" i="13"/>
  <c r="QEQ1904" i="13"/>
  <c r="QER1904" i="13" s="1"/>
  <c r="QEP1904" i="13"/>
  <c r="QEO1904" i="13"/>
  <c r="QEI1904" i="13"/>
  <c r="QEJ1904" i="13" s="1"/>
  <c r="QEH1904" i="13"/>
  <c r="QEG1904" i="13"/>
  <c r="QEA1904" i="13"/>
  <c r="QEB1904" i="13" s="1"/>
  <c r="QDZ1904" i="13"/>
  <c r="QDY1904" i="13"/>
  <c r="QDS1904" i="13"/>
  <c r="QDT1904" i="13" s="1"/>
  <c r="QDR1904" i="13"/>
  <c r="QDQ1904" i="13"/>
  <c r="QDK1904" i="13"/>
  <c r="QDL1904" i="13" s="1"/>
  <c r="QDJ1904" i="13"/>
  <c r="QDI1904" i="13"/>
  <c r="QDC1904" i="13"/>
  <c r="QDD1904" i="13" s="1"/>
  <c r="QDB1904" i="13"/>
  <c r="QDA1904" i="13"/>
  <c r="QCU1904" i="13"/>
  <c r="QCV1904" i="13" s="1"/>
  <c r="QCT1904" i="13"/>
  <c r="QCS1904" i="13"/>
  <c r="QCM1904" i="13"/>
  <c r="QCN1904" i="13" s="1"/>
  <c r="QCL1904" i="13"/>
  <c r="QCK1904" i="13"/>
  <c r="QCE1904" i="13"/>
  <c r="QCF1904" i="13" s="1"/>
  <c r="QCD1904" i="13"/>
  <c r="QCC1904" i="13"/>
  <c r="QBW1904" i="13"/>
  <c r="QBX1904" i="13" s="1"/>
  <c r="QBV1904" i="13"/>
  <c r="QBU1904" i="13"/>
  <c r="QBO1904" i="13"/>
  <c r="QBP1904" i="13" s="1"/>
  <c r="QBN1904" i="13"/>
  <c r="QBM1904" i="13"/>
  <c r="QBG1904" i="13"/>
  <c r="QBH1904" i="13" s="1"/>
  <c r="QBF1904" i="13"/>
  <c r="QBE1904" i="13"/>
  <c r="QAY1904" i="13"/>
  <c r="QAZ1904" i="13" s="1"/>
  <c r="QAX1904" i="13"/>
  <c r="QAW1904" i="13"/>
  <c r="QAQ1904" i="13"/>
  <c r="QAR1904" i="13" s="1"/>
  <c r="QAP1904" i="13"/>
  <c r="QAO1904" i="13"/>
  <c r="QAI1904" i="13"/>
  <c r="QAJ1904" i="13" s="1"/>
  <c r="QAH1904" i="13"/>
  <c r="QAG1904" i="13"/>
  <c r="QAA1904" i="13"/>
  <c r="QAB1904" i="13" s="1"/>
  <c r="PZZ1904" i="13"/>
  <c r="PZY1904" i="13"/>
  <c r="PZS1904" i="13"/>
  <c r="PZT1904" i="13" s="1"/>
  <c r="PZR1904" i="13"/>
  <c r="PZQ1904" i="13"/>
  <c r="PZK1904" i="13"/>
  <c r="PZL1904" i="13" s="1"/>
  <c r="PZJ1904" i="13"/>
  <c r="PZI1904" i="13"/>
  <c r="PZC1904" i="13"/>
  <c r="PZD1904" i="13" s="1"/>
  <c r="PZB1904" i="13"/>
  <c r="PZA1904" i="13"/>
  <c r="PYU1904" i="13"/>
  <c r="PYV1904" i="13" s="1"/>
  <c r="PYT1904" i="13"/>
  <c r="PYS1904" i="13"/>
  <c r="PYM1904" i="13"/>
  <c r="PYN1904" i="13" s="1"/>
  <c r="PYL1904" i="13"/>
  <c r="PYK1904" i="13"/>
  <c r="PYE1904" i="13"/>
  <c r="PYF1904" i="13" s="1"/>
  <c r="PYD1904" i="13"/>
  <c r="PYC1904" i="13"/>
  <c r="PXW1904" i="13"/>
  <c r="PXX1904" i="13" s="1"/>
  <c r="PXV1904" i="13"/>
  <c r="PXU1904" i="13"/>
  <c r="PXO1904" i="13"/>
  <c r="PXP1904" i="13" s="1"/>
  <c r="PXN1904" i="13"/>
  <c r="PXM1904" i="13"/>
  <c r="PXG1904" i="13"/>
  <c r="PXH1904" i="13" s="1"/>
  <c r="PXF1904" i="13"/>
  <c r="PXE1904" i="13"/>
  <c r="PWY1904" i="13"/>
  <c r="PWZ1904" i="13" s="1"/>
  <c r="PWX1904" i="13"/>
  <c r="PWW1904" i="13"/>
  <c r="PWQ1904" i="13"/>
  <c r="PWR1904" i="13" s="1"/>
  <c r="PWP1904" i="13"/>
  <c r="PWO1904" i="13"/>
  <c r="PWI1904" i="13"/>
  <c r="PWJ1904" i="13" s="1"/>
  <c r="PWH1904" i="13"/>
  <c r="PWG1904" i="13"/>
  <c r="PWA1904" i="13"/>
  <c r="PWB1904" i="13" s="1"/>
  <c r="PVZ1904" i="13"/>
  <c r="PVY1904" i="13"/>
  <c r="PVS1904" i="13"/>
  <c r="PVT1904" i="13" s="1"/>
  <c r="PVR1904" i="13"/>
  <c r="PVQ1904" i="13"/>
  <c r="PVK1904" i="13"/>
  <c r="PVL1904" i="13" s="1"/>
  <c r="PVJ1904" i="13"/>
  <c r="PVI1904" i="13"/>
  <c r="PVC1904" i="13"/>
  <c r="PVD1904" i="13" s="1"/>
  <c r="PVB1904" i="13"/>
  <c r="PVA1904" i="13"/>
  <c r="PUU1904" i="13"/>
  <c r="PUV1904" i="13" s="1"/>
  <c r="PUT1904" i="13"/>
  <c r="PUS1904" i="13"/>
  <c r="PUM1904" i="13"/>
  <c r="PUN1904" i="13" s="1"/>
  <c r="PUL1904" i="13"/>
  <c r="PUK1904" i="13"/>
  <c r="PUE1904" i="13"/>
  <c r="PUF1904" i="13" s="1"/>
  <c r="PUD1904" i="13"/>
  <c r="PUC1904" i="13"/>
  <c r="PTW1904" i="13"/>
  <c r="PTX1904" i="13" s="1"/>
  <c r="PTV1904" i="13"/>
  <c r="PTU1904" i="13"/>
  <c r="PTO1904" i="13"/>
  <c r="PTP1904" i="13" s="1"/>
  <c r="PTN1904" i="13"/>
  <c r="PTM1904" i="13"/>
  <c r="PTG1904" i="13"/>
  <c r="PTH1904" i="13" s="1"/>
  <c r="PTF1904" i="13"/>
  <c r="PTE1904" i="13"/>
  <c r="PSY1904" i="13"/>
  <c r="PSZ1904" i="13" s="1"/>
  <c r="PSX1904" i="13"/>
  <c r="PSW1904" i="13"/>
  <c r="PSQ1904" i="13"/>
  <c r="PSR1904" i="13" s="1"/>
  <c r="PSP1904" i="13"/>
  <c r="PSO1904" i="13"/>
  <c r="PSI1904" i="13"/>
  <c r="PSJ1904" i="13" s="1"/>
  <c r="PSH1904" i="13"/>
  <c r="PSG1904" i="13"/>
  <c r="PSA1904" i="13"/>
  <c r="PSB1904" i="13" s="1"/>
  <c r="PRZ1904" i="13"/>
  <c r="PRY1904" i="13"/>
  <c r="PRS1904" i="13"/>
  <c r="PRT1904" i="13" s="1"/>
  <c r="PRR1904" i="13"/>
  <c r="PRQ1904" i="13"/>
  <c r="PRK1904" i="13"/>
  <c r="PRL1904" i="13" s="1"/>
  <c r="PRJ1904" i="13"/>
  <c r="PRI1904" i="13"/>
  <c r="PRC1904" i="13"/>
  <c r="PRD1904" i="13" s="1"/>
  <c r="PRB1904" i="13"/>
  <c r="PRA1904" i="13"/>
  <c r="PQU1904" i="13"/>
  <c r="PQV1904" i="13" s="1"/>
  <c r="PQT1904" i="13"/>
  <c r="PQS1904" i="13"/>
  <c r="PQM1904" i="13"/>
  <c r="PQN1904" i="13" s="1"/>
  <c r="PQL1904" i="13"/>
  <c r="PQK1904" i="13"/>
  <c r="PQE1904" i="13"/>
  <c r="PQF1904" i="13" s="1"/>
  <c r="PQD1904" i="13"/>
  <c r="PQC1904" i="13"/>
  <c r="PPW1904" i="13"/>
  <c r="PPX1904" i="13" s="1"/>
  <c r="PPV1904" i="13"/>
  <c r="PPU1904" i="13"/>
  <c r="PPO1904" i="13"/>
  <c r="PPP1904" i="13" s="1"/>
  <c r="PPN1904" i="13"/>
  <c r="PPM1904" i="13"/>
  <c r="PPG1904" i="13"/>
  <c r="PPH1904" i="13" s="1"/>
  <c r="PPF1904" i="13"/>
  <c r="PPE1904" i="13"/>
  <c r="POY1904" i="13"/>
  <c r="POZ1904" i="13" s="1"/>
  <c r="POX1904" i="13"/>
  <c r="POW1904" i="13"/>
  <c r="POQ1904" i="13"/>
  <c r="POR1904" i="13" s="1"/>
  <c r="POP1904" i="13"/>
  <c r="POO1904" i="13"/>
  <c r="POI1904" i="13"/>
  <c r="POJ1904" i="13" s="1"/>
  <c r="POH1904" i="13"/>
  <c r="POG1904" i="13"/>
  <c r="POA1904" i="13"/>
  <c r="POB1904" i="13" s="1"/>
  <c r="PNZ1904" i="13"/>
  <c r="PNY1904" i="13"/>
  <c r="PNS1904" i="13"/>
  <c r="PNT1904" i="13" s="1"/>
  <c r="PNR1904" i="13"/>
  <c r="PNQ1904" i="13"/>
  <c r="PNK1904" i="13"/>
  <c r="PNL1904" i="13" s="1"/>
  <c r="PNJ1904" i="13"/>
  <c r="PNI1904" i="13"/>
  <c r="PNC1904" i="13"/>
  <c r="PND1904" i="13" s="1"/>
  <c r="PNB1904" i="13"/>
  <c r="PNA1904" i="13"/>
  <c r="PMU1904" i="13"/>
  <c r="PMV1904" i="13" s="1"/>
  <c r="PMT1904" i="13"/>
  <c r="PMS1904" i="13"/>
  <c r="PMM1904" i="13"/>
  <c r="PMN1904" i="13" s="1"/>
  <c r="PML1904" i="13"/>
  <c r="PMK1904" i="13"/>
  <c r="PME1904" i="13"/>
  <c r="PMF1904" i="13" s="1"/>
  <c r="PMD1904" i="13"/>
  <c r="PMC1904" i="13"/>
  <c r="PLW1904" i="13"/>
  <c r="PLX1904" i="13" s="1"/>
  <c r="PLV1904" i="13"/>
  <c r="PLU1904" i="13"/>
  <c r="PLO1904" i="13"/>
  <c r="PLP1904" i="13" s="1"/>
  <c r="PLN1904" i="13"/>
  <c r="PLM1904" i="13"/>
  <c r="PLG1904" i="13"/>
  <c r="PLH1904" i="13" s="1"/>
  <c r="PLF1904" i="13"/>
  <c r="PLE1904" i="13"/>
  <c r="PKY1904" i="13"/>
  <c r="PKZ1904" i="13" s="1"/>
  <c r="PKX1904" i="13"/>
  <c r="PKW1904" i="13"/>
  <c r="PKQ1904" i="13"/>
  <c r="PKR1904" i="13" s="1"/>
  <c r="PKP1904" i="13"/>
  <c r="PKO1904" i="13"/>
  <c r="PKI1904" i="13"/>
  <c r="PKJ1904" i="13" s="1"/>
  <c r="PKH1904" i="13"/>
  <c r="PKG1904" i="13"/>
  <c r="PKA1904" i="13"/>
  <c r="PKB1904" i="13" s="1"/>
  <c r="PJZ1904" i="13"/>
  <c r="PJY1904" i="13"/>
  <c r="PJS1904" i="13"/>
  <c r="PJT1904" i="13" s="1"/>
  <c r="PJR1904" i="13"/>
  <c r="PJQ1904" i="13"/>
  <c r="PJK1904" i="13"/>
  <c r="PJL1904" i="13" s="1"/>
  <c r="PJJ1904" i="13"/>
  <c r="PJI1904" i="13"/>
  <c r="PJC1904" i="13"/>
  <c r="PJD1904" i="13" s="1"/>
  <c r="PJB1904" i="13"/>
  <c r="PJA1904" i="13"/>
  <c r="PIU1904" i="13"/>
  <c r="PIV1904" i="13" s="1"/>
  <c r="PIT1904" i="13"/>
  <c r="PIS1904" i="13"/>
  <c r="PIM1904" i="13"/>
  <c r="PIN1904" i="13" s="1"/>
  <c r="PIL1904" i="13"/>
  <c r="PIK1904" i="13"/>
  <c r="PIE1904" i="13"/>
  <c r="PIF1904" i="13" s="1"/>
  <c r="PID1904" i="13"/>
  <c r="PIC1904" i="13"/>
  <c r="PHW1904" i="13"/>
  <c r="PHX1904" i="13" s="1"/>
  <c r="PHV1904" i="13"/>
  <c r="PHU1904" i="13"/>
  <c r="PHO1904" i="13"/>
  <c r="PHP1904" i="13" s="1"/>
  <c r="PHN1904" i="13"/>
  <c r="PHM1904" i="13"/>
  <c r="PHG1904" i="13"/>
  <c r="PHH1904" i="13" s="1"/>
  <c r="PHF1904" i="13"/>
  <c r="PHE1904" i="13"/>
  <c r="PGY1904" i="13"/>
  <c r="PGZ1904" i="13" s="1"/>
  <c r="PGX1904" i="13"/>
  <c r="PGW1904" i="13"/>
  <c r="PGQ1904" i="13"/>
  <c r="PGR1904" i="13" s="1"/>
  <c r="PGP1904" i="13"/>
  <c r="PGO1904" i="13"/>
  <c r="PGI1904" i="13"/>
  <c r="PGJ1904" i="13" s="1"/>
  <c r="PGH1904" i="13"/>
  <c r="PGG1904" i="13"/>
  <c r="PGA1904" i="13"/>
  <c r="PGB1904" i="13" s="1"/>
  <c r="PFZ1904" i="13"/>
  <c r="PFY1904" i="13"/>
  <c r="PFS1904" i="13"/>
  <c r="PFT1904" i="13" s="1"/>
  <c r="PFR1904" i="13"/>
  <c r="PFQ1904" i="13"/>
  <c r="PFK1904" i="13"/>
  <c r="PFL1904" i="13" s="1"/>
  <c r="PFJ1904" i="13"/>
  <c r="PFI1904" i="13"/>
  <c r="PFC1904" i="13"/>
  <c r="PFD1904" i="13" s="1"/>
  <c r="PFB1904" i="13"/>
  <c r="PFA1904" i="13"/>
  <c r="PEU1904" i="13"/>
  <c r="PEV1904" i="13" s="1"/>
  <c r="PET1904" i="13"/>
  <c r="PES1904" i="13"/>
  <c r="PEM1904" i="13"/>
  <c r="PEN1904" i="13" s="1"/>
  <c r="PEL1904" i="13"/>
  <c r="PEK1904" i="13"/>
  <c r="PEE1904" i="13"/>
  <c r="PEF1904" i="13" s="1"/>
  <c r="PED1904" i="13"/>
  <c r="PEC1904" i="13"/>
  <c r="PDW1904" i="13"/>
  <c r="PDX1904" i="13" s="1"/>
  <c r="PDV1904" i="13"/>
  <c r="PDU1904" i="13"/>
  <c r="PDO1904" i="13"/>
  <c r="PDP1904" i="13" s="1"/>
  <c r="PDN1904" i="13"/>
  <c r="PDM1904" i="13"/>
  <c r="PDG1904" i="13"/>
  <c r="PDH1904" i="13" s="1"/>
  <c r="PDF1904" i="13"/>
  <c r="PDE1904" i="13"/>
  <c r="PCY1904" i="13"/>
  <c r="PCZ1904" i="13" s="1"/>
  <c r="PCX1904" i="13"/>
  <c r="PCW1904" i="13"/>
  <c r="PCQ1904" i="13"/>
  <c r="PCR1904" i="13" s="1"/>
  <c r="PCP1904" i="13"/>
  <c r="PCO1904" i="13"/>
  <c r="PCI1904" i="13"/>
  <c r="PCJ1904" i="13" s="1"/>
  <c r="PCH1904" i="13"/>
  <c r="PCG1904" i="13"/>
  <c r="PCA1904" i="13"/>
  <c r="PCB1904" i="13" s="1"/>
  <c r="PBZ1904" i="13"/>
  <c r="PBY1904" i="13"/>
  <c r="PBS1904" i="13"/>
  <c r="PBT1904" i="13" s="1"/>
  <c r="PBR1904" i="13"/>
  <c r="PBQ1904" i="13"/>
  <c r="PBK1904" i="13"/>
  <c r="PBL1904" i="13" s="1"/>
  <c r="PBJ1904" i="13"/>
  <c r="PBI1904" i="13"/>
  <c r="PBC1904" i="13"/>
  <c r="PBD1904" i="13" s="1"/>
  <c r="PBB1904" i="13"/>
  <c r="PBA1904" i="13"/>
  <c r="PAU1904" i="13"/>
  <c r="PAV1904" i="13" s="1"/>
  <c r="PAT1904" i="13"/>
  <c r="PAS1904" i="13"/>
  <c r="PAM1904" i="13"/>
  <c r="PAN1904" i="13" s="1"/>
  <c r="PAL1904" i="13"/>
  <c r="PAK1904" i="13"/>
  <c r="PAE1904" i="13"/>
  <c r="PAF1904" i="13" s="1"/>
  <c r="PAD1904" i="13"/>
  <c r="PAC1904" i="13"/>
  <c r="OZW1904" i="13"/>
  <c r="OZX1904" i="13" s="1"/>
  <c r="OZV1904" i="13"/>
  <c r="OZU1904" i="13"/>
  <c r="OZO1904" i="13"/>
  <c r="OZP1904" i="13" s="1"/>
  <c r="OZN1904" i="13"/>
  <c r="OZM1904" i="13"/>
  <c r="OZG1904" i="13"/>
  <c r="OZH1904" i="13" s="1"/>
  <c r="OZF1904" i="13"/>
  <c r="OZE1904" i="13"/>
  <c r="OYY1904" i="13"/>
  <c r="OYZ1904" i="13" s="1"/>
  <c r="OYX1904" i="13"/>
  <c r="OYW1904" i="13"/>
  <c r="OYQ1904" i="13"/>
  <c r="OYR1904" i="13" s="1"/>
  <c r="OYP1904" i="13"/>
  <c r="OYO1904" i="13"/>
  <c r="OYI1904" i="13"/>
  <c r="OYJ1904" i="13" s="1"/>
  <c r="OYH1904" i="13"/>
  <c r="OYG1904" i="13"/>
  <c r="OYA1904" i="13"/>
  <c r="OYB1904" i="13" s="1"/>
  <c r="OXZ1904" i="13"/>
  <c r="OXY1904" i="13"/>
  <c r="OXS1904" i="13"/>
  <c r="OXT1904" i="13" s="1"/>
  <c r="OXR1904" i="13"/>
  <c r="OXQ1904" i="13"/>
  <c r="OXK1904" i="13"/>
  <c r="OXL1904" i="13" s="1"/>
  <c r="OXJ1904" i="13"/>
  <c r="OXI1904" i="13"/>
  <c r="OXC1904" i="13"/>
  <c r="OXD1904" i="13" s="1"/>
  <c r="OXB1904" i="13"/>
  <c r="OXA1904" i="13"/>
  <c r="OWU1904" i="13"/>
  <c r="OWV1904" i="13" s="1"/>
  <c r="OWT1904" i="13"/>
  <c r="OWS1904" i="13"/>
  <c r="OWM1904" i="13"/>
  <c r="OWN1904" i="13" s="1"/>
  <c r="OWL1904" i="13"/>
  <c r="OWK1904" i="13"/>
  <c r="OWE1904" i="13"/>
  <c r="OWF1904" i="13" s="1"/>
  <c r="OWD1904" i="13"/>
  <c r="OWC1904" i="13"/>
  <c r="OVW1904" i="13"/>
  <c r="OVX1904" i="13" s="1"/>
  <c r="OVV1904" i="13"/>
  <c r="OVU1904" i="13"/>
  <c r="OVO1904" i="13"/>
  <c r="OVP1904" i="13" s="1"/>
  <c r="OVN1904" i="13"/>
  <c r="OVM1904" i="13"/>
  <c r="OVG1904" i="13"/>
  <c r="OVH1904" i="13" s="1"/>
  <c r="OVF1904" i="13"/>
  <c r="OVE1904" i="13"/>
  <c r="OUY1904" i="13"/>
  <c r="OUZ1904" i="13" s="1"/>
  <c r="OUX1904" i="13"/>
  <c r="OUW1904" i="13"/>
  <c r="OUQ1904" i="13"/>
  <c r="OUR1904" i="13" s="1"/>
  <c r="OUP1904" i="13"/>
  <c r="OUO1904" i="13"/>
  <c r="OUI1904" i="13"/>
  <c r="OUJ1904" i="13" s="1"/>
  <c r="OUH1904" i="13"/>
  <c r="OUG1904" i="13"/>
  <c r="OUA1904" i="13"/>
  <c r="OUB1904" i="13" s="1"/>
  <c r="OTZ1904" i="13"/>
  <c r="OTY1904" i="13"/>
  <c r="OTS1904" i="13"/>
  <c r="OTT1904" i="13" s="1"/>
  <c r="OTR1904" i="13"/>
  <c r="OTQ1904" i="13"/>
  <c r="OTK1904" i="13"/>
  <c r="OTL1904" i="13" s="1"/>
  <c r="OTJ1904" i="13"/>
  <c r="OTI1904" i="13"/>
  <c r="OTC1904" i="13"/>
  <c r="OTD1904" i="13" s="1"/>
  <c r="OTB1904" i="13"/>
  <c r="OTA1904" i="13"/>
  <c r="OSU1904" i="13"/>
  <c r="OSV1904" i="13" s="1"/>
  <c r="OST1904" i="13"/>
  <c r="OSS1904" i="13"/>
  <c r="OSM1904" i="13"/>
  <c r="OSN1904" i="13" s="1"/>
  <c r="OSL1904" i="13"/>
  <c r="OSK1904" i="13"/>
  <c r="OSE1904" i="13"/>
  <c r="OSF1904" i="13" s="1"/>
  <c r="OSD1904" i="13"/>
  <c r="OSC1904" i="13"/>
  <c r="ORW1904" i="13"/>
  <c r="ORX1904" i="13" s="1"/>
  <c r="ORV1904" i="13"/>
  <c r="ORU1904" i="13"/>
  <c r="ORO1904" i="13"/>
  <c r="ORP1904" i="13" s="1"/>
  <c r="ORN1904" i="13"/>
  <c r="ORM1904" i="13"/>
  <c r="ORG1904" i="13"/>
  <c r="ORH1904" i="13" s="1"/>
  <c r="ORF1904" i="13"/>
  <c r="ORE1904" i="13"/>
  <c r="OQY1904" i="13"/>
  <c r="OQZ1904" i="13" s="1"/>
  <c r="OQX1904" i="13"/>
  <c r="OQW1904" i="13"/>
  <c r="OQQ1904" i="13"/>
  <c r="OQR1904" i="13" s="1"/>
  <c r="OQP1904" i="13"/>
  <c r="OQO1904" i="13"/>
  <c r="OQI1904" i="13"/>
  <c r="OQJ1904" i="13" s="1"/>
  <c r="OQH1904" i="13"/>
  <c r="OQG1904" i="13"/>
  <c r="OQA1904" i="13"/>
  <c r="OQB1904" i="13" s="1"/>
  <c r="OPZ1904" i="13"/>
  <c r="OPY1904" i="13"/>
  <c r="OPS1904" i="13"/>
  <c r="OPT1904" i="13" s="1"/>
  <c r="OPR1904" i="13"/>
  <c r="OPQ1904" i="13"/>
  <c r="OPK1904" i="13"/>
  <c r="OPL1904" i="13" s="1"/>
  <c r="OPJ1904" i="13"/>
  <c r="OPI1904" i="13"/>
  <c r="OPC1904" i="13"/>
  <c r="OPD1904" i="13" s="1"/>
  <c r="OPB1904" i="13"/>
  <c r="OPA1904" i="13"/>
  <c r="OOU1904" i="13"/>
  <c r="OOV1904" i="13" s="1"/>
  <c r="OOT1904" i="13"/>
  <c r="OOS1904" i="13"/>
  <c r="OOM1904" i="13"/>
  <c r="OON1904" i="13" s="1"/>
  <c r="OOL1904" i="13"/>
  <c r="OOK1904" i="13"/>
  <c r="OOE1904" i="13"/>
  <c r="OOF1904" i="13" s="1"/>
  <c r="OOD1904" i="13"/>
  <c r="OOC1904" i="13"/>
  <c r="ONW1904" i="13"/>
  <c r="ONX1904" i="13" s="1"/>
  <c r="ONV1904" i="13"/>
  <c r="ONU1904" i="13"/>
  <c r="ONO1904" i="13"/>
  <c r="ONP1904" i="13" s="1"/>
  <c r="ONN1904" i="13"/>
  <c r="ONM1904" i="13"/>
  <c r="ONG1904" i="13"/>
  <c r="ONH1904" i="13" s="1"/>
  <c r="ONF1904" i="13"/>
  <c r="ONE1904" i="13"/>
  <c r="OMY1904" i="13"/>
  <c r="OMZ1904" i="13" s="1"/>
  <c r="OMX1904" i="13"/>
  <c r="OMW1904" i="13"/>
  <c r="OMQ1904" i="13"/>
  <c r="OMR1904" i="13" s="1"/>
  <c r="OMP1904" i="13"/>
  <c r="OMO1904" i="13"/>
  <c r="OMI1904" i="13"/>
  <c r="OMJ1904" i="13" s="1"/>
  <c r="OMH1904" i="13"/>
  <c r="OMG1904" i="13"/>
  <c r="OMA1904" i="13"/>
  <c r="OMB1904" i="13" s="1"/>
  <c r="OLZ1904" i="13"/>
  <c r="OLY1904" i="13"/>
  <c r="OLS1904" i="13"/>
  <c r="OLT1904" i="13" s="1"/>
  <c r="OLR1904" i="13"/>
  <c r="OLQ1904" i="13"/>
  <c r="OLK1904" i="13"/>
  <c r="OLL1904" i="13" s="1"/>
  <c r="OLJ1904" i="13"/>
  <c r="OLI1904" i="13"/>
  <c r="OLC1904" i="13"/>
  <c r="OLD1904" i="13" s="1"/>
  <c r="OLB1904" i="13"/>
  <c r="OLA1904" i="13"/>
  <c r="OKU1904" i="13"/>
  <c r="OKV1904" i="13" s="1"/>
  <c r="OKT1904" i="13"/>
  <c r="OKS1904" i="13"/>
  <c r="OKM1904" i="13"/>
  <c r="OKN1904" i="13" s="1"/>
  <c r="OKL1904" i="13"/>
  <c r="OKK1904" i="13"/>
  <c r="OKE1904" i="13"/>
  <c r="OKF1904" i="13" s="1"/>
  <c r="OKD1904" i="13"/>
  <c r="OKC1904" i="13"/>
  <c r="OJW1904" i="13"/>
  <c r="OJX1904" i="13" s="1"/>
  <c r="OJV1904" i="13"/>
  <c r="OJU1904" i="13"/>
  <c r="OJO1904" i="13"/>
  <c r="OJP1904" i="13" s="1"/>
  <c r="OJN1904" i="13"/>
  <c r="OJM1904" i="13"/>
  <c r="OJG1904" i="13"/>
  <c r="OJH1904" i="13" s="1"/>
  <c r="OJF1904" i="13"/>
  <c r="OJE1904" i="13"/>
  <c r="OIY1904" i="13"/>
  <c r="OIZ1904" i="13" s="1"/>
  <c r="OIX1904" i="13"/>
  <c r="OIW1904" i="13"/>
  <c r="OIQ1904" i="13"/>
  <c r="OIR1904" i="13" s="1"/>
  <c r="OIP1904" i="13"/>
  <c r="OIO1904" i="13"/>
  <c r="OII1904" i="13"/>
  <c r="OIJ1904" i="13" s="1"/>
  <c r="OIH1904" i="13"/>
  <c r="OIG1904" i="13"/>
  <c r="OIA1904" i="13"/>
  <c r="OIB1904" i="13" s="1"/>
  <c r="OHZ1904" i="13"/>
  <c r="OHY1904" i="13"/>
  <c r="OHS1904" i="13"/>
  <c r="OHT1904" i="13" s="1"/>
  <c r="OHR1904" i="13"/>
  <c r="OHQ1904" i="13"/>
  <c r="OHK1904" i="13"/>
  <c r="OHL1904" i="13" s="1"/>
  <c r="OHJ1904" i="13"/>
  <c r="OHI1904" i="13"/>
  <c r="OHC1904" i="13"/>
  <c r="OHD1904" i="13" s="1"/>
  <c r="OHB1904" i="13"/>
  <c r="OHA1904" i="13"/>
  <c r="OGU1904" i="13"/>
  <c r="OGV1904" i="13" s="1"/>
  <c r="OGT1904" i="13"/>
  <c r="OGS1904" i="13"/>
  <c r="OGM1904" i="13"/>
  <c r="OGN1904" i="13" s="1"/>
  <c r="OGL1904" i="13"/>
  <c r="OGK1904" i="13"/>
  <c r="OGE1904" i="13"/>
  <c r="OGF1904" i="13" s="1"/>
  <c r="OGD1904" i="13"/>
  <c r="OGC1904" i="13"/>
  <c r="OFW1904" i="13"/>
  <c r="OFX1904" i="13" s="1"/>
  <c r="OFV1904" i="13"/>
  <c r="OFU1904" i="13"/>
  <c r="OFO1904" i="13"/>
  <c r="OFP1904" i="13" s="1"/>
  <c r="OFN1904" i="13"/>
  <c r="OFM1904" i="13"/>
  <c r="OFG1904" i="13"/>
  <c r="OFH1904" i="13" s="1"/>
  <c r="OFF1904" i="13"/>
  <c r="OFE1904" i="13"/>
  <c r="OEY1904" i="13"/>
  <c r="OEZ1904" i="13" s="1"/>
  <c r="OEX1904" i="13"/>
  <c r="OEW1904" i="13"/>
  <c r="OEQ1904" i="13"/>
  <c r="OER1904" i="13" s="1"/>
  <c r="OEP1904" i="13"/>
  <c r="OEO1904" i="13"/>
  <c r="OEI1904" i="13"/>
  <c r="OEJ1904" i="13" s="1"/>
  <c r="OEH1904" i="13"/>
  <c r="OEG1904" i="13"/>
  <c r="OEA1904" i="13"/>
  <c r="OEB1904" i="13" s="1"/>
  <c r="ODZ1904" i="13"/>
  <c r="ODY1904" i="13"/>
  <c r="ODS1904" i="13"/>
  <c r="ODT1904" i="13" s="1"/>
  <c r="ODR1904" i="13"/>
  <c r="ODQ1904" i="13"/>
  <c r="ODK1904" i="13"/>
  <c r="ODL1904" i="13" s="1"/>
  <c r="ODJ1904" i="13"/>
  <c r="ODI1904" i="13"/>
  <c r="ODC1904" i="13"/>
  <c r="ODD1904" i="13" s="1"/>
  <c r="ODB1904" i="13"/>
  <c r="ODA1904" i="13"/>
  <c r="OCU1904" i="13"/>
  <c r="OCV1904" i="13" s="1"/>
  <c r="OCT1904" i="13"/>
  <c r="OCS1904" i="13"/>
  <c r="OCM1904" i="13"/>
  <c r="OCN1904" i="13" s="1"/>
  <c r="OCL1904" i="13"/>
  <c r="OCK1904" i="13"/>
  <c r="OCE1904" i="13"/>
  <c r="OCF1904" i="13" s="1"/>
  <c r="OCD1904" i="13"/>
  <c r="OCC1904" i="13"/>
  <c r="OBW1904" i="13"/>
  <c r="OBX1904" i="13" s="1"/>
  <c r="OBV1904" i="13"/>
  <c r="OBU1904" i="13"/>
  <c r="OBO1904" i="13"/>
  <c r="OBP1904" i="13" s="1"/>
  <c r="OBN1904" i="13"/>
  <c r="OBM1904" i="13"/>
  <c r="OBG1904" i="13"/>
  <c r="OBH1904" i="13" s="1"/>
  <c r="OBF1904" i="13"/>
  <c r="OBE1904" i="13"/>
  <c r="OAY1904" i="13"/>
  <c r="OAZ1904" i="13" s="1"/>
  <c r="OAX1904" i="13"/>
  <c r="OAW1904" i="13"/>
  <c r="OAQ1904" i="13"/>
  <c r="OAR1904" i="13" s="1"/>
  <c r="OAP1904" i="13"/>
  <c r="OAO1904" i="13"/>
  <c r="OAI1904" i="13"/>
  <c r="OAJ1904" i="13" s="1"/>
  <c r="OAH1904" i="13"/>
  <c r="OAG1904" i="13"/>
  <c r="OAA1904" i="13"/>
  <c r="OAB1904" i="13" s="1"/>
  <c r="NZZ1904" i="13"/>
  <c r="NZY1904" i="13"/>
  <c r="NZS1904" i="13"/>
  <c r="NZT1904" i="13" s="1"/>
  <c r="NZR1904" i="13"/>
  <c r="NZQ1904" i="13"/>
  <c r="NZK1904" i="13"/>
  <c r="NZL1904" i="13" s="1"/>
  <c r="NZJ1904" i="13"/>
  <c r="NZI1904" i="13"/>
  <c r="NZC1904" i="13"/>
  <c r="NZD1904" i="13" s="1"/>
  <c r="NZB1904" i="13"/>
  <c r="NZA1904" i="13"/>
  <c r="NYU1904" i="13"/>
  <c r="NYV1904" i="13" s="1"/>
  <c r="NYT1904" i="13"/>
  <c r="NYS1904" i="13"/>
  <c r="NYM1904" i="13"/>
  <c r="NYN1904" i="13" s="1"/>
  <c r="NYL1904" i="13"/>
  <c r="NYK1904" i="13"/>
  <c r="NYE1904" i="13"/>
  <c r="NYF1904" i="13" s="1"/>
  <c r="NYD1904" i="13"/>
  <c r="NYC1904" i="13"/>
  <c r="NXW1904" i="13"/>
  <c r="NXX1904" i="13" s="1"/>
  <c r="NXV1904" i="13"/>
  <c r="NXU1904" i="13"/>
  <c r="NXO1904" i="13"/>
  <c r="NXP1904" i="13" s="1"/>
  <c r="NXN1904" i="13"/>
  <c r="NXM1904" i="13"/>
  <c r="NXG1904" i="13"/>
  <c r="NXH1904" i="13" s="1"/>
  <c r="NXF1904" i="13"/>
  <c r="NXE1904" i="13"/>
  <c r="NWY1904" i="13"/>
  <c r="NWZ1904" i="13" s="1"/>
  <c r="NWX1904" i="13"/>
  <c r="NWW1904" i="13"/>
  <c r="NWQ1904" i="13"/>
  <c r="NWR1904" i="13" s="1"/>
  <c r="NWP1904" i="13"/>
  <c r="NWO1904" i="13"/>
  <c r="NWI1904" i="13"/>
  <c r="NWJ1904" i="13" s="1"/>
  <c r="NWH1904" i="13"/>
  <c r="NWG1904" i="13"/>
  <c r="NWA1904" i="13"/>
  <c r="NWB1904" i="13" s="1"/>
  <c r="NVZ1904" i="13"/>
  <c r="NVY1904" i="13"/>
  <c r="NVS1904" i="13"/>
  <c r="NVT1904" i="13" s="1"/>
  <c r="NVR1904" i="13"/>
  <c r="NVQ1904" i="13"/>
  <c r="NVK1904" i="13"/>
  <c r="NVL1904" i="13" s="1"/>
  <c r="NVJ1904" i="13"/>
  <c r="NVI1904" i="13"/>
  <c r="NVC1904" i="13"/>
  <c r="NVD1904" i="13" s="1"/>
  <c r="NVB1904" i="13"/>
  <c r="NVA1904" i="13"/>
  <c r="NUU1904" i="13"/>
  <c r="NUV1904" i="13" s="1"/>
  <c r="NUT1904" i="13"/>
  <c r="NUS1904" i="13"/>
  <c r="NUM1904" i="13"/>
  <c r="NUN1904" i="13" s="1"/>
  <c r="NUL1904" i="13"/>
  <c r="NUK1904" i="13"/>
  <c r="NUE1904" i="13"/>
  <c r="NUF1904" i="13" s="1"/>
  <c r="NUD1904" i="13"/>
  <c r="NUC1904" i="13"/>
  <c r="NTW1904" i="13"/>
  <c r="NTX1904" i="13" s="1"/>
  <c r="NTV1904" i="13"/>
  <c r="NTU1904" i="13"/>
  <c r="NTO1904" i="13"/>
  <c r="NTP1904" i="13" s="1"/>
  <c r="NTN1904" i="13"/>
  <c r="NTM1904" i="13"/>
  <c r="NTG1904" i="13"/>
  <c r="NTH1904" i="13" s="1"/>
  <c r="NTF1904" i="13"/>
  <c r="NTE1904" i="13"/>
  <c r="NSY1904" i="13"/>
  <c r="NSZ1904" i="13" s="1"/>
  <c r="NSX1904" i="13"/>
  <c r="NSW1904" i="13"/>
  <c r="NSQ1904" i="13"/>
  <c r="NSR1904" i="13" s="1"/>
  <c r="NSP1904" i="13"/>
  <c r="NSO1904" i="13"/>
  <c r="NSI1904" i="13"/>
  <c r="NSJ1904" i="13" s="1"/>
  <c r="NSH1904" i="13"/>
  <c r="NSG1904" i="13"/>
  <c r="NSA1904" i="13"/>
  <c r="NSB1904" i="13" s="1"/>
  <c r="NRZ1904" i="13"/>
  <c r="NRY1904" i="13"/>
  <c r="NRS1904" i="13"/>
  <c r="NRT1904" i="13" s="1"/>
  <c r="NRR1904" i="13"/>
  <c r="NRQ1904" i="13"/>
  <c r="NRK1904" i="13"/>
  <c r="NRL1904" i="13" s="1"/>
  <c r="NRJ1904" i="13"/>
  <c r="NRI1904" i="13"/>
  <c r="NRC1904" i="13"/>
  <c r="NRD1904" i="13" s="1"/>
  <c r="NRB1904" i="13"/>
  <c r="NRA1904" i="13"/>
  <c r="NQU1904" i="13"/>
  <c r="NQV1904" i="13" s="1"/>
  <c r="NQT1904" i="13"/>
  <c r="NQS1904" i="13"/>
  <c r="NQM1904" i="13"/>
  <c r="NQN1904" i="13" s="1"/>
  <c r="NQL1904" i="13"/>
  <c r="NQK1904" i="13"/>
  <c r="NQE1904" i="13"/>
  <c r="NQF1904" i="13" s="1"/>
  <c r="NQD1904" i="13"/>
  <c r="NQC1904" i="13"/>
  <c r="NPW1904" i="13"/>
  <c r="NPX1904" i="13" s="1"/>
  <c r="NPV1904" i="13"/>
  <c r="NPU1904" i="13"/>
  <c r="NPO1904" i="13"/>
  <c r="NPP1904" i="13" s="1"/>
  <c r="NPN1904" i="13"/>
  <c r="NPM1904" i="13"/>
  <c r="NPG1904" i="13"/>
  <c r="NPH1904" i="13" s="1"/>
  <c r="NPF1904" i="13"/>
  <c r="NPE1904" i="13"/>
  <c r="NOY1904" i="13"/>
  <c r="NOZ1904" i="13" s="1"/>
  <c r="NOX1904" i="13"/>
  <c r="NOW1904" i="13"/>
  <c r="NOQ1904" i="13"/>
  <c r="NOR1904" i="13" s="1"/>
  <c r="NOP1904" i="13"/>
  <c r="NOO1904" i="13"/>
  <c r="NOI1904" i="13"/>
  <c r="NOJ1904" i="13" s="1"/>
  <c r="NOH1904" i="13"/>
  <c r="NOG1904" i="13"/>
  <c r="NOA1904" i="13"/>
  <c r="NOB1904" i="13" s="1"/>
  <c r="NNZ1904" i="13"/>
  <c r="NNY1904" i="13"/>
  <c r="NNS1904" i="13"/>
  <c r="NNT1904" i="13" s="1"/>
  <c r="NNR1904" i="13"/>
  <c r="NNQ1904" i="13"/>
  <c r="NNK1904" i="13"/>
  <c r="NNL1904" i="13" s="1"/>
  <c r="NNJ1904" i="13"/>
  <c r="NNI1904" i="13"/>
  <c r="NNC1904" i="13"/>
  <c r="NND1904" i="13" s="1"/>
  <c r="NNB1904" i="13"/>
  <c r="NNA1904" i="13"/>
  <c r="NMU1904" i="13"/>
  <c r="NMV1904" i="13" s="1"/>
  <c r="NMT1904" i="13"/>
  <c r="NMS1904" i="13"/>
  <c r="NMM1904" i="13"/>
  <c r="NMN1904" i="13" s="1"/>
  <c r="NML1904" i="13"/>
  <c r="NMK1904" i="13"/>
  <c r="NME1904" i="13"/>
  <c r="NMF1904" i="13" s="1"/>
  <c r="NMD1904" i="13"/>
  <c r="NMC1904" i="13"/>
  <c r="NLW1904" i="13"/>
  <c r="NLX1904" i="13" s="1"/>
  <c r="NLV1904" i="13"/>
  <c r="NLU1904" i="13"/>
  <c r="NLO1904" i="13"/>
  <c r="NLP1904" i="13" s="1"/>
  <c r="NLN1904" i="13"/>
  <c r="NLM1904" i="13"/>
  <c r="NLG1904" i="13"/>
  <c r="NLH1904" i="13" s="1"/>
  <c r="NLF1904" i="13"/>
  <c r="NLE1904" i="13"/>
  <c r="NKY1904" i="13"/>
  <c r="NKZ1904" i="13" s="1"/>
  <c r="NKX1904" i="13"/>
  <c r="NKW1904" i="13"/>
  <c r="NKQ1904" i="13"/>
  <c r="NKR1904" i="13" s="1"/>
  <c r="NKP1904" i="13"/>
  <c r="NKO1904" i="13"/>
  <c r="NKI1904" i="13"/>
  <c r="NKJ1904" i="13" s="1"/>
  <c r="NKH1904" i="13"/>
  <c r="NKG1904" i="13"/>
  <c r="NKA1904" i="13"/>
  <c r="NKB1904" i="13" s="1"/>
  <c r="NJZ1904" i="13"/>
  <c r="NJY1904" i="13"/>
  <c r="NJS1904" i="13"/>
  <c r="NJT1904" i="13" s="1"/>
  <c r="NJR1904" i="13"/>
  <c r="NJQ1904" i="13"/>
  <c r="NJK1904" i="13"/>
  <c r="NJL1904" i="13" s="1"/>
  <c r="NJJ1904" i="13"/>
  <c r="NJI1904" i="13"/>
  <c r="NJC1904" i="13"/>
  <c r="NJD1904" i="13" s="1"/>
  <c r="NJB1904" i="13"/>
  <c r="NJA1904" i="13"/>
  <c r="NIU1904" i="13"/>
  <c r="NIV1904" i="13" s="1"/>
  <c r="NIT1904" i="13"/>
  <c r="NIS1904" i="13"/>
  <c r="NIM1904" i="13"/>
  <c r="NIN1904" i="13" s="1"/>
  <c r="NIL1904" i="13"/>
  <c r="NIK1904" i="13"/>
  <c r="NIE1904" i="13"/>
  <c r="NIF1904" i="13" s="1"/>
  <c r="NID1904" i="13"/>
  <c r="NIC1904" i="13"/>
  <c r="NHW1904" i="13"/>
  <c r="NHX1904" i="13" s="1"/>
  <c r="NHV1904" i="13"/>
  <c r="NHU1904" i="13"/>
  <c r="NHO1904" i="13"/>
  <c r="NHP1904" i="13" s="1"/>
  <c r="NHN1904" i="13"/>
  <c r="NHM1904" i="13"/>
  <c r="NHG1904" i="13"/>
  <c r="NHH1904" i="13" s="1"/>
  <c r="NHF1904" i="13"/>
  <c r="NHE1904" i="13"/>
  <c r="NGY1904" i="13"/>
  <c r="NGZ1904" i="13" s="1"/>
  <c r="NGX1904" i="13"/>
  <c r="NGW1904" i="13"/>
  <c r="NGQ1904" i="13"/>
  <c r="NGR1904" i="13" s="1"/>
  <c r="NGP1904" i="13"/>
  <c r="NGO1904" i="13"/>
  <c r="NGI1904" i="13"/>
  <c r="NGJ1904" i="13" s="1"/>
  <c r="NGH1904" i="13"/>
  <c r="NGG1904" i="13"/>
  <c r="NGA1904" i="13"/>
  <c r="NGB1904" i="13" s="1"/>
  <c r="NFZ1904" i="13"/>
  <c r="NFY1904" i="13"/>
  <c r="NFS1904" i="13"/>
  <c r="NFT1904" i="13" s="1"/>
  <c r="NFR1904" i="13"/>
  <c r="NFQ1904" i="13"/>
  <c r="NFK1904" i="13"/>
  <c r="NFL1904" i="13" s="1"/>
  <c r="NFJ1904" i="13"/>
  <c r="NFI1904" i="13"/>
  <c r="NFC1904" i="13"/>
  <c r="NFD1904" i="13" s="1"/>
  <c r="NFB1904" i="13"/>
  <c r="NFA1904" i="13"/>
  <c r="NEU1904" i="13"/>
  <c r="NEV1904" i="13" s="1"/>
  <c r="NET1904" i="13"/>
  <c r="NES1904" i="13"/>
  <c r="NEM1904" i="13"/>
  <c r="NEN1904" i="13" s="1"/>
  <c r="NEL1904" i="13"/>
  <c r="NEK1904" i="13"/>
  <c r="NEE1904" i="13"/>
  <c r="NEF1904" i="13" s="1"/>
  <c r="NED1904" i="13"/>
  <c r="NEC1904" i="13"/>
  <c r="NDW1904" i="13"/>
  <c r="NDX1904" i="13" s="1"/>
  <c r="NDV1904" i="13"/>
  <c r="NDU1904" i="13"/>
  <c r="NDO1904" i="13"/>
  <c r="NDP1904" i="13" s="1"/>
  <c r="NDN1904" i="13"/>
  <c r="NDM1904" i="13"/>
  <c r="NDG1904" i="13"/>
  <c r="NDH1904" i="13" s="1"/>
  <c r="NDF1904" i="13"/>
  <c r="NDE1904" i="13"/>
  <c r="NCY1904" i="13"/>
  <c r="NCZ1904" i="13" s="1"/>
  <c r="NCX1904" i="13"/>
  <c r="NCW1904" i="13"/>
  <c r="NCQ1904" i="13"/>
  <c r="NCR1904" i="13" s="1"/>
  <c r="NCP1904" i="13"/>
  <c r="NCO1904" i="13"/>
  <c r="NCI1904" i="13"/>
  <c r="NCJ1904" i="13" s="1"/>
  <c r="NCH1904" i="13"/>
  <c r="NCG1904" i="13"/>
  <c r="NCA1904" i="13"/>
  <c r="NCB1904" i="13" s="1"/>
  <c r="NBZ1904" i="13"/>
  <c r="NBY1904" i="13"/>
  <c r="NBS1904" i="13"/>
  <c r="NBT1904" i="13" s="1"/>
  <c r="NBR1904" i="13"/>
  <c r="NBQ1904" i="13"/>
  <c r="NBK1904" i="13"/>
  <c r="NBL1904" i="13" s="1"/>
  <c r="NBJ1904" i="13"/>
  <c r="NBI1904" i="13"/>
  <c r="NBC1904" i="13"/>
  <c r="NBD1904" i="13" s="1"/>
  <c r="NBB1904" i="13"/>
  <c r="NBA1904" i="13"/>
  <c r="NAU1904" i="13"/>
  <c r="NAV1904" i="13" s="1"/>
  <c r="NAT1904" i="13"/>
  <c r="NAS1904" i="13"/>
  <c r="NAM1904" i="13"/>
  <c r="NAN1904" i="13" s="1"/>
  <c r="NAL1904" i="13"/>
  <c r="NAK1904" i="13"/>
  <c r="NAE1904" i="13"/>
  <c r="NAF1904" i="13" s="1"/>
  <c r="NAD1904" i="13"/>
  <c r="NAC1904" i="13"/>
  <c r="MZW1904" i="13"/>
  <c r="MZX1904" i="13" s="1"/>
  <c r="MZV1904" i="13"/>
  <c r="MZU1904" i="13"/>
  <c r="MZO1904" i="13"/>
  <c r="MZP1904" i="13" s="1"/>
  <c r="MZN1904" i="13"/>
  <c r="MZM1904" i="13"/>
  <c r="MZG1904" i="13"/>
  <c r="MZH1904" i="13" s="1"/>
  <c r="MZF1904" i="13"/>
  <c r="MZE1904" i="13"/>
  <c r="MYY1904" i="13"/>
  <c r="MYZ1904" i="13" s="1"/>
  <c r="MYX1904" i="13"/>
  <c r="MYW1904" i="13"/>
  <c r="MYQ1904" i="13"/>
  <c r="MYR1904" i="13" s="1"/>
  <c r="MYP1904" i="13"/>
  <c r="MYO1904" i="13"/>
  <c r="MYI1904" i="13"/>
  <c r="MYJ1904" i="13" s="1"/>
  <c r="MYH1904" i="13"/>
  <c r="MYG1904" i="13"/>
  <c r="MYA1904" i="13"/>
  <c r="MYB1904" i="13" s="1"/>
  <c r="MXZ1904" i="13"/>
  <c r="MXY1904" i="13"/>
  <c r="MXS1904" i="13"/>
  <c r="MXT1904" i="13" s="1"/>
  <c r="MXR1904" i="13"/>
  <c r="MXQ1904" i="13"/>
  <c r="MXK1904" i="13"/>
  <c r="MXL1904" i="13" s="1"/>
  <c r="MXJ1904" i="13"/>
  <c r="MXI1904" i="13"/>
  <c r="MXC1904" i="13"/>
  <c r="MXD1904" i="13" s="1"/>
  <c r="MXB1904" i="13"/>
  <c r="MXA1904" i="13"/>
  <c r="MWU1904" i="13"/>
  <c r="MWV1904" i="13" s="1"/>
  <c r="MWT1904" i="13"/>
  <c r="MWS1904" i="13"/>
  <c r="MWM1904" i="13"/>
  <c r="MWN1904" i="13" s="1"/>
  <c r="MWL1904" i="13"/>
  <c r="MWK1904" i="13"/>
  <c r="MWE1904" i="13"/>
  <c r="MWF1904" i="13" s="1"/>
  <c r="MWD1904" i="13"/>
  <c r="MWC1904" i="13"/>
  <c r="MVW1904" i="13"/>
  <c r="MVX1904" i="13" s="1"/>
  <c r="MVV1904" i="13"/>
  <c r="MVU1904" i="13"/>
  <c r="MVO1904" i="13"/>
  <c r="MVP1904" i="13" s="1"/>
  <c r="MVN1904" i="13"/>
  <c r="MVM1904" i="13"/>
  <c r="MVG1904" i="13"/>
  <c r="MVH1904" i="13" s="1"/>
  <c r="MVF1904" i="13"/>
  <c r="MVE1904" i="13"/>
  <c r="MUY1904" i="13"/>
  <c r="MUZ1904" i="13" s="1"/>
  <c r="MUX1904" i="13"/>
  <c r="MUW1904" i="13"/>
  <c r="MUQ1904" i="13"/>
  <c r="MUR1904" i="13" s="1"/>
  <c r="MUP1904" i="13"/>
  <c r="MUO1904" i="13"/>
  <c r="MUI1904" i="13"/>
  <c r="MUJ1904" i="13" s="1"/>
  <c r="MUH1904" i="13"/>
  <c r="MUG1904" i="13"/>
  <c r="MUA1904" i="13"/>
  <c r="MUB1904" i="13" s="1"/>
  <c r="MTZ1904" i="13"/>
  <c r="MTY1904" i="13"/>
  <c r="MTS1904" i="13"/>
  <c r="MTT1904" i="13" s="1"/>
  <c r="MTR1904" i="13"/>
  <c r="MTQ1904" i="13"/>
  <c r="MTK1904" i="13"/>
  <c r="MTL1904" i="13" s="1"/>
  <c r="MTJ1904" i="13"/>
  <c r="MTI1904" i="13"/>
  <c r="MTC1904" i="13"/>
  <c r="MTD1904" i="13" s="1"/>
  <c r="MTB1904" i="13"/>
  <c r="MTA1904" i="13"/>
  <c r="MSU1904" i="13"/>
  <c r="MSV1904" i="13" s="1"/>
  <c r="MST1904" i="13"/>
  <c r="MSS1904" i="13"/>
  <c r="MSM1904" i="13"/>
  <c r="MSN1904" i="13" s="1"/>
  <c r="MSL1904" i="13"/>
  <c r="MSK1904" i="13"/>
  <c r="MSE1904" i="13"/>
  <c r="MSF1904" i="13" s="1"/>
  <c r="MSD1904" i="13"/>
  <c r="MSC1904" i="13"/>
  <c r="MRW1904" i="13"/>
  <c r="MRX1904" i="13" s="1"/>
  <c r="MRV1904" i="13"/>
  <c r="MRU1904" i="13"/>
  <c r="MRO1904" i="13"/>
  <c r="MRP1904" i="13" s="1"/>
  <c r="MRN1904" i="13"/>
  <c r="MRM1904" i="13"/>
  <c r="MRG1904" i="13"/>
  <c r="MRH1904" i="13" s="1"/>
  <c r="MRF1904" i="13"/>
  <c r="MRE1904" i="13"/>
  <c r="MQY1904" i="13"/>
  <c r="MQZ1904" i="13" s="1"/>
  <c r="MQX1904" i="13"/>
  <c r="MQW1904" i="13"/>
  <c r="MQQ1904" i="13"/>
  <c r="MQR1904" i="13" s="1"/>
  <c r="MQP1904" i="13"/>
  <c r="MQO1904" i="13"/>
  <c r="MQI1904" i="13"/>
  <c r="MQJ1904" i="13" s="1"/>
  <c r="MQH1904" i="13"/>
  <c r="MQG1904" i="13"/>
  <c r="MQA1904" i="13"/>
  <c r="MQB1904" i="13" s="1"/>
  <c r="MPZ1904" i="13"/>
  <c r="MPY1904" i="13"/>
  <c r="MPS1904" i="13"/>
  <c r="MPT1904" i="13" s="1"/>
  <c r="MPR1904" i="13"/>
  <c r="MPQ1904" i="13"/>
  <c r="MPK1904" i="13"/>
  <c r="MPL1904" i="13" s="1"/>
  <c r="MPJ1904" i="13"/>
  <c r="MPI1904" i="13"/>
  <c r="MPC1904" i="13"/>
  <c r="MPD1904" i="13" s="1"/>
  <c r="MPB1904" i="13"/>
  <c r="MPA1904" i="13"/>
  <c r="MOU1904" i="13"/>
  <c r="MOV1904" i="13" s="1"/>
  <c r="MOT1904" i="13"/>
  <c r="MOS1904" i="13"/>
  <c r="MOM1904" i="13"/>
  <c r="MON1904" i="13" s="1"/>
  <c r="MOL1904" i="13"/>
  <c r="MOK1904" i="13"/>
  <c r="MOE1904" i="13"/>
  <c r="MOF1904" i="13" s="1"/>
  <c r="MOD1904" i="13"/>
  <c r="MOC1904" i="13"/>
  <c r="MNW1904" i="13"/>
  <c r="MNX1904" i="13" s="1"/>
  <c r="MNV1904" i="13"/>
  <c r="MNU1904" i="13"/>
  <c r="MNO1904" i="13"/>
  <c r="MNP1904" i="13" s="1"/>
  <c r="MNN1904" i="13"/>
  <c r="MNM1904" i="13"/>
  <c r="MNG1904" i="13"/>
  <c r="MNH1904" i="13" s="1"/>
  <c r="MNF1904" i="13"/>
  <c r="MNE1904" i="13"/>
  <c r="MMY1904" i="13"/>
  <c r="MMZ1904" i="13" s="1"/>
  <c r="MMX1904" i="13"/>
  <c r="MMW1904" i="13"/>
  <c r="MMQ1904" i="13"/>
  <c r="MMR1904" i="13" s="1"/>
  <c r="MMP1904" i="13"/>
  <c r="MMO1904" i="13"/>
  <c r="MMI1904" i="13"/>
  <c r="MMJ1904" i="13" s="1"/>
  <c r="MMH1904" i="13"/>
  <c r="MMG1904" i="13"/>
  <c r="MMA1904" i="13"/>
  <c r="MMB1904" i="13" s="1"/>
  <c r="MLZ1904" i="13"/>
  <c r="MLY1904" i="13"/>
  <c r="MLS1904" i="13"/>
  <c r="MLT1904" i="13" s="1"/>
  <c r="MLR1904" i="13"/>
  <c r="MLQ1904" i="13"/>
  <c r="MLK1904" i="13"/>
  <c r="MLL1904" i="13" s="1"/>
  <c r="MLJ1904" i="13"/>
  <c r="MLI1904" i="13"/>
  <c r="MLC1904" i="13"/>
  <c r="MLD1904" i="13" s="1"/>
  <c r="MLB1904" i="13"/>
  <c r="MLA1904" i="13"/>
  <c r="MKU1904" i="13"/>
  <c r="MKV1904" i="13" s="1"/>
  <c r="MKT1904" i="13"/>
  <c r="MKS1904" i="13"/>
  <c r="MKM1904" i="13"/>
  <c r="MKN1904" i="13" s="1"/>
  <c r="MKL1904" i="13"/>
  <c r="MKK1904" i="13"/>
  <c r="MKE1904" i="13"/>
  <c r="MKF1904" i="13" s="1"/>
  <c r="MKD1904" i="13"/>
  <c r="MKC1904" i="13"/>
  <c r="MJW1904" i="13"/>
  <c r="MJX1904" i="13" s="1"/>
  <c r="MJV1904" i="13"/>
  <c r="MJU1904" i="13"/>
  <c r="MJO1904" i="13"/>
  <c r="MJP1904" i="13" s="1"/>
  <c r="MJN1904" i="13"/>
  <c r="MJM1904" i="13"/>
  <c r="MJG1904" i="13"/>
  <c r="MJH1904" i="13" s="1"/>
  <c r="MJF1904" i="13"/>
  <c r="MJE1904" i="13"/>
  <c r="MIY1904" i="13"/>
  <c r="MIZ1904" i="13" s="1"/>
  <c r="MIX1904" i="13"/>
  <c r="MIW1904" i="13"/>
  <c r="MIQ1904" i="13"/>
  <c r="MIR1904" i="13" s="1"/>
  <c r="MIP1904" i="13"/>
  <c r="MIO1904" i="13"/>
  <c r="MII1904" i="13"/>
  <c r="MIJ1904" i="13" s="1"/>
  <c r="MIH1904" i="13"/>
  <c r="MIG1904" i="13"/>
  <c r="MIA1904" i="13"/>
  <c r="MIB1904" i="13" s="1"/>
  <c r="MHZ1904" i="13"/>
  <c r="MHY1904" i="13"/>
  <c r="MHS1904" i="13"/>
  <c r="MHT1904" i="13" s="1"/>
  <c r="MHR1904" i="13"/>
  <c r="MHQ1904" i="13"/>
  <c r="MHK1904" i="13"/>
  <c r="MHL1904" i="13" s="1"/>
  <c r="MHJ1904" i="13"/>
  <c r="MHI1904" i="13"/>
  <c r="MHC1904" i="13"/>
  <c r="MHD1904" i="13" s="1"/>
  <c r="MHB1904" i="13"/>
  <c r="MHA1904" i="13"/>
  <c r="MGU1904" i="13"/>
  <c r="MGV1904" i="13" s="1"/>
  <c r="MGT1904" i="13"/>
  <c r="MGS1904" i="13"/>
  <c r="MGM1904" i="13"/>
  <c r="MGN1904" i="13" s="1"/>
  <c r="MGL1904" i="13"/>
  <c r="MGK1904" i="13"/>
  <c r="MGE1904" i="13"/>
  <c r="MGF1904" i="13" s="1"/>
  <c r="MGD1904" i="13"/>
  <c r="MGC1904" i="13"/>
  <c r="MFW1904" i="13"/>
  <c r="MFX1904" i="13" s="1"/>
  <c r="MFV1904" i="13"/>
  <c r="MFU1904" i="13"/>
  <c r="MFO1904" i="13"/>
  <c r="MFP1904" i="13" s="1"/>
  <c r="MFN1904" i="13"/>
  <c r="MFM1904" i="13"/>
  <c r="MFG1904" i="13"/>
  <c r="MFH1904" i="13" s="1"/>
  <c r="MFF1904" i="13"/>
  <c r="MFE1904" i="13"/>
  <c r="MEY1904" i="13"/>
  <c r="MEZ1904" i="13" s="1"/>
  <c r="MEX1904" i="13"/>
  <c r="MEW1904" i="13"/>
  <c r="MEQ1904" i="13"/>
  <c r="MER1904" i="13" s="1"/>
  <c r="MEP1904" i="13"/>
  <c r="MEO1904" i="13"/>
  <c r="MEI1904" i="13"/>
  <c r="MEJ1904" i="13" s="1"/>
  <c r="MEH1904" i="13"/>
  <c r="MEG1904" i="13"/>
  <c r="MEA1904" i="13"/>
  <c r="MEB1904" i="13" s="1"/>
  <c r="MDZ1904" i="13"/>
  <c r="MDY1904" i="13"/>
  <c r="MDS1904" i="13"/>
  <c r="MDT1904" i="13" s="1"/>
  <c r="MDR1904" i="13"/>
  <c r="MDQ1904" i="13"/>
  <c r="MDK1904" i="13"/>
  <c r="MDL1904" i="13" s="1"/>
  <c r="MDJ1904" i="13"/>
  <c r="MDI1904" i="13"/>
  <c r="MDC1904" i="13"/>
  <c r="MDD1904" i="13" s="1"/>
  <c r="MDB1904" i="13"/>
  <c r="MDA1904" i="13"/>
  <c r="MCU1904" i="13"/>
  <c r="MCV1904" i="13" s="1"/>
  <c r="MCT1904" i="13"/>
  <c r="MCS1904" i="13"/>
  <c r="MCM1904" i="13"/>
  <c r="MCN1904" i="13" s="1"/>
  <c r="MCL1904" i="13"/>
  <c r="MCK1904" i="13"/>
  <c r="MCE1904" i="13"/>
  <c r="MCF1904" i="13" s="1"/>
  <c r="MCD1904" i="13"/>
  <c r="MCC1904" i="13"/>
  <c r="MBW1904" i="13"/>
  <c r="MBX1904" i="13" s="1"/>
  <c r="MBV1904" i="13"/>
  <c r="MBU1904" i="13"/>
  <c r="MBO1904" i="13"/>
  <c r="MBP1904" i="13" s="1"/>
  <c r="MBN1904" i="13"/>
  <c r="MBM1904" i="13"/>
  <c r="MBG1904" i="13"/>
  <c r="MBH1904" i="13" s="1"/>
  <c r="MBF1904" i="13"/>
  <c r="MBE1904" i="13"/>
  <c r="MAY1904" i="13"/>
  <c r="MAZ1904" i="13" s="1"/>
  <c r="MAX1904" i="13"/>
  <c r="MAW1904" i="13"/>
  <c r="MAQ1904" i="13"/>
  <c r="MAR1904" i="13" s="1"/>
  <c r="MAP1904" i="13"/>
  <c r="MAO1904" i="13"/>
  <c r="MAI1904" i="13"/>
  <c r="MAJ1904" i="13" s="1"/>
  <c r="MAH1904" i="13"/>
  <c r="MAG1904" i="13"/>
  <c r="MAA1904" i="13"/>
  <c r="MAB1904" i="13" s="1"/>
  <c r="LZZ1904" i="13"/>
  <c r="LZY1904" i="13"/>
  <c r="LZS1904" i="13"/>
  <c r="LZT1904" i="13" s="1"/>
  <c r="LZR1904" i="13"/>
  <c r="LZQ1904" i="13"/>
  <c r="LZK1904" i="13"/>
  <c r="LZL1904" i="13" s="1"/>
  <c r="LZJ1904" i="13"/>
  <c r="LZI1904" i="13"/>
  <c r="LZC1904" i="13"/>
  <c r="LZD1904" i="13" s="1"/>
  <c r="LZB1904" i="13"/>
  <c r="LZA1904" i="13"/>
  <c r="LYU1904" i="13"/>
  <c r="LYV1904" i="13" s="1"/>
  <c r="LYT1904" i="13"/>
  <c r="LYS1904" i="13"/>
  <c r="LYM1904" i="13"/>
  <c r="LYN1904" i="13" s="1"/>
  <c r="LYL1904" i="13"/>
  <c r="LYK1904" i="13"/>
  <c r="LYE1904" i="13"/>
  <c r="LYF1904" i="13" s="1"/>
  <c r="LYD1904" i="13"/>
  <c r="LYC1904" i="13"/>
  <c r="LXW1904" i="13"/>
  <c r="LXX1904" i="13" s="1"/>
  <c r="LXV1904" i="13"/>
  <c r="LXU1904" i="13"/>
  <c r="LXO1904" i="13"/>
  <c r="LXP1904" i="13" s="1"/>
  <c r="LXN1904" i="13"/>
  <c r="LXM1904" i="13"/>
  <c r="LXG1904" i="13"/>
  <c r="LXH1904" i="13" s="1"/>
  <c r="LXF1904" i="13"/>
  <c r="LXE1904" i="13"/>
  <c r="LWY1904" i="13"/>
  <c r="LWZ1904" i="13" s="1"/>
  <c r="LWX1904" i="13"/>
  <c r="LWW1904" i="13"/>
  <c r="LWQ1904" i="13"/>
  <c r="LWR1904" i="13" s="1"/>
  <c r="LWP1904" i="13"/>
  <c r="LWO1904" i="13"/>
  <c r="LWJ1904" i="13"/>
  <c r="LWI1904" i="13"/>
  <c r="LWH1904" i="13"/>
  <c r="LWG1904" i="13"/>
  <c r="LWB1904" i="13"/>
  <c r="LWA1904" i="13"/>
  <c r="LVZ1904" i="13"/>
  <c r="LVY1904" i="13"/>
  <c r="LVT1904" i="13"/>
  <c r="LVS1904" i="13"/>
  <c r="LVR1904" i="13"/>
  <c r="LVQ1904" i="13"/>
  <c r="LVL1904" i="13"/>
  <c r="LVK1904" i="13"/>
  <c r="LVJ1904" i="13"/>
  <c r="LVI1904" i="13"/>
  <c r="LVD1904" i="13"/>
  <c r="LVC1904" i="13"/>
  <c r="LVB1904" i="13"/>
  <c r="LVA1904" i="13"/>
  <c r="LUV1904" i="13"/>
  <c r="LUU1904" i="13"/>
  <c r="LUT1904" i="13"/>
  <c r="LUS1904" i="13"/>
  <c r="LUN1904" i="13"/>
  <c r="LUM1904" i="13"/>
  <c r="LUL1904" i="13"/>
  <c r="LUK1904" i="13"/>
  <c r="LUF1904" i="13"/>
  <c r="LUE1904" i="13"/>
  <c r="LUD1904" i="13"/>
  <c r="LUC1904" i="13"/>
  <c r="LTX1904" i="13"/>
  <c r="LTW1904" i="13"/>
  <c r="LTV1904" i="13"/>
  <c r="LTU1904" i="13"/>
  <c r="LTP1904" i="13"/>
  <c r="LTO1904" i="13"/>
  <c r="LTN1904" i="13"/>
  <c r="LTM1904" i="13"/>
  <c r="LTH1904" i="13"/>
  <c r="LTG1904" i="13"/>
  <c r="LTF1904" i="13"/>
  <c r="LTE1904" i="13"/>
  <c r="LSZ1904" i="13"/>
  <c r="LSY1904" i="13"/>
  <c r="LSX1904" i="13"/>
  <c r="LSW1904" i="13"/>
  <c r="LSR1904" i="13"/>
  <c r="LSQ1904" i="13"/>
  <c r="LSP1904" i="13"/>
  <c r="LSO1904" i="13"/>
  <c r="LSJ1904" i="13"/>
  <c r="LSI1904" i="13"/>
  <c r="LSH1904" i="13"/>
  <c r="LSG1904" i="13"/>
  <c r="LSB1904" i="13"/>
  <c r="LSA1904" i="13"/>
  <c r="LRZ1904" i="13"/>
  <c r="LRY1904" i="13"/>
  <c r="LRT1904" i="13"/>
  <c r="LRS1904" i="13"/>
  <c r="LRR1904" i="13"/>
  <c r="LRQ1904" i="13"/>
  <c r="LRL1904" i="13"/>
  <c r="LRK1904" i="13"/>
  <c r="LRJ1904" i="13"/>
  <c r="LRI1904" i="13"/>
  <c r="LRD1904" i="13"/>
  <c r="LRC1904" i="13"/>
  <c r="LRB1904" i="13"/>
  <c r="LRA1904" i="13"/>
  <c r="LQV1904" i="13"/>
  <c r="LQU1904" i="13"/>
  <c r="LQT1904" i="13"/>
  <c r="LQS1904" i="13"/>
  <c r="LQN1904" i="13"/>
  <c r="LQM1904" i="13"/>
  <c r="LQL1904" i="13"/>
  <c r="LQK1904" i="13"/>
  <c r="LQF1904" i="13"/>
  <c r="LQE1904" i="13"/>
  <c r="LQD1904" i="13"/>
  <c r="LQC1904" i="13"/>
  <c r="LPX1904" i="13"/>
  <c r="LPW1904" i="13"/>
  <c r="LPV1904" i="13"/>
  <c r="LPU1904" i="13"/>
  <c r="LPP1904" i="13"/>
  <c r="LPO1904" i="13"/>
  <c r="LPN1904" i="13"/>
  <c r="LPM1904" i="13"/>
  <c r="LPH1904" i="13"/>
  <c r="LPG1904" i="13"/>
  <c r="LPF1904" i="13"/>
  <c r="LPE1904" i="13"/>
  <c r="LOZ1904" i="13"/>
  <c r="LOY1904" i="13"/>
  <c r="LOX1904" i="13"/>
  <c r="LOW1904" i="13"/>
  <c r="LOR1904" i="13"/>
  <c r="LOQ1904" i="13"/>
  <c r="LOP1904" i="13"/>
  <c r="LOO1904" i="13"/>
  <c r="LOJ1904" i="13"/>
  <c r="LOI1904" i="13"/>
  <c r="LOH1904" i="13"/>
  <c r="LOG1904" i="13"/>
  <c r="LOB1904" i="13"/>
  <c r="LOA1904" i="13"/>
  <c r="LNZ1904" i="13"/>
  <c r="LNY1904" i="13"/>
  <c r="LNT1904" i="13"/>
  <c r="LNS1904" i="13"/>
  <c r="LNR1904" i="13"/>
  <c r="LNQ1904" i="13"/>
  <c r="LNL1904" i="13"/>
  <c r="LNK1904" i="13"/>
  <c r="LNJ1904" i="13"/>
  <c r="LNI1904" i="13"/>
  <c r="LND1904" i="13"/>
  <c r="LNC1904" i="13"/>
  <c r="LNB1904" i="13"/>
  <c r="LNA1904" i="13"/>
  <c r="LMV1904" i="13"/>
  <c r="LMU1904" i="13"/>
  <c r="LMT1904" i="13"/>
  <c r="LMS1904" i="13"/>
  <c r="LMN1904" i="13"/>
  <c r="LMM1904" i="13"/>
  <c r="LML1904" i="13"/>
  <c r="LMK1904" i="13"/>
  <c r="LMF1904" i="13"/>
  <c r="LME1904" i="13"/>
  <c r="LMD1904" i="13"/>
  <c r="LMC1904" i="13"/>
  <c r="LLX1904" i="13"/>
  <c r="LLW1904" i="13"/>
  <c r="LLV1904" i="13"/>
  <c r="LLU1904" i="13"/>
  <c r="LLP1904" i="13"/>
  <c r="LLO1904" i="13"/>
  <c r="LLN1904" i="13"/>
  <c r="LLM1904" i="13"/>
  <c r="LLH1904" i="13"/>
  <c r="LLG1904" i="13"/>
  <c r="LLF1904" i="13"/>
  <c r="LLE1904" i="13"/>
  <c r="LKZ1904" i="13"/>
  <c r="LKY1904" i="13"/>
  <c r="LKX1904" i="13"/>
  <c r="LKW1904" i="13"/>
  <c r="LKR1904" i="13"/>
  <c r="LKQ1904" i="13"/>
  <c r="LKP1904" i="13"/>
  <c r="LKO1904" i="13"/>
  <c r="LKJ1904" i="13"/>
  <c r="LKI1904" i="13"/>
  <c r="LKH1904" i="13"/>
  <c r="LKG1904" i="13"/>
  <c r="LKB1904" i="13"/>
  <c r="LKA1904" i="13"/>
  <c r="LJZ1904" i="13"/>
  <c r="LJY1904" i="13"/>
  <c r="LJT1904" i="13"/>
  <c r="LJS1904" i="13"/>
  <c r="LJR1904" i="13"/>
  <c r="LJQ1904" i="13"/>
  <c r="LJL1904" i="13"/>
  <c r="LJK1904" i="13"/>
  <c r="LJJ1904" i="13"/>
  <c r="LJI1904" i="13"/>
  <c r="LJD1904" i="13"/>
  <c r="LJC1904" i="13"/>
  <c r="LJB1904" i="13"/>
  <c r="LJA1904" i="13"/>
  <c r="LIV1904" i="13"/>
  <c r="LIU1904" i="13"/>
  <c r="LIT1904" i="13"/>
  <c r="LIS1904" i="13"/>
  <c r="LIN1904" i="13"/>
  <c r="LIM1904" i="13"/>
  <c r="LIL1904" i="13"/>
  <c r="LIK1904" i="13"/>
  <c r="LIF1904" i="13"/>
  <c r="LIE1904" i="13"/>
  <c r="LID1904" i="13"/>
  <c r="LIC1904" i="13"/>
  <c r="LHX1904" i="13"/>
  <c r="LHW1904" i="13"/>
  <c r="LHV1904" i="13"/>
  <c r="LHU1904" i="13"/>
  <c r="LHP1904" i="13"/>
  <c r="LHO1904" i="13"/>
  <c r="LHN1904" i="13"/>
  <c r="LHM1904" i="13"/>
  <c r="LHH1904" i="13"/>
  <c r="LHG1904" i="13"/>
  <c r="LHF1904" i="13"/>
  <c r="LHE1904" i="13"/>
  <c r="LGZ1904" i="13"/>
  <c r="LGY1904" i="13"/>
  <c r="LGX1904" i="13"/>
  <c r="LGW1904" i="13"/>
  <c r="LGR1904" i="13"/>
  <c r="LGQ1904" i="13"/>
  <c r="LGP1904" i="13"/>
  <c r="LGO1904" i="13"/>
  <c r="LGJ1904" i="13"/>
  <c r="LGI1904" i="13"/>
  <c r="LGH1904" i="13"/>
  <c r="LGG1904" i="13"/>
  <c r="LGB1904" i="13"/>
  <c r="LGA1904" i="13"/>
  <c r="LFZ1904" i="13"/>
  <c r="LFY1904" i="13"/>
  <c r="LFT1904" i="13"/>
  <c r="LFS1904" i="13"/>
  <c r="LFR1904" i="13"/>
  <c r="LFQ1904" i="13"/>
  <c r="LFL1904" i="13"/>
  <c r="LFK1904" i="13"/>
  <c r="LFJ1904" i="13"/>
  <c r="LFI1904" i="13"/>
  <c r="LFD1904" i="13"/>
  <c r="LFC1904" i="13"/>
  <c r="LFB1904" i="13"/>
  <c r="LFA1904" i="13"/>
  <c r="LEV1904" i="13"/>
  <c r="LEU1904" i="13"/>
  <c r="LET1904" i="13"/>
  <c r="LES1904" i="13"/>
  <c r="LEN1904" i="13"/>
  <c r="LEM1904" i="13"/>
  <c r="LEL1904" i="13"/>
  <c r="LEK1904" i="13"/>
  <c r="LEF1904" i="13"/>
  <c r="LEE1904" i="13"/>
  <c r="LED1904" i="13"/>
  <c r="LEC1904" i="13"/>
  <c r="LDX1904" i="13"/>
  <c r="LDW1904" i="13"/>
  <c r="LDV1904" i="13"/>
  <c r="LDU1904" i="13"/>
  <c r="LDP1904" i="13"/>
  <c r="LDO1904" i="13"/>
  <c r="LDN1904" i="13"/>
  <c r="LDM1904" i="13"/>
  <c r="LDH1904" i="13"/>
  <c r="LDG1904" i="13"/>
  <c r="LDF1904" i="13"/>
  <c r="LDE1904" i="13"/>
  <c r="LCZ1904" i="13"/>
  <c r="LCY1904" i="13"/>
  <c r="LCX1904" i="13"/>
  <c r="LCW1904" i="13"/>
  <c r="LCR1904" i="13"/>
  <c r="LCQ1904" i="13"/>
  <c r="LCP1904" i="13"/>
  <c r="LCO1904" i="13"/>
  <c r="LCJ1904" i="13"/>
  <c r="LCI1904" i="13"/>
  <c r="LCH1904" i="13"/>
  <c r="LCG1904" i="13"/>
  <c r="LCB1904" i="13"/>
  <c r="LCA1904" i="13"/>
  <c r="LBZ1904" i="13"/>
  <c r="LBY1904" i="13"/>
  <c r="LBT1904" i="13"/>
  <c r="LBS1904" i="13"/>
  <c r="LBR1904" i="13"/>
  <c r="LBQ1904" i="13"/>
  <c r="LBL1904" i="13"/>
  <c r="LBK1904" i="13"/>
  <c r="LBJ1904" i="13"/>
  <c r="LBI1904" i="13"/>
  <c r="LBD1904" i="13"/>
  <c r="LBC1904" i="13"/>
  <c r="LBB1904" i="13"/>
  <c r="LBA1904" i="13"/>
  <c r="LAV1904" i="13"/>
  <c r="LAU1904" i="13"/>
  <c r="LAT1904" i="13"/>
  <c r="LAS1904" i="13"/>
  <c r="LAN1904" i="13"/>
  <c r="LAM1904" i="13"/>
  <c r="LAL1904" i="13"/>
  <c r="LAK1904" i="13"/>
  <c r="LAF1904" i="13"/>
  <c r="LAE1904" i="13"/>
  <c r="LAD1904" i="13"/>
  <c r="LAC1904" i="13"/>
  <c r="KZX1904" i="13"/>
  <c r="KZW1904" i="13"/>
  <c r="KZV1904" i="13"/>
  <c r="KZU1904" i="13"/>
  <c r="KZP1904" i="13"/>
  <c r="KZO1904" i="13"/>
  <c r="KZN1904" i="13"/>
  <c r="KZM1904" i="13"/>
  <c r="KZH1904" i="13"/>
  <c r="KZG1904" i="13"/>
  <c r="KZF1904" i="13"/>
  <c r="KZE1904" i="13"/>
  <c r="KYZ1904" i="13"/>
  <c r="KYY1904" i="13"/>
  <c r="KYX1904" i="13"/>
  <c r="KYW1904" i="13"/>
  <c r="KYR1904" i="13"/>
  <c r="KYQ1904" i="13"/>
  <c r="KYP1904" i="13"/>
  <c r="KYO1904" i="13"/>
  <c r="KYJ1904" i="13"/>
  <c r="KYI1904" i="13"/>
  <c r="KYH1904" i="13"/>
  <c r="KYG1904" i="13"/>
  <c r="KYB1904" i="13"/>
  <c r="KYA1904" i="13"/>
  <c r="KXZ1904" i="13"/>
  <c r="KXY1904" i="13"/>
  <c r="KXT1904" i="13"/>
  <c r="KXS1904" i="13"/>
  <c r="KXR1904" i="13"/>
  <c r="KXQ1904" i="13"/>
  <c r="KXL1904" i="13"/>
  <c r="KXK1904" i="13"/>
  <c r="KXJ1904" i="13"/>
  <c r="KXI1904" i="13"/>
  <c r="KXD1904" i="13"/>
  <c r="KXC1904" i="13"/>
  <c r="KXB1904" i="13"/>
  <c r="KXA1904" i="13"/>
  <c r="KWV1904" i="13"/>
  <c r="KWU1904" i="13"/>
  <c r="KWT1904" i="13"/>
  <c r="KWS1904" i="13"/>
  <c r="KWN1904" i="13"/>
  <c r="KWM1904" i="13"/>
  <c r="KWL1904" i="13"/>
  <c r="KWK1904" i="13"/>
  <c r="KWF1904" i="13"/>
  <c r="KWE1904" i="13"/>
  <c r="KWD1904" i="13"/>
  <c r="KWC1904" i="13"/>
  <c r="KVX1904" i="13"/>
  <c r="KVW1904" i="13"/>
  <c r="KVV1904" i="13"/>
  <c r="KVU1904" i="13"/>
  <c r="KVP1904" i="13"/>
  <c r="KVO1904" i="13"/>
  <c r="KVN1904" i="13"/>
  <c r="KVM1904" i="13"/>
  <c r="KVH1904" i="13"/>
  <c r="KVG1904" i="13"/>
  <c r="KVF1904" i="13"/>
  <c r="KVE1904" i="13"/>
  <c r="KUZ1904" i="13"/>
  <c r="KUY1904" i="13"/>
  <c r="KUX1904" i="13"/>
  <c r="KUW1904" i="13"/>
  <c r="KUR1904" i="13"/>
  <c r="KUQ1904" i="13"/>
  <c r="KUP1904" i="13"/>
  <c r="KUO1904" i="13"/>
  <c r="KUJ1904" i="13"/>
  <c r="KUI1904" i="13"/>
  <c r="KUH1904" i="13"/>
  <c r="KUG1904" i="13"/>
  <c r="KUB1904" i="13"/>
  <c r="KUA1904" i="13"/>
  <c r="KTZ1904" i="13"/>
  <c r="KTY1904" i="13"/>
  <c r="KTT1904" i="13"/>
  <c r="KTS1904" i="13"/>
  <c r="KTR1904" i="13"/>
  <c r="KTQ1904" i="13"/>
  <c r="KTL1904" i="13"/>
  <c r="KTK1904" i="13"/>
  <c r="KTJ1904" i="13"/>
  <c r="KTI1904" i="13"/>
  <c r="KTD1904" i="13"/>
  <c r="KTC1904" i="13"/>
  <c r="KTB1904" i="13"/>
  <c r="KTA1904" i="13"/>
  <c r="KSV1904" i="13"/>
  <c r="KSU1904" i="13"/>
  <c r="KST1904" i="13"/>
  <c r="KSS1904" i="13"/>
  <c r="KSN1904" i="13"/>
  <c r="KSM1904" i="13"/>
  <c r="KSL1904" i="13"/>
  <c r="KSK1904" i="13"/>
  <c r="KSF1904" i="13"/>
  <c r="KSE1904" i="13"/>
  <c r="KSD1904" i="13"/>
  <c r="KSC1904" i="13"/>
  <c r="KRX1904" i="13"/>
  <c r="KRW1904" i="13"/>
  <c r="KRV1904" i="13"/>
  <c r="KRU1904" i="13"/>
  <c r="KRP1904" i="13"/>
  <c r="KRO1904" i="13"/>
  <c r="KRN1904" i="13"/>
  <c r="KRM1904" i="13"/>
  <c r="KRH1904" i="13"/>
  <c r="KRG1904" i="13"/>
  <c r="KRF1904" i="13"/>
  <c r="KRE1904" i="13"/>
  <c r="KQZ1904" i="13"/>
  <c r="KQY1904" i="13"/>
  <c r="KQX1904" i="13"/>
  <c r="KQW1904" i="13"/>
  <c r="KQR1904" i="13"/>
  <c r="KQQ1904" i="13"/>
  <c r="KQP1904" i="13"/>
  <c r="KQO1904" i="13"/>
  <c r="KQJ1904" i="13"/>
  <c r="KQI1904" i="13"/>
  <c r="KQH1904" i="13"/>
  <c r="KQG1904" i="13"/>
  <c r="KQB1904" i="13"/>
  <c r="KQA1904" i="13"/>
  <c r="KPZ1904" i="13"/>
  <c r="KPY1904" i="13"/>
  <c r="KPT1904" i="13"/>
  <c r="KPS1904" i="13"/>
  <c r="KPR1904" i="13"/>
  <c r="KPQ1904" i="13"/>
  <c r="KPL1904" i="13"/>
  <c r="KPK1904" i="13"/>
  <c r="KPJ1904" i="13"/>
  <c r="KPI1904" i="13"/>
  <c r="KPD1904" i="13"/>
  <c r="KPC1904" i="13"/>
  <c r="KPB1904" i="13"/>
  <c r="KPA1904" i="13"/>
  <c r="KOV1904" i="13"/>
  <c r="KOU1904" i="13"/>
  <c r="KOT1904" i="13"/>
  <c r="KOS1904" i="13"/>
  <c r="KON1904" i="13"/>
  <c r="KOM1904" i="13"/>
  <c r="KOL1904" i="13"/>
  <c r="KOK1904" i="13"/>
  <c r="KOF1904" i="13"/>
  <c r="KOE1904" i="13"/>
  <c r="KOD1904" i="13"/>
  <c r="KOC1904" i="13"/>
  <c r="KNX1904" i="13"/>
  <c r="KNW1904" i="13"/>
  <c r="KNV1904" i="13"/>
  <c r="KNU1904" i="13"/>
  <c r="KNP1904" i="13"/>
  <c r="KNO1904" i="13"/>
  <c r="KNN1904" i="13"/>
  <c r="KNM1904" i="13"/>
  <c r="KNH1904" i="13"/>
  <c r="KNG1904" i="13"/>
  <c r="KNF1904" i="13"/>
  <c r="KNE1904" i="13"/>
  <c r="KMZ1904" i="13"/>
  <c r="KMY1904" i="13"/>
  <c r="KMX1904" i="13"/>
  <c r="KMW1904" i="13"/>
  <c r="KMR1904" i="13"/>
  <c r="KMQ1904" i="13"/>
  <c r="KMP1904" i="13"/>
  <c r="KMO1904" i="13"/>
  <c r="KMJ1904" i="13"/>
  <c r="KMI1904" i="13"/>
  <c r="KMH1904" i="13"/>
  <c r="KMG1904" i="13"/>
  <c r="KMB1904" i="13"/>
  <c r="KMA1904" i="13"/>
  <c r="KLZ1904" i="13"/>
  <c r="KLY1904" i="13"/>
  <c r="KLT1904" i="13"/>
  <c r="KLS1904" i="13"/>
  <c r="KLR1904" i="13"/>
  <c r="KLQ1904" i="13"/>
  <c r="KLL1904" i="13"/>
  <c r="KLK1904" i="13"/>
  <c r="KLJ1904" i="13"/>
  <c r="KLI1904" i="13"/>
  <c r="KLD1904" i="13"/>
  <c r="KLC1904" i="13"/>
  <c r="KLB1904" i="13"/>
  <c r="KLA1904" i="13"/>
  <c r="KKV1904" i="13"/>
  <c r="KKU1904" i="13"/>
  <c r="KKT1904" i="13"/>
  <c r="KKS1904" i="13"/>
  <c r="KKN1904" i="13"/>
  <c r="KKM1904" i="13"/>
  <c r="KKL1904" i="13"/>
  <c r="KKK1904" i="13"/>
  <c r="KKF1904" i="13"/>
  <c r="KKE1904" i="13"/>
  <c r="KKD1904" i="13"/>
  <c r="KKC1904" i="13"/>
  <c r="KJX1904" i="13"/>
  <c r="KJW1904" i="13"/>
  <c r="KJV1904" i="13"/>
  <c r="KJU1904" i="13"/>
  <c r="KJP1904" i="13"/>
  <c r="KJO1904" i="13"/>
  <c r="KJN1904" i="13"/>
  <c r="KJM1904" i="13"/>
  <c r="KJH1904" i="13"/>
  <c r="KJG1904" i="13"/>
  <c r="KJF1904" i="13"/>
  <c r="KJE1904" i="13"/>
  <c r="KIZ1904" i="13"/>
  <c r="KIY1904" i="13"/>
  <c r="KIX1904" i="13"/>
  <c r="KIW1904" i="13"/>
  <c r="KIR1904" i="13"/>
  <c r="KIQ1904" i="13"/>
  <c r="KIP1904" i="13"/>
  <c r="KIO1904" i="13"/>
  <c r="KIJ1904" i="13"/>
  <c r="KII1904" i="13"/>
  <c r="KIH1904" i="13"/>
  <c r="KIG1904" i="13"/>
  <c r="KIB1904" i="13"/>
  <c r="KIA1904" i="13"/>
  <c r="KHZ1904" i="13"/>
  <c r="KHY1904" i="13"/>
  <c r="KHT1904" i="13"/>
  <c r="KHS1904" i="13"/>
  <c r="KHR1904" i="13"/>
  <c r="KHQ1904" i="13"/>
  <c r="KHL1904" i="13"/>
  <c r="KHK1904" i="13"/>
  <c r="KHJ1904" i="13"/>
  <c r="KHI1904" i="13"/>
  <c r="KHD1904" i="13"/>
  <c r="KHC1904" i="13"/>
  <c r="KHB1904" i="13"/>
  <c r="KHA1904" i="13"/>
  <c r="KGV1904" i="13"/>
  <c r="KGU1904" i="13"/>
  <c r="KGT1904" i="13"/>
  <c r="KGS1904" i="13"/>
  <c r="KGN1904" i="13"/>
  <c r="KGM1904" i="13"/>
  <c r="KGL1904" i="13"/>
  <c r="KGK1904" i="13"/>
  <c r="KGF1904" i="13"/>
  <c r="KGE1904" i="13"/>
  <c r="KGD1904" i="13"/>
  <c r="KGC1904" i="13"/>
  <c r="KFX1904" i="13"/>
  <c r="KFW1904" i="13"/>
  <c r="KFV1904" i="13"/>
  <c r="KFU1904" i="13"/>
  <c r="KFP1904" i="13"/>
  <c r="KFO1904" i="13"/>
  <c r="KFN1904" i="13"/>
  <c r="KFM1904" i="13"/>
  <c r="KFH1904" i="13"/>
  <c r="KFG1904" i="13"/>
  <c r="KFF1904" i="13"/>
  <c r="KFE1904" i="13"/>
  <c r="KEZ1904" i="13"/>
  <c r="KEY1904" i="13"/>
  <c r="KEX1904" i="13"/>
  <c r="KEW1904" i="13"/>
  <c r="KER1904" i="13"/>
  <c r="KEQ1904" i="13"/>
  <c r="KEP1904" i="13"/>
  <c r="KEO1904" i="13"/>
  <c r="KEJ1904" i="13"/>
  <c r="KEI1904" i="13"/>
  <c r="KEH1904" i="13"/>
  <c r="KEG1904" i="13"/>
  <c r="KEB1904" i="13"/>
  <c r="KEA1904" i="13"/>
  <c r="KDZ1904" i="13"/>
  <c r="KDY1904" i="13"/>
  <c r="KDT1904" i="13"/>
  <c r="KDS1904" i="13"/>
  <c r="KDR1904" i="13"/>
  <c r="KDQ1904" i="13"/>
  <c r="KDL1904" i="13"/>
  <c r="KDK1904" i="13"/>
  <c r="KDJ1904" i="13"/>
  <c r="KDI1904" i="13"/>
  <c r="KDD1904" i="13"/>
  <c r="KDC1904" i="13"/>
  <c r="KDB1904" i="13"/>
  <c r="KDA1904" i="13"/>
  <c r="KCV1904" i="13"/>
  <c r="KCU1904" i="13"/>
  <c r="KCT1904" i="13"/>
  <c r="KCS1904" i="13"/>
  <c r="KCN1904" i="13"/>
  <c r="KCM1904" i="13"/>
  <c r="KCL1904" i="13"/>
  <c r="KCK1904" i="13"/>
  <c r="KCF1904" i="13"/>
  <c r="KCE1904" i="13"/>
  <c r="KCD1904" i="13"/>
  <c r="KCC1904" i="13"/>
  <c r="KBX1904" i="13"/>
  <c r="KBW1904" i="13"/>
  <c r="KBV1904" i="13"/>
  <c r="KBU1904" i="13"/>
  <c r="KBP1904" i="13"/>
  <c r="KBO1904" i="13"/>
  <c r="KBN1904" i="13"/>
  <c r="KBM1904" i="13"/>
  <c r="KBH1904" i="13"/>
  <c r="KBG1904" i="13"/>
  <c r="KBF1904" i="13"/>
  <c r="KBE1904" i="13"/>
  <c r="KAZ1904" i="13"/>
  <c r="KAY1904" i="13"/>
  <c r="KAX1904" i="13"/>
  <c r="KAW1904" i="13"/>
  <c r="KAR1904" i="13"/>
  <c r="KAQ1904" i="13"/>
  <c r="KAP1904" i="13"/>
  <c r="KAO1904" i="13"/>
  <c r="KAJ1904" i="13"/>
  <c r="KAI1904" i="13"/>
  <c r="KAH1904" i="13"/>
  <c r="KAG1904" i="13"/>
  <c r="KAB1904" i="13"/>
  <c r="KAA1904" i="13"/>
  <c r="JZZ1904" i="13"/>
  <c r="JZY1904" i="13"/>
  <c r="JZT1904" i="13"/>
  <c r="JZS1904" i="13"/>
  <c r="JZR1904" i="13"/>
  <c r="JZQ1904" i="13"/>
  <c r="JZL1904" i="13"/>
  <c r="JZK1904" i="13"/>
  <c r="JZJ1904" i="13"/>
  <c r="JZI1904" i="13"/>
  <c r="JZD1904" i="13"/>
  <c r="JZC1904" i="13"/>
  <c r="JZB1904" i="13"/>
  <c r="JZA1904" i="13"/>
  <c r="JYV1904" i="13"/>
  <c r="JYU1904" i="13"/>
  <c r="JYT1904" i="13"/>
  <c r="JYS1904" i="13"/>
  <c r="JYN1904" i="13"/>
  <c r="JYM1904" i="13"/>
  <c r="JYL1904" i="13"/>
  <c r="JYK1904" i="13"/>
  <c r="JYF1904" i="13"/>
  <c r="JYE1904" i="13"/>
  <c r="JYD1904" i="13"/>
  <c r="JYC1904" i="13"/>
  <c r="JXX1904" i="13"/>
  <c r="JXW1904" i="13"/>
  <c r="JXV1904" i="13"/>
  <c r="JXU1904" i="13"/>
  <c r="JXP1904" i="13"/>
  <c r="JXO1904" i="13"/>
  <c r="JXN1904" i="13"/>
  <c r="JXM1904" i="13"/>
  <c r="JXH1904" i="13"/>
  <c r="JXG1904" i="13"/>
  <c r="JXF1904" i="13"/>
  <c r="JXE1904" i="13"/>
  <c r="JWZ1904" i="13"/>
  <c r="JWY1904" i="13"/>
  <c r="JWX1904" i="13"/>
  <c r="JWW1904" i="13"/>
  <c r="JWR1904" i="13"/>
  <c r="JWQ1904" i="13"/>
  <c r="JWP1904" i="13"/>
  <c r="JWO1904" i="13"/>
  <c r="JWJ1904" i="13"/>
  <c r="JWI1904" i="13"/>
  <c r="JWH1904" i="13"/>
  <c r="JWG1904" i="13"/>
  <c r="JWB1904" i="13"/>
  <c r="JWA1904" i="13"/>
  <c r="JVZ1904" i="13"/>
  <c r="JVY1904" i="13"/>
  <c r="JVT1904" i="13"/>
  <c r="JVS1904" i="13"/>
  <c r="JVR1904" i="13"/>
  <c r="JVQ1904" i="13"/>
  <c r="JVL1904" i="13"/>
  <c r="JVK1904" i="13"/>
  <c r="JVJ1904" i="13"/>
  <c r="JVI1904" i="13"/>
  <c r="JVD1904" i="13"/>
  <c r="JVC1904" i="13"/>
  <c r="JVB1904" i="13"/>
  <c r="JVA1904" i="13"/>
  <c r="JUV1904" i="13"/>
  <c r="JUU1904" i="13"/>
  <c r="JUT1904" i="13"/>
  <c r="JUS1904" i="13"/>
  <c r="JUN1904" i="13"/>
  <c r="JUM1904" i="13"/>
  <c r="JUL1904" i="13"/>
  <c r="JUK1904" i="13"/>
  <c r="JUF1904" i="13"/>
  <c r="JUE1904" i="13"/>
  <c r="JUD1904" i="13"/>
  <c r="JUC1904" i="13"/>
  <c r="JTX1904" i="13"/>
  <c r="JTW1904" i="13"/>
  <c r="JTV1904" i="13"/>
  <c r="JTU1904" i="13"/>
  <c r="JTP1904" i="13"/>
  <c r="JTO1904" i="13"/>
  <c r="JTN1904" i="13"/>
  <c r="JTM1904" i="13"/>
  <c r="JTH1904" i="13"/>
  <c r="JTG1904" i="13"/>
  <c r="JTF1904" i="13"/>
  <c r="JTE1904" i="13"/>
  <c r="JSZ1904" i="13"/>
  <c r="JSY1904" i="13"/>
  <c r="JSX1904" i="13"/>
  <c r="JSW1904" i="13"/>
  <c r="JSR1904" i="13"/>
  <c r="JSQ1904" i="13"/>
  <c r="JSP1904" i="13"/>
  <c r="JSO1904" i="13"/>
  <c r="JSJ1904" i="13"/>
  <c r="JSI1904" i="13"/>
  <c r="JSH1904" i="13"/>
  <c r="JSG1904" i="13"/>
  <c r="JSB1904" i="13"/>
  <c r="JSA1904" i="13"/>
  <c r="JRZ1904" i="13"/>
  <c r="JRY1904" i="13"/>
  <c r="JRT1904" i="13"/>
  <c r="JRS1904" i="13"/>
  <c r="JRR1904" i="13"/>
  <c r="JRQ1904" i="13"/>
  <c r="JRL1904" i="13"/>
  <c r="JRK1904" i="13"/>
  <c r="JRJ1904" i="13"/>
  <c r="JRI1904" i="13"/>
  <c r="JRD1904" i="13"/>
  <c r="JRC1904" i="13"/>
  <c r="JRB1904" i="13"/>
  <c r="JRA1904" i="13"/>
  <c r="JQV1904" i="13"/>
  <c r="JQU1904" i="13"/>
  <c r="JQT1904" i="13"/>
  <c r="JQS1904" i="13"/>
  <c r="JQN1904" i="13"/>
  <c r="JQM1904" i="13"/>
  <c r="JQL1904" i="13"/>
  <c r="JQK1904" i="13"/>
  <c r="JQF1904" i="13"/>
  <c r="JQE1904" i="13"/>
  <c r="JQD1904" i="13"/>
  <c r="JQC1904" i="13"/>
  <c r="JPX1904" i="13"/>
  <c r="JPW1904" i="13"/>
  <c r="JPV1904" i="13"/>
  <c r="JPU1904" i="13"/>
  <c r="JPP1904" i="13"/>
  <c r="JPO1904" i="13"/>
  <c r="JPN1904" i="13"/>
  <c r="JPM1904" i="13"/>
  <c r="JPH1904" i="13"/>
  <c r="JPG1904" i="13"/>
  <c r="JPF1904" i="13"/>
  <c r="JPE1904" i="13"/>
  <c r="JOZ1904" i="13"/>
  <c r="JOY1904" i="13"/>
  <c r="JOX1904" i="13"/>
  <c r="JOW1904" i="13"/>
  <c r="JOR1904" i="13"/>
  <c r="JOQ1904" i="13"/>
  <c r="JOP1904" i="13"/>
  <c r="JOO1904" i="13"/>
  <c r="JOJ1904" i="13"/>
  <c r="JOI1904" i="13"/>
  <c r="JOH1904" i="13"/>
  <c r="JOG1904" i="13"/>
  <c r="JOB1904" i="13"/>
  <c r="JOA1904" i="13"/>
  <c r="JNZ1904" i="13"/>
  <c r="JNY1904" i="13"/>
  <c r="JNT1904" i="13"/>
  <c r="JNS1904" i="13"/>
  <c r="JNR1904" i="13"/>
  <c r="JNQ1904" i="13"/>
  <c r="JNL1904" i="13"/>
  <c r="JNK1904" i="13"/>
  <c r="JNJ1904" i="13"/>
  <c r="JNI1904" i="13"/>
  <c r="JND1904" i="13"/>
  <c r="JNC1904" i="13"/>
  <c r="JNB1904" i="13"/>
  <c r="JNA1904" i="13"/>
  <c r="JMV1904" i="13"/>
  <c r="JMU1904" i="13"/>
  <c r="JMT1904" i="13"/>
  <c r="JMS1904" i="13"/>
  <c r="JMN1904" i="13"/>
  <c r="JMM1904" i="13"/>
  <c r="JML1904" i="13"/>
  <c r="JMK1904" i="13"/>
  <c r="JMF1904" i="13"/>
  <c r="JME1904" i="13"/>
  <c r="JMD1904" i="13"/>
  <c r="JMC1904" i="13"/>
  <c r="JLX1904" i="13"/>
  <c r="JLW1904" i="13"/>
  <c r="JLV1904" i="13"/>
  <c r="JLU1904" i="13"/>
  <c r="JLP1904" i="13"/>
  <c r="JLO1904" i="13"/>
  <c r="JLN1904" i="13"/>
  <c r="JLM1904" i="13"/>
  <c r="JLH1904" i="13"/>
  <c r="JLG1904" i="13"/>
  <c r="JLF1904" i="13"/>
  <c r="JLE1904" i="13"/>
  <c r="JKZ1904" i="13"/>
  <c r="JKY1904" i="13"/>
  <c r="JKX1904" i="13"/>
  <c r="JKW1904" i="13"/>
  <c r="JKR1904" i="13"/>
  <c r="JKQ1904" i="13"/>
  <c r="JKP1904" i="13"/>
  <c r="JKO1904" i="13"/>
  <c r="JKJ1904" i="13"/>
  <c r="JKI1904" i="13"/>
  <c r="JKH1904" i="13"/>
  <c r="JKG1904" i="13"/>
  <c r="JKB1904" i="13"/>
  <c r="JKA1904" i="13"/>
  <c r="JJZ1904" i="13"/>
  <c r="JJY1904" i="13"/>
  <c r="JJT1904" i="13"/>
  <c r="JJS1904" i="13"/>
  <c r="JJR1904" i="13"/>
  <c r="JJQ1904" i="13"/>
  <c r="JJL1904" i="13"/>
  <c r="JJK1904" i="13"/>
  <c r="JJJ1904" i="13"/>
  <c r="JJI1904" i="13"/>
  <c r="JJD1904" i="13"/>
  <c r="JJC1904" i="13"/>
  <c r="JJB1904" i="13"/>
  <c r="JJA1904" i="13"/>
  <c r="JIV1904" i="13"/>
  <c r="JIU1904" i="13"/>
  <c r="JIT1904" i="13"/>
  <c r="JIS1904" i="13"/>
  <c r="JIN1904" i="13"/>
  <c r="JIM1904" i="13"/>
  <c r="JIL1904" i="13"/>
  <c r="JIK1904" i="13"/>
  <c r="JIF1904" i="13"/>
  <c r="JIE1904" i="13"/>
  <c r="JID1904" i="13"/>
  <c r="JIC1904" i="13"/>
  <c r="JHX1904" i="13"/>
  <c r="JHW1904" i="13"/>
  <c r="JHV1904" i="13"/>
  <c r="JHU1904" i="13"/>
  <c r="JHP1904" i="13"/>
  <c r="JHO1904" i="13"/>
  <c r="JHN1904" i="13"/>
  <c r="JHM1904" i="13"/>
  <c r="JHH1904" i="13"/>
  <c r="JHG1904" i="13"/>
  <c r="JHF1904" i="13"/>
  <c r="JHE1904" i="13"/>
  <c r="JGZ1904" i="13"/>
  <c r="JGY1904" i="13"/>
  <c r="JGX1904" i="13"/>
  <c r="JGW1904" i="13"/>
  <c r="JGR1904" i="13"/>
  <c r="JGQ1904" i="13"/>
  <c r="JGP1904" i="13"/>
  <c r="JGO1904" i="13"/>
  <c r="JGJ1904" i="13"/>
  <c r="JGI1904" i="13"/>
  <c r="JGH1904" i="13"/>
  <c r="JGG1904" i="13"/>
  <c r="JGB1904" i="13"/>
  <c r="JGA1904" i="13"/>
  <c r="JFZ1904" i="13"/>
  <c r="JFY1904" i="13"/>
  <c r="JFT1904" i="13"/>
  <c r="JFS1904" i="13"/>
  <c r="JFR1904" i="13"/>
  <c r="JFQ1904" i="13"/>
  <c r="JFL1904" i="13"/>
  <c r="JFK1904" i="13"/>
  <c r="JFJ1904" i="13"/>
  <c r="JFI1904" i="13"/>
  <c r="JFD1904" i="13"/>
  <c r="JFC1904" i="13"/>
  <c r="JFB1904" i="13"/>
  <c r="JFA1904" i="13"/>
  <c r="JEV1904" i="13"/>
  <c r="JEU1904" i="13"/>
  <c r="JET1904" i="13"/>
  <c r="JES1904" i="13"/>
  <c r="JEN1904" i="13"/>
  <c r="JEM1904" i="13"/>
  <c r="JEL1904" i="13"/>
  <c r="JEK1904" i="13"/>
  <c r="JEF1904" i="13"/>
  <c r="JEE1904" i="13"/>
  <c r="JED1904" i="13"/>
  <c r="JEC1904" i="13"/>
  <c r="JDX1904" i="13"/>
  <c r="JDW1904" i="13"/>
  <c r="JDV1904" i="13"/>
  <c r="JDU1904" i="13"/>
  <c r="JDP1904" i="13"/>
  <c r="JDO1904" i="13"/>
  <c r="JDN1904" i="13"/>
  <c r="JDM1904" i="13"/>
  <c r="JDH1904" i="13"/>
  <c r="JDG1904" i="13"/>
  <c r="JDF1904" i="13"/>
  <c r="JDE1904" i="13"/>
  <c r="JCZ1904" i="13"/>
  <c r="JCY1904" i="13"/>
  <c r="JCX1904" i="13"/>
  <c r="JCW1904" i="13"/>
  <c r="JCR1904" i="13"/>
  <c r="JCQ1904" i="13"/>
  <c r="JCP1904" i="13"/>
  <c r="JCO1904" i="13"/>
  <c r="JCJ1904" i="13"/>
  <c r="JCI1904" i="13"/>
  <c r="JCH1904" i="13"/>
  <c r="JCG1904" i="13"/>
  <c r="JCB1904" i="13"/>
  <c r="JCA1904" i="13"/>
  <c r="JBZ1904" i="13"/>
  <c r="JBY1904" i="13"/>
  <c r="JBT1904" i="13"/>
  <c r="JBS1904" i="13"/>
  <c r="JBR1904" i="13"/>
  <c r="JBQ1904" i="13"/>
  <c r="JBL1904" i="13"/>
  <c r="JBK1904" i="13"/>
  <c r="JBJ1904" i="13"/>
  <c r="JBI1904" i="13"/>
  <c r="JBD1904" i="13"/>
  <c r="JBC1904" i="13"/>
  <c r="JBB1904" i="13"/>
  <c r="JBA1904" i="13"/>
  <c r="JAV1904" i="13"/>
  <c r="JAU1904" i="13"/>
  <c r="JAT1904" i="13"/>
  <c r="JAS1904" i="13"/>
  <c r="JAN1904" i="13"/>
  <c r="JAM1904" i="13"/>
  <c r="JAL1904" i="13"/>
  <c r="JAK1904" i="13"/>
  <c r="JAF1904" i="13"/>
  <c r="JAE1904" i="13"/>
  <c r="JAD1904" i="13"/>
  <c r="JAC1904" i="13"/>
  <c r="IZX1904" i="13"/>
  <c r="IZW1904" i="13"/>
  <c r="IZV1904" i="13"/>
  <c r="IZU1904" i="13"/>
  <c r="IZP1904" i="13"/>
  <c r="IZO1904" i="13"/>
  <c r="IZN1904" i="13"/>
  <c r="IZM1904" i="13"/>
  <c r="IZH1904" i="13"/>
  <c r="IZG1904" i="13"/>
  <c r="IZF1904" i="13"/>
  <c r="IZE1904" i="13"/>
  <c r="IYZ1904" i="13"/>
  <c r="IYY1904" i="13"/>
  <c r="IYX1904" i="13"/>
  <c r="IYW1904" i="13"/>
  <c r="IYR1904" i="13"/>
  <c r="IYQ1904" i="13"/>
  <c r="IYP1904" i="13"/>
  <c r="IYO1904" i="13"/>
  <c r="IYJ1904" i="13"/>
  <c r="IYI1904" i="13"/>
  <c r="IYH1904" i="13"/>
  <c r="IYG1904" i="13"/>
  <c r="IYB1904" i="13"/>
  <c r="IYA1904" i="13"/>
  <c r="IXZ1904" i="13"/>
  <c r="IXY1904" i="13"/>
  <c r="IXT1904" i="13"/>
  <c r="IXS1904" i="13"/>
  <c r="IXR1904" i="13"/>
  <c r="IXQ1904" i="13"/>
  <c r="IXL1904" i="13"/>
  <c r="IXK1904" i="13"/>
  <c r="IXJ1904" i="13"/>
  <c r="IXI1904" i="13"/>
  <c r="IXD1904" i="13"/>
  <c r="IXC1904" i="13"/>
  <c r="IXB1904" i="13"/>
  <c r="IXA1904" i="13"/>
  <c r="IWV1904" i="13"/>
  <c r="IWU1904" i="13"/>
  <c r="IWT1904" i="13"/>
  <c r="IWS1904" i="13"/>
  <c r="IWN1904" i="13"/>
  <c r="IWM1904" i="13"/>
  <c r="IWL1904" i="13"/>
  <c r="IWK1904" i="13"/>
  <c r="IWF1904" i="13"/>
  <c r="IWE1904" i="13"/>
  <c r="IWD1904" i="13"/>
  <c r="IWC1904" i="13"/>
  <c r="IVX1904" i="13"/>
  <c r="IVW1904" i="13"/>
  <c r="IVV1904" i="13"/>
  <c r="IVU1904" i="13"/>
  <c r="IVP1904" i="13"/>
  <c r="IVO1904" i="13"/>
  <c r="IVN1904" i="13"/>
  <c r="IVM1904" i="13"/>
  <c r="IVH1904" i="13"/>
  <c r="IVG1904" i="13"/>
  <c r="IVF1904" i="13"/>
  <c r="IVE1904" i="13"/>
  <c r="IUZ1904" i="13"/>
  <c r="IUY1904" i="13"/>
  <c r="IUX1904" i="13"/>
  <c r="IUW1904" i="13"/>
  <c r="IUR1904" i="13"/>
  <c r="IUQ1904" i="13"/>
  <c r="IUP1904" i="13"/>
  <c r="IUO1904" i="13"/>
  <c r="IUJ1904" i="13"/>
  <c r="IUI1904" i="13"/>
  <c r="IUH1904" i="13"/>
  <c r="IUG1904" i="13"/>
  <c r="IUB1904" i="13"/>
  <c r="IUA1904" i="13"/>
  <c r="ITZ1904" i="13"/>
  <c r="ITY1904" i="13"/>
  <c r="ITT1904" i="13"/>
  <c r="ITS1904" i="13"/>
  <c r="ITR1904" i="13"/>
  <c r="ITQ1904" i="13"/>
  <c r="ITL1904" i="13"/>
  <c r="ITK1904" i="13"/>
  <c r="ITJ1904" i="13"/>
  <c r="ITI1904" i="13"/>
  <c r="ITD1904" i="13"/>
  <c r="ITC1904" i="13"/>
  <c r="ITB1904" i="13"/>
  <c r="ITA1904" i="13"/>
  <c r="ISV1904" i="13"/>
  <c r="ISU1904" i="13"/>
  <c r="IST1904" i="13"/>
  <c r="ISS1904" i="13"/>
  <c r="ISN1904" i="13"/>
  <c r="ISM1904" i="13"/>
  <c r="ISL1904" i="13"/>
  <c r="ISK1904" i="13"/>
  <c r="ISF1904" i="13"/>
  <c r="ISE1904" i="13"/>
  <c r="ISD1904" i="13"/>
  <c r="ISC1904" i="13"/>
  <c r="IRX1904" i="13"/>
  <c r="IRW1904" i="13"/>
  <c r="IRV1904" i="13"/>
  <c r="IRU1904" i="13"/>
  <c r="IRP1904" i="13"/>
  <c r="IRO1904" i="13"/>
  <c r="IRN1904" i="13"/>
  <c r="IRM1904" i="13"/>
  <c r="IRH1904" i="13"/>
  <c r="IRG1904" i="13"/>
  <c r="IRF1904" i="13"/>
  <c r="IRE1904" i="13"/>
  <c r="IQZ1904" i="13"/>
  <c r="IQY1904" i="13"/>
  <c r="IQX1904" i="13"/>
  <c r="IQW1904" i="13"/>
  <c r="IQR1904" i="13"/>
  <c r="IQQ1904" i="13"/>
  <c r="IQP1904" i="13"/>
  <c r="IQO1904" i="13"/>
  <c r="IQJ1904" i="13"/>
  <c r="IQI1904" i="13"/>
  <c r="IQH1904" i="13"/>
  <c r="IQG1904" i="13"/>
  <c r="IQB1904" i="13"/>
  <c r="IQA1904" i="13"/>
  <c r="IPZ1904" i="13"/>
  <c r="IPY1904" i="13"/>
  <c r="IPT1904" i="13"/>
  <c r="IPS1904" i="13"/>
  <c r="IPR1904" i="13"/>
  <c r="IPQ1904" i="13"/>
  <c r="IPL1904" i="13"/>
  <c r="IPK1904" i="13"/>
  <c r="IPJ1904" i="13"/>
  <c r="IPI1904" i="13"/>
  <c r="IPD1904" i="13"/>
  <c r="IPC1904" i="13"/>
  <c r="IPB1904" i="13"/>
  <c r="IPA1904" i="13"/>
  <c r="IOV1904" i="13"/>
  <c r="IOU1904" i="13"/>
  <c r="IOT1904" i="13"/>
  <c r="IOS1904" i="13"/>
  <c r="ION1904" i="13"/>
  <c r="IOM1904" i="13"/>
  <c r="IOL1904" i="13"/>
  <c r="IOK1904" i="13"/>
  <c r="IOF1904" i="13"/>
  <c r="IOE1904" i="13"/>
  <c r="IOD1904" i="13"/>
  <c r="IOC1904" i="13"/>
  <c r="INX1904" i="13"/>
  <c r="INW1904" i="13"/>
  <c r="INV1904" i="13"/>
  <c r="INU1904" i="13"/>
  <c r="INP1904" i="13"/>
  <c r="INO1904" i="13"/>
  <c r="INN1904" i="13"/>
  <c r="INM1904" i="13"/>
  <c r="INH1904" i="13"/>
  <c r="ING1904" i="13"/>
  <c r="INF1904" i="13"/>
  <c r="INE1904" i="13"/>
  <c r="IMZ1904" i="13"/>
  <c r="IMY1904" i="13"/>
  <c r="IMX1904" i="13"/>
  <c r="IMW1904" i="13"/>
  <c r="IMR1904" i="13"/>
  <c r="IMQ1904" i="13"/>
  <c r="IMP1904" i="13"/>
  <c r="IMO1904" i="13"/>
  <c r="IMJ1904" i="13"/>
  <c r="IMI1904" i="13"/>
  <c r="IMH1904" i="13"/>
  <c r="IMG1904" i="13"/>
  <c r="IMB1904" i="13"/>
  <c r="IMA1904" i="13"/>
  <c r="ILZ1904" i="13"/>
  <c r="ILY1904" i="13"/>
  <c r="ILT1904" i="13"/>
  <c r="ILS1904" i="13"/>
  <c r="ILR1904" i="13"/>
  <c r="ILQ1904" i="13"/>
  <c r="ILL1904" i="13"/>
  <c r="ILK1904" i="13"/>
  <c r="ILJ1904" i="13"/>
  <c r="ILI1904" i="13"/>
  <c r="ILD1904" i="13"/>
  <c r="ILC1904" i="13"/>
  <c r="ILB1904" i="13"/>
  <c r="ILA1904" i="13"/>
  <c r="IKV1904" i="13"/>
  <c r="IKU1904" i="13"/>
  <c r="IKT1904" i="13"/>
  <c r="IKS1904" i="13"/>
  <c r="IKN1904" i="13"/>
  <c r="IKM1904" i="13"/>
  <c r="IKL1904" i="13"/>
  <c r="IKK1904" i="13"/>
  <c r="IKF1904" i="13"/>
  <c r="IKE1904" i="13"/>
  <c r="IKD1904" i="13"/>
  <c r="IKC1904" i="13"/>
  <c r="IJX1904" i="13"/>
  <c r="IJW1904" i="13"/>
  <c r="IJV1904" i="13"/>
  <c r="IJU1904" i="13"/>
  <c r="IJP1904" i="13"/>
  <c r="IJO1904" i="13"/>
  <c r="IJN1904" i="13"/>
  <c r="IJM1904" i="13"/>
  <c r="IJH1904" i="13"/>
  <c r="IJG1904" i="13"/>
  <c r="IJF1904" i="13"/>
  <c r="IJE1904" i="13"/>
  <c r="IIZ1904" i="13"/>
  <c r="IIY1904" i="13"/>
  <c r="IIX1904" i="13"/>
  <c r="IIW1904" i="13"/>
  <c r="IIR1904" i="13"/>
  <c r="IIQ1904" i="13"/>
  <c r="IIP1904" i="13"/>
  <c r="IIO1904" i="13"/>
  <c r="IIJ1904" i="13"/>
  <c r="III1904" i="13"/>
  <c r="IIH1904" i="13"/>
  <c r="IIG1904" i="13"/>
  <c r="IIB1904" i="13"/>
  <c r="IIA1904" i="13"/>
  <c r="IHZ1904" i="13"/>
  <c r="IHY1904" i="13"/>
  <c r="IHT1904" i="13"/>
  <c r="IHS1904" i="13"/>
  <c r="IHR1904" i="13"/>
  <c r="IHQ1904" i="13"/>
  <c r="IHL1904" i="13"/>
  <c r="IHK1904" i="13"/>
  <c r="IHJ1904" i="13"/>
  <c r="IHI1904" i="13"/>
  <c r="IHD1904" i="13"/>
  <c r="IHC1904" i="13"/>
  <c r="IHB1904" i="13"/>
  <c r="IHA1904" i="13"/>
  <c r="IGV1904" i="13"/>
  <c r="IGU1904" i="13"/>
  <c r="IGT1904" i="13"/>
  <c r="IGS1904" i="13"/>
  <c r="IGN1904" i="13"/>
  <c r="IGM1904" i="13"/>
  <c r="IGL1904" i="13"/>
  <c r="IGK1904" i="13"/>
  <c r="IGF1904" i="13"/>
  <c r="IGE1904" i="13"/>
  <c r="IGD1904" i="13"/>
  <c r="IGC1904" i="13"/>
  <c r="IFX1904" i="13"/>
  <c r="IFW1904" i="13"/>
  <c r="IFV1904" i="13"/>
  <c r="IFU1904" i="13"/>
  <c r="IFP1904" i="13"/>
  <c r="IFO1904" i="13"/>
  <c r="IFN1904" i="13"/>
  <c r="IFM1904" i="13"/>
  <c r="IFH1904" i="13"/>
  <c r="IFG1904" i="13"/>
  <c r="IFF1904" i="13"/>
  <c r="IFE1904" i="13"/>
  <c r="IEZ1904" i="13"/>
  <c r="IEY1904" i="13"/>
  <c r="IEX1904" i="13"/>
  <c r="IEW1904" i="13"/>
  <c r="IER1904" i="13"/>
  <c r="IEQ1904" i="13"/>
  <c r="IEP1904" i="13"/>
  <c r="IEO1904" i="13"/>
  <c r="IEJ1904" i="13"/>
  <c r="IEI1904" i="13"/>
  <c r="IEH1904" i="13"/>
  <c r="IEG1904" i="13"/>
  <c r="IEB1904" i="13"/>
  <c r="IEA1904" i="13"/>
  <c r="IDZ1904" i="13"/>
  <c r="IDY1904" i="13"/>
  <c r="IDT1904" i="13"/>
  <c r="IDS1904" i="13"/>
  <c r="IDR1904" i="13"/>
  <c r="IDQ1904" i="13"/>
  <c r="IDL1904" i="13"/>
  <c r="IDK1904" i="13"/>
  <c r="IDJ1904" i="13"/>
  <c r="IDI1904" i="13"/>
  <c r="IDD1904" i="13"/>
  <c r="IDC1904" i="13"/>
  <c r="IDB1904" i="13"/>
  <c r="IDA1904" i="13"/>
  <c r="ICV1904" i="13"/>
  <c r="ICU1904" i="13"/>
  <c r="ICT1904" i="13"/>
  <c r="ICS1904" i="13"/>
  <c r="ICN1904" i="13"/>
  <c r="ICM1904" i="13"/>
  <c r="ICL1904" i="13"/>
  <c r="ICK1904" i="13"/>
  <c r="ICF1904" i="13"/>
  <c r="ICE1904" i="13"/>
  <c r="ICD1904" i="13"/>
  <c r="ICC1904" i="13"/>
  <c r="IBX1904" i="13"/>
  <c r="IBW1904" i="13"/>
  <c r="IBV1904" i="13"/>
  <c r="IBU1904" i="13"/>
  <c r="IBP1904" i="13"/>
  <c r="IBO1904" i="13"/>
  <c r="IBN1904" i="13"/>
  <c r="IBM1904" i="13"/>
  <c r="IBH1904" i="13"/>
  <c r="IBG1904" i="13"/>
  <c r="IBF1904" i="13"/>
  <c r="IBE1904" i="13"/>
  <c r="IAZ1904" i="13"/>
  <c r="IAY1904" i="13"/>
  <c r="IAX1904" i="13"/>
  <c r="IAW1904" i="13"/>
  <c r="IAR1904" i="13"/>
  <c r="IAQ1904" i="13"/>
  <c r="IAP1904" i="13"/>
  <c r="IAO1904" i="13"/>
  <c r="IAJ1904" i="13"/>
  <c r="IAI1904" i="13"/>
  <c r="IAH1904" i="13"/>
  <c r="IAG1904" i="13"/>
  <c r="IAB1904" i="13"/>
  <c r="IAA1904" i="13"/>
  <c r="HZZ1904" i="13"/>
  <c r="HZY1904" i="13"/>
  <c r="HZT1904" i="13"/>
  <c r="HZS1904" i="13"/>
  <c r="HZR1904" i="13"/>
  <c r="HZQ1904" i="13"/>
  <c r="HZL1904" i="13"/>
  <c r="HZK1904" i="13"/>
  <c r="HZJ1904" i="13"/>
  <c r="HZI1904" i="13"/>
  <c r="HZD1904" i="13"/>
  <c r="HZC1904" i="13"/>
  <c r="HZB1904" i="13"/>
  <c r="HZA1904" i="13"/>
  <c r="HYV1904" i="13"/>
  <c r="HYU1904" i="13"/>
  <c r="HYT1904" i="13"/>
  <c r="HYS1904" i="13"/>
  <c r="HYN1904" i="13"/>
  <c r="HYM1904" i="13"/>
  <c r="HYL1904" i="13"/>
  <c r="HYK1904" i="13"/>
  <c r="HYF1904" i="13"/>
  <c r="HYE1904" i="13"/>
  <c r="HYD1904" i="13"/>
  <c r="HYC1904" i="13"/>
  <c r="HXX1904" i="13"/>
  <c r="HXW1904" i="13"/>
  <c r="HXV1904" i="13"/>
  <c r="HXU1904" i="13"/>
  <c r="HXP1904" i="13"/>
  <c r="HXO1904" i="13"/>
  <c r="HXN1904" i="13"/>
  <c r="HXM1904" i="13"/>
  <c r="HXH1904" i="13"/>
  <c r="HXG1904" i="13"/>
  <c r="HXF1904" i="13"/>
  <c r="HXE1904" i="13"/>
  <c r="HWZ1904" i="13"/>
  <c r="HWY1904" i="13"/>
  <c r="HWX1904" i="13"/>
  <c r="HWW1904" i="13"/>
  <c r="HWR1904" i="13"/>
  <c r="HWQ1904" i="13"/>
  <c r="HWP1904" i="13"/>
  <c r="HWO1904" i="13"/>
  <c r="HWJ1904" i="13"/>
  <c r="HWI1904" i="13"/>
  <c r="HWH1904" i="13"/>
  <c r="HWG1904" i="13"/>
  <c r="HWB1904" i="13"/>
  <c r="HWA1904" i="13"/>
  <c r="HVZ1904" i="13"/>
  <c r="HVY1904" i="13"/>
  <c r="HVT1904" i="13"/>
  <c r="HVS1904" i="13"/>
  <c r="HVR1904" i="13"/>
  <c r="HVQ1904" i="13"/>
  <c r="HVL1904" i="13"/>
  <c r="HVK1904" i="13"/>
  <c r="HVJ1904" i="13"/>
  <c r="HVI1904" i="13"/>
  <c r="HVD1904" i="13"/>
  <c r="HVC1904" i="13"/>
  <c r="HVB1904" i="13"/>
  <c r="HVA1904" i="13"/>
  <c r="HUV1904" i="13"/>
  <c r="HUU1904" i="13"/>
  <c r="HUT1904" i="13"/>
  <c r="HUS1904" i="13"/>
  <c r="HUN1904" i="13"/>
  <c r="HUM1904" i="13"/>
  <c r="HUL1904" i="13"/>
  <c r="HUK1904" i="13"/>
  <c r="HUF1904" i="13"/>
  <c r="HUE1904" i="13"/>
  <c r="HUD1904" i="13"/>
  <c r="HUC1904" i="13"/>
  <c r="HTX1904" i="13"/>
  <c r="HTW1904" i="13"/>
  <c r="HTV1904" i="13"/>
  <c r="HTU1904" i="13"/>
  <c r="HTP1904" i="13"/>
  <c r="HTO1904" i="13"/>
  <c r="HTN1904" i="13"/>
  <c r="HTM1904" i="13"/>
  <c r="HTH1904" i="13"/>
  <c r="HTG1904" i="13"/>
  <c r="HTF1904" i="13"/>
  <c r="HTE1904" i="13"/>
  <c r="HSZ1904" i="13"/>
  <c r="HSY1904" i="13"/>
  <c r="HSX1904" i="13"/>
  <c r="HSW1904" i="13"/>
  <c r="HSR1904" i="13"/>
  <c r="HSQ1904" i="13"/>
  <c r="HSP1904" i="13"/>
  <c r="HSO1904" i="13"/>
  <c r="HSJ1904" i="13"/>
  <c r="HSI1904" i="13"/>
  <c r="HSH1904" i="13"/>
  <c r="HSG1904" i="13"/>
  <c r="HSB1904" i="13"/>
  <c r="HSA1904" i="13"/>
  <c r="HRZ1904" i="13"/>
  <c r="HRY1904" i="13"/>
  <c r="HRT1904" i="13"/>
  <c r="HRS1904" i="13"/>
  <c r="HRR1904" i="13"/>
  <c r="HRQ1904" i="13"/>
  <c r="HRL1904" i="13"/>
  <c r="HRK1904" i="13"/>
  <c r="HRJ1904" i="13"/>
  <c r="HRI1904" i="13"/>
  <c r="HRD1904" i="13"/>
  <c r="HRC1904" i="13"/>
  <c r="HRB1904" i="13"/>
  <c r="HRA1904" i="13"/>
  <c r="HQV1904" i="13"/>
  <c r="HQU1904" i="13"/>
  <c r="HQT1904" i="13"/>
  <c r="HQS1904" i="13"/>
  <c r="HQN1904" i="13"/>
  <c r="HQM1904" i="13"/>
  <c r="HQL1904" i="13"/>
  <c r="HQK1904" i="13"/>
  <c r="HQF1904" i="13"/>
  <c r="HQE1904" i="13"/>
  <c r="HQD1904" i="13"/>
  <c r="HQC1904" i="13"/>
  <c r="HPX1904" i="13"/>
  <c r="HPW1904" i="13"/>
  <c r="HPV1904" i="13"/>
  <c r="HPU1904" i="13"/>
  <c r="HPP1904" i="13"/>
  <c r="HPO1904" i="13"/>
  <c r="HPN1904" i="13"/>
  <c r="HPM1904" i="13"/>
  <c r="HPH1904" i="13"/>
  <c r="HPG1904" i="13"/>
  <c r="HPF1904" i="13"/>
  <c r="HPE1904" i="13"/>
  <c r="HOZ1904" i="13"/>
  <c r="HOY1904" i="13"/>
  <c r="HOX1904" i="13"/>
  <c r="HOW1904" i="13"/>
  <c r="HOR1904" i="13"/>
  <c r="HOQ1904" i="13"/>
  <c r="HOP1904" i="13"/>
  <c r="HOO1904" i="13"/>
  <c r="HOJ1904" i="13"/>
  <c r="HOI1904" i="13"/>
  <c r="HOH1904" i="13"/>
  <c r="HOG1904" i="13"/>
  <c r="HOB1904" i="13"/>
  <c r="HOA1904" i="13"/>
  <c r="HNZ1904" i="13"/>
  <c r="HNY1904" i="13"/>
  <c r="HNT1904" i="13"/>
  <c r="HNS1904" i="13"/>
  <c r="HNR1904" i="13"/>
  <c r="HNQ1904" i="13"/>
  <c r="HNL1904" i="13"/>
  <c r="HNK1904" i="13"/>
  <c r="HNJ1904" i="13"/>
  <c r="HNI1904" i="13"/>
  <c r="HND1904" i="13"/>
  <c r="HNC1904" i="13"/>
  <c r="HNB1904" i="13"/>
  <c r="HNA1904" i="13"/>
  <c r="HMV1904" i="13"/>
  <c r="HMU1904" i="13"/>
  <c r="HMT1904" i="13"/>
  <c r="HMS1904" i="13"/>
  <c r="HMN1904" i="13"/>
  <c r="HMM1904" i="13"/>
  <c r="HML1904" i="13"/>
  <c r="HMK1904" i="13"/>
  <c r="HMF1904" i="13"/>
  <c r="HME1904" i="13"/>
  <c r="HMD1904" i="13"/>
  <c r="HMC1904" i="13"/>
  <c r="HLX1904" i="13"/>
  <c r="HLW1904" i="13"/>
  <c r="HLV1904" i="13"/>
  <c r="HLU1904" i="13"/>
  <c r="HLP1904" i="13"/>
  <c r="HLO1904" i="13"/>
  <c r="HLN1904" i="13"/>
  <c r="HLM1904" i="13"/>
  <c r="HLH1904" i="13"/>
  <c r="HLG1904" i="13"/>
  <c r="HLF1904" i="13"/>
  <c r="HLE1904" i="13"/>
  <c r="HKZ1904" i="13"/>
  <c r="HKY1904" i="13"/>
  <c r="HKX1904" i="13"/>
  <c r="HKW1904" i="13"/>
  <c r="HKR1904" i="13"/>
  <c r="HKQ1904" i="13"/>
  <c r="HKP1904" i="13"/>
  <c r="HKO1904" i="13"/>
  <c r="HKJ1904" i="13"/>
  <c r="HKI1904" i="13"/>
  <c r="HKH1904" i="13"/>
  <c r="HKG1904" i="13"/>
  <c r="HKB1904" i="13"/>
  <c r="HKA1904" i="13"/>
  <c r="HJZ1904" i="13"/>
  <c r="HJY1904" i="13"/>
  <c r="HJT1904" i="13"/>
  <c r="HJS1904" i="13"/>
  <c r="HJR1904" i="13"/>
  <c r="HJQ1904" i="13"/>
  <c r="HJL1904" i="13"/>
  <c r="HJK1904" i="13"/>
  <c r="HJJ1904" i="13"/>
  <c r="HJI1904" i="13"/>
  <c r="HJD1904" i="13"/>
  <c r="HJC1904" i="13"/>
  <c r="HJB1904" i="13"/>
  <c r="HJA1904" i="13"/>
  <c r="HIV1904" i="13"/>
  <c r="HIU1904" i="13"/>
  <c r="HIT1904" i="13"/>
  <c r="HIS1904" i="13"/>
  <c r="HIN1904" i="13"/>
  <c r="HIM1904" i="13"/>
  <c r="HIL1904" i="13"/>
  <c r="HIK1904" i="13"/>
  <c r="HIF1904" i="13"/>
  <c r="HIE1904" i="13"/>
  <c r="HID1904" i="13"/>
  <c r="HIC1904" i="13"/>
  <c r="HHX1904" i="13"/>
  <c r="HHW1904" i="13"/>
  <c r="HHV1904" i="13"/>
  <c r="HHU1904" i="13"/>
  <c r="HHP1904" i="13"/>
  <c r="HHO1904" i="13"/>
  <c r="HHN1904" i="13"/>
  <c r="HHM1904" i="13"/>
  <c r="HHH1904" i="13"/>
  <c r="HHG1904" i="13"/>
  <c r="HHF1904" i="13"/>
  <c r="HHE1904" i="13"/>
  <c r="HGZ1904" i="13"/>
  <c r="HGY1904" i="13"/>
  <c r="HGX1904" i="13"/>
  <c r="HGW1904" i="13"/>
  <c r="HGR1904" i="13"/>
  <c r="HGQ1904" i="13"/>
  <c r="HGP1904" i="13"/>
  <c r="HGO1904" i="13"/>
  <c r="HGJ1904" i="13"/>
  <c r="HGI1904" i="13"/>
  <c r="HGH1904" i="13"/>
  <c r="HGG1904" i="13"/>
  <c r="HGB1904" i="13"/>
  <c r="HGA1904" i="13"/>
  <c r="HFZ1904" i="13"/>
  <c r="HFY1904" i="13"/>
  <c r="HFT1904" i="13"/>
  <c r="HFS1904" i="13"/>
  <c r="HFR1904" i="13"/>
  <c r="HFQ1904" i="13"/>
  <c r="HFL1904" i="13"/>
  <c r="HFK1904" i="13"/>
  <c r="HFJ1904" i="13"/>
  <c r="HFI1904" i="13"/>
  <c r="HFD1904" i="13"/>
  <c r="HFC1904" i="13"/>
  <c r="HFB1904" i="13"/>
  <c r="HFA1904" i="13"/>
  <c r="HEV1904" i="13"/>
  <c r="HEU1904" i="13"/>
  <c r="HET1904" i="13"/>
  <c r="HES1904" i="13"/>
  <c r="HEN1904" i="13"/>
  <c r="HEM1904" i="13"/>
  <c r="HEL1904" i="13"/>
  <c r="HEK1904" i="13"/>
  <c r="HEF1904" i="13"/>
  <c r="HEE1904" i="13"/>
  <c r="HED1904" i="13"/>
  <c r="HEC1904" i="13"/>
  <c r="HDX1904" i="13"/>
  <c r="HDW1904" i="13"/>
  <c r="HDV1904" i="13"/>
  <c r="HDU1904" i="13"/>
  <c r="HDP1904" i="13"/>
  <c r="HDO1904" i="13"/>
  <c r="HDN1904" i="13"/>
  <c r="HDM1904" i="13"/>
  <c r="HDH1904" i="13"/>
  <c r="HDG1904" i="13"/>
  <c r="HDF1904" i="13"/>
  <c r="HDE1904" i="13"/>
  <c r="HCZ1904" i="13"/>
  <c r="HCY1904" i="13"/>
  <c r="HCX1904" i="13"/>
  <c r="HCW1904" i="13"/>
  <c r="HCR1904" i="13"/>
  <c r="HCQ1904" i="13"/>
  <c r="HCP1904" i="13"/>
  <c r="HCO1904" i="13"/>
  <c r="HCJ1904" i="13"/>
  <c r="HCI1904" i="13"/>
  <c r="HCH1904" i="13"/>
  <c r="HCG1904" i="13"/>
  <c r="HCB1904" i="13"/>
  <c r="HCA1904" i="13"/>
  <c r="HBZ1904" i="13"/>
  <c r="HBY1904" i="13"/>
  <c r="HBT1904" i="13"/>
  <c r="HBS1904" i="13"/>
  <c r="HBR1904" i="13"/>
  <c r="HBQ1904" i="13"/>
  <c r="HBL1904" i="13"/>
  <c r="HBK1904" i="13"/>
  <c r="HBJ1904" i="13"/>
  <c r="HBI1904" i="13"/>
  <c r="HBD1904" i="13"/>
  <c r="HBC1904" i="13"/>
  <c r="HBB1904" i="13"/>
  <c r="HBA1904" i="13"/>
  <c r="HAV1904" i="13"/>
  <c r="HAU1904" i="13"/>
  <c r="HAT1904" i="13"/>
  <c r="HAS1904" i="13"/>
  <c r="HAN1904" i="13"/>
  <c r="HAM1904" i="13"/>
  <c r="HAL1904" i="13"/>
  <c r="HAK1904" i="13"/>
  <c r="HAF1904" i="13"/>
  <c r="HAE1904" i="13"/>
  <c r="HAD1904" i="13"/>
  <c r="HAC1904" i="13"/>
  <c r="GZX1904" i="13"/>
  <c r="GZW1904" i="13"/>
  <c r="GZV1904" i="13"/>
  <c r="GZU1904" i="13"/>
  <c r="GZP1904" i="13"/>
  <c r="GZO1904" i="13"/>
  <c r="GZN1904" i="13"/>
  <c r="GZM1904" i="13"/>
  <c r="GZH1904" i="13"/>
  <c r="GZG1904" i="13"/>
  <c r="GZF1904" i="13"/>
  <c r="GZE1904" i="13"/>
  <c r="GYZ1904" i="13"/>
  <c r="GYY1904" i="13"/>
  <c r="GYX1904" i="13"/>
  <c r="GYW1904" i="13"/>
  <c r="GYR1904" i="13"/>
  <c r="GYQ1904" i="13"/>
  <c r="GYP1904" i="13"/>
  <c r="GYO1904" i="13"/>
  <c r="GYJ1904" i="13"/>
  <c r="GYI1904" i="13"/>
  <c r="GYH1904" i="13"/>
  <c r="GYG1904" i="13"/>
  <c r="GYB1904" i="13"/>
  <c r="GYA1904" i="13"/>
  <c r="GXZ1904" i="13"/>
  <c r="GXY1904" i="13"/>
  <c r="GXT1904" i="13"/>
  <c r="GXS1904" i="13"/>
  <c r="GXR1904" i="13"/>
  <c r="GXQ1904" i="13"/>
  <c r="GXL1904" i="13"/>
  <c r="GXK1904" i="13"/>
  <c r="GXJ1904" i="13"/>
  <c r="GXI1904" i="13"/>
  <c r="GXD1904" i="13"/>
  <c r="GXC1904" i="13"/>
  <c r="GXB1904" i="13"/>
  <c r="GXA1904" i="13"/>
  <c r="GWV1904" i="13"/>
  <c r="GWU1904" i="13"/>
  <c r="GWT1904" i="13"/>
  <c r="GWS1904" i="13"/>
  <c r="GWN1904" i="13"/>
  <c r="GWM1904" i="13"/>
  <c r="GWL1904" i="13"/>
  <c r="GWK1904" i="13"/>
  <c r="GWF1904" i="13"/>
  <c r="GWE1904" i="13"/>
  <c r="GWD1904" i="13"/>
  <c r="GWC1904" i="13"/>
  <c r="GVX1904" i="13"/>
  <c r="GVW1904" i="13"/>
  <c r="GVV1904" i="13"/>
  <c r="GVU1904" i="13"/>
  <c r="GVP1904" i="13"/>
  <c r="GVO1904" i="13"/>
  <c r="GVN1904" i="13"/>
  <c r="GVM1904" i="13"/>
  <c r="GVH1904" i="13"/>
  <c r="GVG1904" i="13"/>
  <c r="GVF1904" i="13"/>
  <c r="GVE1904" i="13"/>
  <c r="GUZ1904" i="13"/>
  <c r="GUY1904" i="13"/>
  <c r="GUX1904" i="13"/>
  <c r="GUW1904" i="13"/>
  <c r="GUR1904" i="13"/>
  <c r="GUQ1904" i="13"/>
  <c r="GUP1904" i="13"/>
  <c r="GUO1904" i="13"/>
  <c r="GUJ1904" i="13"/>
  <c r="GUI1904" i="13"/>
  <c r="GUH1904" i="13"/>
  <c r="GUG1904" i="13"/>
  <c r="GUB1904" i="13"/>
  <c r="GUA1904" i="13"/>
  <c r="GTZ1904" i="13"/>
  <c r="GTY1904" i="13"/>
  <c r="GTT1904" i="13"/>
  <c r="GTS1904" i="13"/>
  <c r="GTR1904" i="13"/>
  <c r="GTQ1904" i="13"/>
  <c r="GTL1904" i="13"/>
  <c r="GTK1904" i="13"/>
  <c r="GTJ1904" i="13"/>
  <c r="GTI1904" i="13"/>
  <c r="GTD1904" i="13"/>
  <c r="GTC1904" i="13"/>
  <c r="GTB1904" i="13"/>
  <c r="GTA1904" i="13"/>
  <c r="GSV1904" i="13"/>
  <c r="GSU1904" i="13"/>
  <c r="GST1904" i="13"/>
  <c r="GSS1904" i="13"/>
  <c r="GSN1904" i="13"/>
  <c r="GSM1904" i="13"/>
  <c r="GSL1904" i="13"/>
  <c r="GSK1904" i="13"/>
  <c r="GSF1904" i="13"/>
  <c r="GSE1904" i="13"/>
  <c r="GSD1904" i="13"/>
  <c r="GSC1904" i="13"/>
  <c r="GRX1904" i="13"/>
  <c r="GRW1904" i="13"/>
  <c r="GRV1904" i="13"/>
  <c r="GRU1904" i="13"/>
  <c r="GRP1904" i="13"/>
  <c r="GRO1904" i="13"/>
  <c r="GRN1904" i="13"/>
  <c r="GRM1904" i="13"/>
  <c r="GRH1904" i="13"/>
  <c r="GRG1904" i="13"/>
  <c r="GRF1904" i="13"/>
  <c r="GRE1904" i="13"/>
  <c r="GQZ1904" i="13"/>
  <c r="GQY1904" i="13"/>
  <c r="GQX1904" i="13"/>
  <c r="GQW1904" i="13"/>
  <c r="GQR1904" i="13"/>
  <c r="GQQ1904" i="13"/>
  <c r="GQP1904" i="13"/>
  <c r="GQO1904" i="13"/>
  <c r="GQJ1904" i="13"/>
  <c r="GQI1904" i="13"/>
  <c r="GQH1904" i="13"/>
  <c r="GQG1904" i="13"/>
  <c r="GQB1904" i="13"/>
  <c r="GQA1904" i="13"/>
  <c r="GPZ1904" i="13"/>
  <c r="GPY1904" i="13"/>
  <c r="GPT1904" i="13"/>
  <c r="GPS1904" i="13"/>
  <c r="GPR1904" i="13"/>
  <c r="GPQ1904" i="13"/>
  <c r="GPL1904" i="13"/>
  <c r="GPK1904" i="13"/>
  <c r="GPJ1904" i="13"/>
  <c r="GPI1904" i="13"/>
  <c r="GPD1904" i="13"/>
  <c r="GPC1904" i="13"/>
  <c r="GPB1904" i="13"/>
  <c r="GPA1904" i="13"/>
  <c r="GOV1904" i="13"/>
  <c r="GOU1904" i="13"/>
  <c r="GOT1904" i="13"/>
  <c r="GOS1904" i="13"/>
  <c r="GON1904" i="13"/>
  <c r="GOM1904" i="13"/>
  <c r="GOL1904" i="13"/>
  <c r="GOK1904" i="13"/>
  <c r="GOF1904" i="13"/>
  <c r="GOE1904" i="13"/>
  <c r="GOD1904" i="13"/>
  <c r="GOC1904" i="13"/>
  <c r="GNX1904" i="13"/>
  <c r="GNW1904" i="13"/>
  <c r="GNV1904" i="13"/>
  <c r="GNU1904" i="13"/>
  <c r="GNP1904" i="13"/>
  <c r="GNO1904" i="13"/>
  <c r="GNN1904" i="13"/>
  <c r="GNM1904" i="13"/>
  <c r="GNH1904" i="13"/>
  <c r="GNG1904" i="13"/>
  <c r="GNF1904" i="13"/>
  <c r="GNE1904" i="13"/>
  <c r="GMZ1904" i="13"/>
  <c r="GMY1904" i="13"/>
  <c r="GMX1904" i="13"/>
  <c r="GMW1904" i="13"/>
  <c r="GMR1904" i="13"/>
  <c r="GMQ1904" i="13"/>
  <c r="GMP1904" i="13"/>
  <c r="GMO1904" i="13"/>
  <c r="GMJ1904" i="13"/>
  <c r="GMI1904" i="13"/>
  <c r="GMH1904" i="13"/>
  <c r="GMG1904" i="13"/>
  <c r="GMB1904" i="13"/>
  <c r="GMA1904" i="13"/>
  <c r="GLZ1904" i="13"/>
  <c r="GLY1904" i="13"/>
  <c r="GLT1904" i="13"/>
  <c r="GLS1904" i="13"/>
  <c r="GLR1904" i="13"/>
  <c r="GLQ1904" i="13"/>
  <c r="GLL1904" i="13"/>
  <c r="GLK1904" i="13"/>
  <c r="GLJ1904" i="13"/>
  <c r="GLI1904" i="13"/>
  <c r="GLD1904" i="13"/>
  <c r="GLC1904" i="13"/>
  <c r="GLB1904" i="13"/>
  <c r="GLA1904" i="13"/>
  <c r="GKV1904" i="13"/>
  <c r="GKU1904" i="13"/>
  <c r="GKT1904" i="13"/>
  <c r="GKS1904" i="13"/>
  <c r="GKN1904" i="13"/>
  <c r="GKM1904" i="13"/>
  <c r="GKL1904" i="13"/>
  <c r="GKK1904" i="13"/>
  <c r="GKF1904" i="13"/>
  <c r="GKE1904" i="13"/>
  <c r="GKD1904" i="13"/>
  <c r="GKC1904" i="13"/>
  <c r="GJX1904" i="13"/>
  <c r="GJW1904" i="13"/>
  <c r="GJV1904" i="13"/>
  <c r="GJU1904" i="13"/>
  <c r="GJP1904" i="13"/>
  <c r="GJO1904" i="13"/>
  <c r="GJN1904" i="13"/>
  <c r="GJM1904" i="13"/>
  <c r="GJH1904" i="13"/>
  <c r="GJG1904" i="13"/>
  <c r="GJF1904" i="13"/>
  <c r="GJE1904" i="13"/>
  <c r="GIZ1904" i="13"/>
  <c r="GIY1904" i="13"/>
  <c r="GIX1904" i="13"/>
  <c r="GIW1904" i="13"/>
  <c r="GIR1904" i="13"/>
  <c r="GIQ1904" i="13"/>
  <c r="GIP1904" i="13"/>
  <c r="GIO1904" i="13"/>
  <c r="GIJ1904" i="13"/>
  <c r="GII1904" i="13"/>
  <c r="GIH1904" i="13"/>
  <c r="GIG1904" i="13"/>
  <c r="GIB1904" i="13"/>
  <c r="GIA1904" i="13"/>
  <c r="GHZ1904" i="13"/>
  <c r="GHY1904" i="13"/>
  <c r="GHT1904" i="13"/>
  <c r="GHS1904" i="13"/>
  <c r="GHR1904" i="13"/>
  <c r="GHQ1904" i="13"/>
  <c r="GHL1904" i="13"/>
  <c r="GHK1904" i="13"/>
  <c r="GHJ1904" i="13"/>
  <c r="GHI1904" i="13"/>
  <c r="GHD1904" i="13"/>
  <c r="GHC1904" i="13"/>
  <c r="GHB1904" i="13"/>
  <c r="GHA1904" i="13"/>
  <c r="GGV1904" i="13"/>
  <c r="GGU1904" i="13"/>
  <c r="GGT1904" i="13"/>
  <c r="GGS1904" i="13"/>
  <c r="GGN1904" i="13"/>
  <c r="GGM1904" i="13"/>
  <c r="GGL1904" i="13"/>
  <c r="GGK1904" i="13"/>
  <c r="GGF1904" i="13"/>
  <c r="GGE1904" i="13"/>
  <c r="GGD1904" i="13"/>
  <c r="GGC1904" i="13"/>
  <c r="GFX1904" i="13"/>
  <c r="GFW1904" i="13"/>
  <c r="GFV1904" i="13"/>
  <c r="GFU1904" i="13"/>
  <c r="GFP1904" i="13"/>
  <c r="GFO1904" i="13"/>
  <c r="GFN1904" i="13"/>
  <c r="GFM1904" i="13"/>
  <c r="GFH1904" i="13"/>
  <c r="GFG1904" i="13"/>
  <c r="GFF1904" i="13"/>
  <c r="GFE1904" i="13"/>
  <c r="GEZ1904" i="13"/>
  <c r="GEY1904" i="13"/>
  <c r="GEX1904" i="13"/>
  <c r="GEW1904" i="13"/>
  <c r="GER1904" i="13"/>
  <c r="GEQ1904" i="13"/>
  <c r="GEP1904" i="13"/>
  <c r="GEO1904" i="13"/>
  <c r="GEJ1904" i="13"/>
  <c r="GEI1904" i="13"/>
  <c r="GEH1904" i="13"/>
  <c r="GEG1904" i="13"/>
  <c r="GEB1904" i="13"/>
  <c r="GEA1904" i="13"/>
  <c r="GDZ1904" i="13"/>
  <c r="GDY1904" i="13"/>
  <c r="GDT1904" i="13"/>
  <c r="GDS1904" i="13"/>
  <c r="GDR1904" i="13"/>
  <c r="GDQ1904" i="13"/>
  <c r="GDL1904" i="13"/>
  <c r="GDK1904" i="13"/>
  <c r="GDJ1904" i="13"/>
  <c r="GDI1904" i="13"/>
  <c r="GDD1904" i="13"/>
  <c r="GDC1904" i="13"/>
  <c r="GDB1904" i="13"/>
  <c r="GDA1904" i="13"/>
  <c r="GCV1904" i="13"/>
  <c r="GCU1904" i="13"/>
  <c r="GCT1904" i="13"/>
  <c r="GCS1904" i="13"/>
  <c r="GCN1904" i="13"/>
  <c r="GCM1904" i="13"/>
  <c r="GCL1904" i="13"/>
  <c r="GCK1904" i="13"/>
  <c r="GCF1904" i="13"/>
  <c r="GCE1904" i="13"/>
  <c r="GCD1904" i="13"/>
  <c r="GCC1904" i="13"/>
  <c r="GBX1904" i="13"/>
  <c r="GBW1904" i="13"/>
  <c r="GBV1904" i="13"/>
  <c r="GBU1904" i="13"/>
  <c r="GBP1904" i="13"/>
  <c r="GBO1904" i="13"/>
  <c r="GBN1904" i="13"/>
  <c r="GBM1904" i="13"/>
  <c r="GBH1904" i="13"/>
  <c r="GBG1904" i="13"/>
  <c r="GBF1904" i="13"/>
  <c r="GBE1904" i="13"/>
  <c r="GAZ1904" i="13"/>
  <c r="GAY1904" i="13"/>
  <c r="GAX1904" i="13"/>
  <c r="GAW1904" i="13"/>
  <c r="GAR1904" i="13"/>
  <c r="GAQ1904" i="13"/>
  <c r="GAP1904" i="13"/>
  <c r="GAO1904" i="13"/>
  <c r="GAJ1904" i="13"/>
  <c r="GAI1904" i="13"/>
  <c r="GAH1904" i="13"/>
  <c r="GAG1904" i="13"/>
  <c r="GAB1904" i="13"/>
  <c r="GAA1904" i="13"/>
  <c r="FZZ1904" i="13"/>
  <c r="FZY1904" i="13"/>
  <c r="FZT1904" i="13"/>
  <c r="FZS1904" i="13"/>
  <c r="FZR1904" i="13"/>
  <c r="FZQ1904" i="13"/>
  <c r="FZL1904" i="13"/>
  <c r="FZK1904" i="13"/>
  <c r="FZJ1904" i="13"/>
  <c r="FZI1904" i="13"/>
  <c r="FZD1904" i="13"/>
  <c r="FZC1904" i="13"/>
  <c r="FZB1904" i="13"/>
  <c r="FZA1904" i="13"/>
  <c r="FYV1904" i="13"/>
  <c r="FYU1904" i="13"/>
  <c r="FYT1904" i="13"/>
  <c r="FYS1904" i="13"/>
  <c r="FYN1904" i="13"/>
  <c r="FYM1904" i="13"/>
  <c r="FYL1904" i="13"/>
  <c r="FYK1904" i="13"/>
  <c r="FYF1904" i="13"/>
  <c r="FYE1904" i="13"/>
  <c r="FYD1904" i="13"/>
  <c r="FYC1904" i="13"/>
  <c r="FXX1904" i="13"/>
  <c r="FXW1904" i="13"/>
  <c r="FXV1904" i="13"/>
  <c r="FXU1904" i="13"/>
  <c r="FXP1904" i="13"/>
  <c r="FXO1904" i="13"/>
  <c r="FXN1904" i="13"/>
  <c r="FXM1904" i="13"/>
  <c r="FXH1904" i="13"/>
  <c r="FXG1904" i="13"/>
  <c r="FXF1904" i="13"/>
  <c r="FXE1904" i="13"/>
  <c r="FWZ1904" i="13"/>
  <c r="FWY1904" i="13"/>
  <c r="FWX1904" i="13"/>
  <c r="FWW1904" i="13"/>
  <c r="FWR1904" i="13"/>
  <c r="FWQ1904" i="13"/>
  <c r="FWP1904" i="13"/>
  <c r="FWO1904" i="13"/>
  <c r="FWJ1904" i="13"/>
  <c r="FWI1904" i="13"/>
  <c r="FWH1904" i="13"/>
  <c r="FWG1904" i="13"/>
  <c r="FWB1904" i="13"/>
  <c r="FWA1904" i="13"/>
  <c r="FVZ1904" i="13"/>
  <c r="FVY1904" i="13"/>
  <c r="FVT1904" i="13"/>
  <c r="FVS1904" i="13"/>
  <c r="FVR1904" i="13"/>
  <c r="FVQ1904" i="13"/>
  <c r="FVL1904" i="13"/>
  <c r="FVK1904" i="13"/>
  <c r="FVJ1904" i="13"/>
  <c r="FVI1904" i="13"/>
  <c r="FVD1904" i="13"/>
  <c r="FVC1904" i="13"/>
  <c r="FVB1904" i="13"/>
  <c r="FVA1904" i="13"/>
  <c r="FUV1904" i="13"/>
  <c r="FUU1904" i="13"/>
  <c r="FUT1904" i="13"/>
  <c r="FUS1904" i="13"/>
  <c r="FUN1904" i="13"/>
  <c r="FUM1904" i="13"/>
  <c r="FUL1904" i="13"/>
  <c r="FUK1904" i="13"/>
  <c r="FUF1904" i="13"/>
  <c r="FUE1904" i="13"/>
  <c r="FUD1904" i="13"/>
  <c r="FUC1904" i="13"/>
  <c r="FTX1904" i="13"/>
  <c r="FTW1904" i="13"/>
  <c r="FTV1904" i="13"/>
  <c r="FTU1904" i="13"/>
  <c r="FTP1904" i="13"/>
  <c r="FTO1904" i="13"/>
  <c r="FTN1904" i="13"/>
  <c r="FTM1904" i="13"/>
  <c r="FTH1904" i="13"/>
  <c r="FTG1904" i="13"/>
  <c r="FTF1904" i="13"/>
  <c r="FTE1904" i="13"/>
  <c r="FSZ1904" i="13"/>
  <c r="FSY1904" i="13"/>
  <c r="FSX1904" i="13"/>
  <c r="FSW1904" i="13"/>
  <c r="FSR1904" i="13"/>
  <c r="FSQ1904" i="13"/>
  <c r="FSP1904" i="13"/>
  <c r="FSO1904" i="13"/>
  <c r="FSJ1904" i="13"/>
  <c r="FSI1904" i="13"/>
  <c r="FSH1904" i="13"/>
  <c r="FSG1904" i="13"/>
  <c r="FSB1904" i="13"/>
  <c r="FSA1904" i="13"/>
  <c r="FRZ1904" i="13"/>
  <c r="FRY1904" i="13"/>
  <c r="FRT1904" i="13"/>
  <c r="FRS1904" i="13"/>
  <c r="FRR1904" i="13"/>
  <c r="FRQ1904" i="13"/>
  <c r="FRL1904" i="13"/>
  <c r="FRK1904" i="13"/>
  <c r="FRJ1904" i="13"/>
  <c r="FRI1904" i="13"/>
  <c r="FRD1904" i="13"/>
  <c r="FRC1904" i="13"/>
  <c r="FRB1904" i="13"/>
  <c r="FRA1904" i="13"/>
  <c r="FQV1904" i="13"/>
  <c r="FQU1904" i="13"/>
  <c r="FQT1904" i="13"/>
  <c r="FQS1904" i="13"/>
  <c r="FQN1904" i="13"/>
  <c r="FQM1904" i="13"/>
  <c r="FQL1904" i="13"/>
  <c r="FQK1904" i="13"/>
  <c r="FQF1904" i="13"/>
  <c r="FQE1904" i="13"/>
  <c r="FQD1904" i="13"/>
  <c r="FQC1904" i="13"/>
  <c r="FPX1904" i="13"/>
  <c r="FPW1904" i="13"/>
  <c r="FPV1904" i="13"/>
  <c r="FPU1904" i="13"/>
  <c r="FPP1904" i="13"/>
  <c r="FPO1904" i="13"/>
  <c r="FPN1904" i="13"/>
  <c r="FPM1904" i="13"/>
  <c r="FPH1904" i="13"/>
  <c r="FPG1904" i="13"/>
  <c r="FPF1904" i="13"/>
  <c r="FPE1904" i="13"/>
  <c r="FOZ1904" i="13"/>
  <c r="FOY1904" i="13"/>
  <c r="FOX1904" i="13"/>
  <c r="FOW1904" i="13"/>
  <c r="FOR1904" i="13"/>
  <c r="FOQ1904" i="13"/>
  <c r="FOP1904" i="13"/>
  <c r="FOO1904" i="13"/>
  <c r="FOJ1904" i="13"/>
  <c r="FOI1904" i="13"/>
  <c r="FOH1904" i="13"/>
  <c r="FOG1904" i="13"/>
  <c r="FOB1904" i="13"/>
  <c r="FOA1904" i="13"/>
  <c r="FNZ1904" i="13"/>
  <c r="FNY1904" i="13"/>
  <c r="FNT1904" i="13"/>
  <c r="FNS1904" i="13"/>
  <c r="FNR1904" i="13"/>
  <c r="FNQ1904" i="13"/>
  <c r="FNL1904" i="13"/>
  <c r="FNK1904" i="13"/>
  <c r="FNJ1904" i="13"/>
  <c r="FNI1904" i="13"/>
  <c r="FND1904" i="13"/>
  <c r="FNC1904" i="13"/>
  <c r="FNB1904" i="13"/>
  <c r="FNA1904" i="13"/>
  <c r="FMV1904" i="13"/>
  <c r="FMU1904" i="13"/>
  <c r="FMT1904" i="13"/>
  <c r="FMS1904" i="13"/>
  <c r="FMN1904" i="13"/>
  <c r="FMM1904" i="13"/>
  <c r="FML1904" i="13"/>
  <c r="FMK1904" i="13"/>
  <c r="FMF1904" i="13"/>
  <c r="FME1904" i="13"/>
  <c r="FMD1904" i="13"/>
  <c r="FMC1904" i="13"/>
  <c r="FLX1904" i="13"/>
  <c r="FLW1904" i="13"/>
  <c r="FLV1904" i="13"/>
  <c r="FLU1904" i="13"/>
  <c r="FLP1904" i="13"/>
  <c r="FLO1904" i="13"/>
  <c r="FLN1904" i="13"/>
  <c r="FLM1904" i="13"/>
  <c r="FLH1904" i="13"/>
  <c r="FLG1904" i="13"/>
  <c r="FLF1904" i="13"/>
  <c r="FLE1904" i="13"/>
  <c r="FKZ1904" i="13"/>
  <c r="FKY1904" i="13"/>
  <c r="FKX1904" i="13"/>
  <c r="FKW1904" i="13"/>
  <c r="FKR1904" i="13"/>
  <c r="FKQ1904" i="13"/>
  <c r="FKP1904" i="13"/>
  <c r="FKO1904" i="13"/>
  <c r="FKJ1904" i="13"/>
  <c r="FKI1904" i="13"/>
  <c r="FKH1904" i="13"/>
  <c r="FKG1904" i="13"/>
  <c r="FKB1904" i="13"/>
  <c r="FKA1904" i="13"/>
  <c r="FJZ1904" i="13"/>
  <c r="FJY1904" i="13"/>
  <c r="FJT1904" i="13"/>
  <c r="FJS1904" i="13"/>
  <c r="FJR1904" i="13"/>
  <c r="FJQ1904" i="13"/>
  <c r="FJL1904" i="13"/>
  <c r="FJK1904" i="13"/>
  <c r="FJJ1904" i="13"/>
  <c r="FJI1904" i="13"/>
  <c r="FJD1904" i="13"/>
  <c r="FJC1904" i="13"/>
  <c r="FJB1904" i="13"/>
  <c r="FJA1904" i="13"/>
  <c r="FIV1904" i="13"/>
  <c r="FIU1904" i="13"/>
  <c r="FIT1904" i="13"/>
  <c r="FIS1904" i="13"/>
  <c r="FIN1904" i="13"/>
  <c r="FIM1904" i="13"/>
  <c r="FIL1904" i="13"/>
  <c r="FIK1904" i="13"/>
  <c r="FIF1904" i="13"/>
  <c r="FIE1904" i="13"/>
  <c r="FID1904" i="13"/>
  <c r="FIC1904" i="13"/>
  <c r="FHX1904" i="13"/>
  <c r="FHW1904" i="13"/>
  <c r="FHV1904" i="13"/>
  <c r="FHU1904" i="13"/>
  <c r="FHP1904" i="13"/>
  <c r="FHO1904" i="13"/>
  <c r="FHN1904" i="13"/>
  <c r="FHM1904" i="13"/>
  <c r="FHH1904" i="13"/>
  <c r="FHG1904" i="13"/>
  <c r="FHF1904" i="13"/>
  <c r="FHE1904" i="13"/>
  <c r="FGZ1904" i="13"/>
  <c r="FGY1904" i="13"/>
  <c r="FGX1904" i="13"/>
  <c r="FGW1904" i="13"/>
  <c r="FGR1904" i="13"/>
  <c r="FGQ1904" i="13"/>
  <c r="FGP1904" i="13"/>
  <c r="FGO1904" i="13"/>
  <c r="FGJ1904" i="13"/>
  <c r="FGI1904" i="13"/>
  <c r="FGH1904" i="13"/>
  <c r="FGG1904" i="13"/>
  <c r="FGB1904" i="13"/>
  <c r="FGA1904" i="13"/>
  <c r="FFZ1904" i="13"/>
  <c r="FFY1904" i="13"/>
  <c r="FFT1904" i="13"/>
  <c r="FFS1904" i="13"/>
  <c r="FFR1904" i="13"/>
  <c r="FFQ1904" i="13"/>
  <c r="FFL1904" i="13"/>
  <c r="FFK1904" i="13"/>
  <c r="FFJ1904" i="13"/>
  <c r="FFI1904" i="13"/>
  <c r="FFD1904" i="13"/>
  <c r="FFC1904" i="13"/>
  <c r="FFB1904" i="13"/>
  <c r="FFA1904" i="13"/>
  <c r="FEV1904" i="13"/>
  <c r="FEU1904" i="13"/>
  <c r="FET1904" i="13"/>
  <c r="FES1904" i="13"/>
  <c r="FEN1904" i="13"/>
  <c r="FEM1904" i="13"/>
  <c r="FEL1904" i="13"/>
  <c r="FEK1904" i="13"/>
  <c r="FEF1904" i="13"/>
  <c r="FEE1904" i="13"/>
  <c r="FED1904" i="13"/>
  <c r="FEC1904" i="13"/>
  <c r="FDX1904" i="13"/>
  <c r="FDW1904" i="13"/>
  <c r="FDV1904" i="13"/>
  <c r="FDU1904" i="13"/>
  <c r="FDP1904" i="13"/>
  <c r="FDO1904" i="13"/>
  <c r="FDN1904" i="13"/>
  <c r="FDM1904" i="13"/>
  <c r="FDH1904" i="13"/>
  <c r="FDG1904" i="13"/>
  <c r="FDF1904" i="13"/>
  <c r="FDE1904" i="13"/>
  <c r="FCZ1904" i="13"/>
  <c r="FCY1904" i="13"/>
  <c r="FCX1904" i="13"/>
  <c r="FCW1904" i="13"/>
  <c r="FCR1904" i="13"/>
  <c r="FCQ1904" i="13"/>
  <c r="FCP1904" i="13"/>
  <c r="FCO1904" i="13"/>
  <c r="FCJ1904" i="13"/>
  <c r="FCI1904" i="13"/>
  <c r="FCH1904" i="13"/>
  <c r="FCG1904" i="13"/>
  <c r="FCB1904" i="13"/>
  <c r="FCA1904" i="13"/>
  <c r="FBZ1904" i="13"/>
  <c r="FBY1904" i="13"/>
  <c r="FBT1904" i="13"/>
  <c r="FBS1904" i="13"/>
  <c r="FBR1904" i="13"/>
  <c r="FBQ1904" i="13"/>
  <c r="FBL1904" i="13"/>
  <c r="FBK1904" i="13"/>
  <c r="FBJ1904" i="13"/>
  <c r="FBI1904" i="13"/>
  <c r="FBD1904" i="13"/>
  <c r="FBC1904" i="13"/>
  <c r="FBB1904" i="13"/>
  <c r="FBA1904" i="13"/>
  <c r="FAV1904" i="13"/>
  <c r="FAU1904" i="13"/>
  <c r="FAT1904" i="13"/>
  <c r="FAS1904" i="13"/>
  <c r="FAN1904" i="13"/>
  <c r="FAM1904" i="13"/>
  <c r="FAL1904" i="13"/>
  <c r="FAK1904" i="13"/>
  <c r="FAF1904" i="13"/>
  <c r="FAE1904" i="13"/>
  <c r="FAD1904" i="13"/>
  <c r="FAC1904" i="13"/>
  <c r="EZX1904" i="13"/>
  <c r="EZW1904" i="13"/>
  <c r="EZV1904" i="13"/>
  <c r="EZU1904" i="13"/>
  <c r="EZP1904" i="13"/>
  <c r="EZO1904" i="13"/>
  <c r="EZN1904" i="13"/>
  <c r="EZM1904" i="13"/>
  <c r="EZH1904" i="13"/>
  <c r="EZG1904" i="13"/>
  <c r="EZF1904" i="13"/>
  <c r="EZE1904" i="13"/>
  <c r="EYZ1904" i="13"/>
  <c r="EYY1904" i="13"/>
  <c r="EYX1904" i="13"/>
  <c r="EYW1904" i="13"/>
  <c r="EYR1904" i="13"/>
  <c r="EYQ1904" i="13"/>
  <c r="EYP1904" i="13"/>
  <c r="EYO1904" i="13"/>
  <c r="EYJ1904" i="13"/>
  <c r="EYI1904" i="13"/>
  <c r="EYH1904" i="13"/>
  <c r="EYG1904" i="13"/>
  <c r="EYB1904" i="13"/>
  <c r="EYA1904" i="13"/>
  <c r="EXZ1904" i="13"/>
  <c r="EXY1904" i="13"/>
  <c r="EXT1904" i="13"/>
  <c r="EXS1904" i="13"/>
  <c r="EXR1904" i="13"/>
  <c r="EXQ1904" i="13"/>
  <c r="EXL1904" i="13"/>
  <c r="EXK1904" i="13"/>
  <c r="EXJ1904" i="13"/>
  <c r="EXI1904" i="13"/>
  <c r="EXD1904" i="13"/>
  <c r="EXC1904" i="13"/>
  <c r="EXB1904" i="13"/>
  <c r="EXA1904" i="13"/>
  <c r="EWV1904" i="13"/>
  <c r="EWU1904" i="13"/>
  <c r="EWT1904" i="13"/>
  <c r="EWS1904" i="13"/>
  <c r="EWN1904" i="13"/>
  <c r="EWM1904" i="13"/>
  <c r="EWL1904" i="13"/>
  <c r="EWK1904" i="13"/>
  <c r="EWF1904" i="13"/>
  <c r="EWE1904" i="13"/>
  <c r="EWD1904" i="13"/>
  <c r="EWC1904" i="13"/>
  <c r="EVX1904" i="13"/>
  <c r="EVW1904" i="13"/>
  <c r="EVV1904" i="13"/>
  <c r="EVU1904" i="13"/>
  <c r="EVP1904" i="13"/>
  <c r="EVO1904" i="13"/>
  <c r="EVN1904" i="13"/>
  <c r="EVM1904" i="13"/>
  <c r="EVH1904" i="13"/>
  <c r="EVG1904" i="13"/>
  <c r="EVF1904" i="13"/>
  <c r="EVE1904" i="13"/>
  <c r="EUZ1904" i="13"/>
  <c r="EUY1904" i="13"/>
  <c r="EUX1904" i="13"/>
  <c r="EUW1904" i="13"/>
  <c r="EUR1904" i="13"/>
  <c r="EUQ1904" i="13"/>
  <c r="EUP1904" i="13"/>
  <c r="EUO1904" i="13"/>
  <c r="EUJ1904" i="13"/>
  <c r="EUI1904" i="13"/>
  <c r="EUH1904" i="13"/>
  <c r="EUG1904" i="13"/>
  <c r="EUB1904" i="13"/>
  <c r="EUA1904" i="13"/>
  <c r="ETZ1904" i="13"/>
  <c r="ETY1904" i="13"/>
  <c r="ETT1904" i="13"/>
  <c r="ETS1904" i="13"/>
  <c r="ETR1904" i="13"/>
  <c r="ETQ1904" i="13"/>
  <c r="ETL1904" i="13"/>
  <c r="ETK1904" i="13"/>
  <c r="ETJ1904" i="13"/>
  <c r="ETI1904" i="13"/>
  <c r="ETD1904" i="13"/>
  <c r="ETC1904" i="13"/>
  <c r="ETB1904" i="13"/>
  <c r="ETA1904" i="13"/>
  <c r="ESV1904" i="13"/>
  <c r="ESU1904" i="13"/>
  <c r="EST1904" i="13"/>
  <c r="ESS1904" i="13"/>
  <c r="ESN1904" i="13"/>
  <c r="ESM1904" i="13"/>
  <c r="ESL1904" i="13"/>
  <c r="ESK1904" i="13"/>
  <c r="ESF1904" i="13"/>
  <c r="ESE1904" i="13"/>
  <c r="ESD1904" i="13"/>
  <c r="ESC1904" i="13"/>
  <c r="ERX1904" i="13"/>
  <c r="ERW1904" i="13"/>
  <c r="ERV1904" i="13"/>
  <c r="ERU1904" i="13"/>
  <c r="ERP1904" i="13"/>
  <c r="ERO1904" i="13"/>
  <c r="ERN1904" i="13"/>
  <c r="ERM1904" i="13"/>
  <c r="ERH1904" i="13"/>
  <c r="ERG1904" i="13"/>
  <c r="ERF1904" i="13"/>
  <c r="ERE1904" i="13"/>
  <c r="EQZ1904" i="13"/>
  <c r="EQY1904" i="13"/>
  <c r="EQX1904" i="13"/>
  <c r="EQW1904" i="13"/>
  <c r="EQR1904" i="13"/>
  <c r="EQQ1904" i="13"/>
  <c r="EQP1904" i="13"/>
  <c r="EQO1904" i="13"/>
  <c r="EQJ1904" i="13"/>
  <c r="EQI1904" i="13"/>
  <c r="EQH1904" i="13"/>
  <c r="EQG1904" i="13"/>
  <c r="EQB1904" i="13"/>
  <c r="EQA1904" i="13"/>
  <c r="EPZ1904" i="13"/>
  <c r="EPY1904" i="13"/>
  <c r="EPT1904" i="13"/>
  <c r="EPS1904" i="13"/>
  <c r="EPR1904" i="13"/>
  <c r="EPQ1904" i="13"/>
  <c r="EPL1904" i="13"/>
  <c r="EPK1904" i="13"/>
  <c r="EPJ1904" i="13"/>
  <c r="EPI1904" i="13"/>
  <c r="EPD1904" i="13"/>
  <c r="EPC1904" i="13"/>
  <c r="EPB1904" i="13"/>
  <c r="EPA1904" i="13"/>
  <c r="EOV1904" i="13"/>
  <c r="EOU1904" i="13"/>
  <c r="EOT1904" i="13"/>
  <c r="EOS1904" i="13"/>
  <c r="EON1904" i="13"/>
  <c r="EOM1904" i="13"/>
  <c r="EOL1904" i="13"/>
  <c r="EOK1904" i="13"/>
  <c r="EOF1904" i="13"/>
  <c r="EOE1904" i="13"/>
  <c r="EOD1904" i="13"/>
  <c r="EOC1904" i="13"/>
  <c r="ENX1904" i="13"/>
  <c r="ENW1904" i="13"/>
  <c r="ENV1904" i="13"/>
  <c r="ENU1904" i="13"/>
  <c r="ENP1904" i="13"/>
  <c r="ENO1904" i="13"/>
  <c r="ENN1904" i="13"/>
  <c r="ENM1904" i="13"/>
  <c r="ENH1904" i="13"/>
  <c r="ENG1904" i="13"/>
  <c r="ENF1904" i="13"/>
  <c r="ENE1904" i="13"/>
  <c r="EMZ1904" i="13"/>
  <c r="EMY1904" i="13"/>
  <c r="EMX1904" i="13"/>
  <c r="EMW1904" i="13"/>
  <c r="EMR1904" i="13"/>
  <c r="EMQ1904" i="13"/>
  <c r="EMP1904" i="13"/>
  <c r="EMO1904" i="13"/>
  <c r="EMJ1904" i="13"/>
  <c r="EMI1904" i="13"/>
  <c r="EMH1904" i="13"/>
  <c r="EMG1904" i="13"/>
  <c r="EMB1904" i="13"/>
  <c r="EMA1904" i="13"/>
  <c r="ELZ1904" i="13"/>
  <c r="ELY1904" i="13"/>
  <c r="ELT1904" i="13"/>
  <c r="ELS1904" i="13"/>
  <c r="ELR1904" i="13"/>
  <c r="ELQ1904" i="13"/>
  <c r="ELL1904" i="13"/>
  <c r="ELK1904" i="13"/>
  <c r="ELJ1904" i="13"/>
  <c r="ELI1904" i="13"/>
  <c r="ELD1904" i="13"/>
  <c r="ELC1904" i="13"/>
  <c r="ELB1904" i="13"/>
  <c r="ELA1904" i="13"/>
  <c r="EKV1904" i="13"/>
  <c r="EKU1904" i="13"/>
  <c r="EKT1904" i="13"/>
  <c r="EKS1904" i="13"/>
  <c r="EKN1904" i="13"/>
  <c r="EKM1904" i="13"/>
  <c r="EKL1904" i="13"/>
  <c r="EKK1904" i="13"/>
  <c r="EKF1904" i="13"/>
  <c r="EKE1904" i="13"/>
  <c r="EKD1904" i="13"/>
  <c r="EKC1904" i="13"/>
  <c r="EJX1904" i="13"/>
  <c r="EJW1904" i="13"/>
  <c r="EJV1904" i="13"/>
  <c r="EJU1904" i="13"/>
  <c r="EJP1904" i="13"/>
  <c r="EJO1904" i="13"/>
  <c r="EJN1904" i="13"/>
  <c r="EJM1904" i="13"/>
  <c r="EJH1904" i="13"/>
  <c r="EJG1904" i="13"/>
  <c r="EJF1904" i="13"/>
  <c r="EJE1904" i="13"/>
  <c r="EIZ1904" i="13"/>
  <c r="EIY1904" i="13"/>
  <c r="EIX1904" i="13"/>
  <c r="EIW1904" i="13"/>
  <c r="EIR1904" i="13"/>
  <c r="EIQ1904" i="13"/>
  <c r="EIP1904" i="13"/>
  <c r="EIO1904" i="13"/>
  <c r="EIJ1904" i="13"/>
  <c r="EII1904" i="13"/>
  <c r="EIH1904" i="13"/>
  <c r="EIG1904" i="13"/>
  <c r="EIB1904" i="13"/>
  <c r="EIA1904" i="13"/>
  <c r="EHZ1904" i="13"/>
  <c r="EHY1904" i="13"/>
  <c r="EHT1904" i="13"/>
  <c r="EHS1904" i="13"/>
  <c r="EHR1904" i="13"/>
  <c r="EHQ1904" i="13"/>
  <c r="EHL1904" i="13"/>
  <c r="EHK1904" i="13"/>
  <c r="EHJ1904" i="13"/>
  <c r="EHI1904" i="13"/>
  <c r="EHD1904" i="13"/>
  <c r="EHC1904" i="13"/>
  <c r="EHB1904" i="13"/>
  <c r="EHA1904" i="13"/>
  <c r="EGV1904" i="13"/>
  <c r="EGU1904" i="13"/>
  <c r="EGT1904" i="13"/>
  <c r="EGS1904" i="13"/>
  <c r="EGN1904" i="13"/>
  <c r="EGM1904" i="13"/>
  <c r="EGL1904" i="13"/>
  <c r="EGK1904" i="13"/>
  <c r="EGF1904" i="13"/>
  <c r="EGE1904" i="13"/>
  <c r="EGD1904" i="13"/>
  <c r="EGC1904" i="13"/>
  <c r="EFX1904" i="13"/>
  <c r="EFW1904" i="13"/>
  <c r="EFV1904" i="13"/>
  <c r="EFU1904" i="13"/>
  <c r="EFP1904" i="13"/>
  <c r="EFO1904" i="13"/>
  <c r="EFN1904" i="13"/>
  <c r="EFM1904" i="13"/>
  <c r="EFH1904" i="13"/>
  <c r="EFG1904" i="13"/>
  <c r="EFF1904" i="13"/>
  <c r="EFE1904" i="13"/>
  <c r="EEZ1904" i="13"/>
  <c r="EEY1904" i="13"/>
  <c r="EEX1904" i="13"/>
  <c r="EEW1904" i="13"/>
  <c r="EER1904" i="13"/>
  <c r="EEQ1904" i="13"/>
  <c r="EEP1904" i="13"/>
  <c r="EEO1904" i="13"/>
  <c r="EEJ1904" i="13"/>
  <c r="EEI1904" i="13"/>
  <c r="EEH1904" i="13"/>
  <c r="EEG1904" i="13"/>
  <c r="EEB1904" i="13"/>
  <c r="EEA1904" i="13"/>
  <c r="EDZ1904" i="13"/>
  <c r="EDY1904" i="13"/>
  <c r="EDT1904" i="13"/>
  <c r="EDS1904" i="13"/>
  <c r="EDR1904" i="13"/>
  <c r="EDQ1904" i="13"/>
  <c r="EDL1904" i="13"/>
  <c r="EDK1904" i="13"/>
  <c r="EDJ1904" i="13"/>
  <c r="EDI1904" i="13"/>
  <c r="EDD1904" i="13"/>
  <c r="EDC1904" i="13"/>
  <c r="EDB1904" i="13"/>
  <c r="EDA1904" i="13"/>
  <c r="ECV1904" i="13"/>
  <c r="ECU1904" i="13"/>
  <c r="ECT1904" i="13"/>
  <c r="ECS1904" i="13"/>
  <c r="ECN1904" i="13"/>
  <c r="ECM1904" i="13"/>
  <c r="ECL1904" i="13"/>
  <c r="ECK1904" i="13"/>
  <c r="ECF1904" i="13"/>
  <c r="ECE1904" i="13"/>
  <c r="ECD1904" i="13"/>
  <c r="ECC1904" i="13"/>
  <c r="EBX1904" i="13"/>
  <c r="EBW1904" i="13"/>
  <c r="EBV1904" i="13"/>
  <c r="EBU1904" i="13"/>
  <c r="EBP1904" i="13"/>
  <c r="EBO1904" i="13"/>
  <c r="EBN1904" i="13"/>
  <c r="EBM1904" i="13"/>
  <c r="EBH1904" i="13"/>
  <c r="EBG1904" i="13"/>
  <c r="EBF1904" i="13"/>
  <c r="EBE1904" i="13"/>
  <c r="EAZ1904" i="13"/>
  <c r="EAY1904" i="13"/>
  <c r="EAX1904" i="13"/>
  <c r="EAW1904" i="13"/>
  <c r="EAR1904" i="13"/>
  <c r="EAQ1904" i="13"/>
  <c r="EAP1904" i="13"/>
  <c r="EAO1904" i="13"/>
  <c r="EAJ1904" i="13"/>
  <c r="EAI1904" i="13"/>
  <c r="EAH1904" i="13"/>
  <c r="EAG1904" i="13"/>
  <c r="EAB1904" i="13"/>
  <c r="EAA1904" i="13"/>
  <c r="DZZ1904" i="13"/>
  <c r="DZY1904" i="13"/>
  <c r="DZT1904" i="13"/>
  <c r="DZS1904" i="13"/>
  <c r="DZR1904" i="13"/>
  <c r="DZQ1904" i="13"/>
  <c r="DZL1904" i="13"/>
  <c r="DZK1904" i="13"/>
  <c r="DZJ1904" i="13"/>
  <c r="DZI1904" i="13"/>
  <c r="DZD1904" i="13"/>
  <c r="DZC1904" i="13"/>
  <c r="DZB1904" i="13"/>
  <c r="DZA1904" i="13"/>
  <c r="DYV1904" i="13"/>
  <c r="DYU1904" i="13"/>
  <c r="DYT1904" i="13"/>
  <c r="DYS1904" i="13"/>
  <c r="DYN1904" i="13"/>
  <c r="DYM1904" i="13"/>
  <c r="DYL1904" i="13"/>
  <c r="DYK1904" i="13"/>
  <c r="DYF1904" i="13"/>
  <c r="DYE1904" i="13"/>
  <c r="DYD1904" i="13"/>
  <c r="DYC1904" i="13"/>
  <c r="DXX1904" i="13"/>
  <c r="DXW1904" i="13"/>
  <c r="DXV1904" i="13"/>
  <c r="DXU1904" i="13"/>
  <c r="DXP1904" i="13"/>
  <c r="DXO1904" i="13"/>
  <c r="DXN1904" i="13"/>
  <c r="DXM1904" i="13"/>
  <c r="DXH1904" i="13"/>
  <c r="DXG1904" i="13"/>
  <c r="DXF1904" i="13"/>
  <c r="DXE1904" i="13"/>
  <c r="DWZ1904" i="13"/>
  <c r="DWY1904" i="13"/>
  <c r="DWX1904" i="13"/>
  <c r="DWW1904" i="13"/>
  <c r="DWR1904" i="13"/>
  <c r="DWQ1904" i="13"/>
  <c r="DWP1904" i="13"/>
  <c r="DWO1904" i="13"/>
  <c r="DWJ1904" i="13"/>
  <c r="DWI1904" i="13"/>
  <c r="DWH1904" i="13"/>
  <c r="DWG1904" i="13"/>
  <c r="DWB1904" i="13"/>
  <c r="DWA1904" i="13"/>
  <c r="DVZ1904" i="13"/>
  <c r="DVY1904" i="13"/>
  <c r="DVT1904" i="13"/>
  <c r="DVS1904" i="13"/>
  <c r="DVR1904" i="13"/>
  <c r="DVQ1904" i="13"/>
  <c r="DVL1904" i="13"/>
  <c r="DVK1904" i="13"/>
  <c r="DVJ1904" i="13"/>
  <c r="DVI1904" i="13"/>
  <c r="DVD1904" i="13"/>
  <c r="DVC1904" i="13"/>
  <c r="DVB1904" i="13"/>
  <c r="DVA1904" i="13"/>
  <c r="DUV1904" i="13"/>
  <c r="DUU1904" i="13"/>
  <c r="DUT1904" i="13"/>
  <c r="DUS1904" i="13"/>
  <c r="DUN1904" i="13"/>
  <c r="DUM1904" i="13"/>
  <c r="DUL1904" i="13"/>
  <c r="DUK1904" i="13"/>
  <c r="DUF1904" i="13"/>
  <c r="DUE1904" i="13"/>
  <c r="DUD1904" i="13"/>
  <c r="DUC1904" i="13"/>
  <c r="DTX1904" i="13"/>
  <c r="DTW1904" i="13"/>
  <c r="DTV1904" i="13"/>
  <c r="DTU1904" i="13"/>
  <c r="DTP1904" i="13"/>
  <c r="DTO1904" i="13"/>
  <c r="DTN1904" i="13"/>
  <c r="DTM1904" i="13"/>
  <c r="DTH1904" i="13"/>
  <c r="DTG1904" i="13"/>
  <c r="DTF1904" i="13"/>
  <c r="DTE1904" i="13"/>
  <c r="DSZ1904" i="13"/>
  <c r="DSY1904" i="13"/>
  <c r="DSX1904" i="13"/>
  <c r="DSW1904" i="13"/>
  <c r="DSR1904" i="13"/>
  <c r="DSQ1904" i="13"/>
  <c r="DSP1904" i="13"/>
  <c r="DSO1904" i="13"/>
  <c r="DSJ1904" i="13"/>
  <c r="DSI1904" i="13"/>
  <c r="DSH1904" i="13"/>
  <c r="DSG1904" i="13"/>
  <c r="DSB1904" i="13"/>
  <c r="DSA1904" i="13"/>
  <c r="DRZ1904" i="13"/>
  <c r="DRY1904" i="13"/>
  <c r="DRT1904" i="13"/>
  <c r="DRS1904" i="13"/>
  <c r="DRR1904" i="13"/>
  <c r="DRQ1904" i="13"/>
  <c r="DRL1904" i="13"/>
  <c r="DRK1904" i="13"/>
  <c r="DRJ1904" i="13"/>
  <c r="DRI1904" i="13"/>
  <c r="DRD1904" i="13"/>
  <c r="DRC1904" i="13"/>
  <c r="DRB1904" i="13"/>
  <c r="DRA1904" i="13"/>
  <c r="DQV1904" i="13"/>
  <c r="DQU1904" i="13"/>
  <c r="DQT1904" i="13"/>
  <c r="DQS1904" i="13"/>
  <c r="DQN1904" i="13"/>
  <c r="DQM1904" i="13"/>
  <c r="DQL1904" i="13"/>
  <c r="DQK1904" i="13"/>
  <c r="DQF1904" i="13"/>
  <c r="DQE1904" i="13"/>
  <c r="DQD1904" i="13"/>
  <c r="DQC1904" i="13"/>
  <c r="DPX1904" i="13"/>
  <c r="DPW1904" i="13"/>
  <c r="DPV1904" i="13"/>
  <c r="DPU1904" i="13"/>
  <c r="DPP1904" i="13"/>
  <c r="DPO1904" i="13"/>
  <c r="DPN1904" i="13"/>
  <c r="DPM1904" i="13"/>
  <c r="DPH1904" i="13"/>
  <c r="DPG1904" i="13"/>
  <c r="DPF1904" i="13"/>
  <c r="DPE1904" i="13"/>
  <c r="DOZ1904" i="13"/>
  <c r="DOY1904" i="13"/>
  <c r="DOX1904" i="13"/>
  <c r="DOW1904" i="13"/>
  <c r="DOR1904" i="13"/>
  <c r="DOQ1904" i="13"/>
  <c r="DOP1904" i="13"/>
  <c r="DOO1904" i="13"/>
  <c r="DOJ1904" i="13"/>
  <c r="DOI1904" i="13"/>
  <c r="DOH1904" i="13"/>
  <c r="DOG1904" i="13"/>
  <c r="DOB1904" i="13"/>
  <c r="DOA1904" i="13"/>
  <c r="DNZ1904" i="13"/>
  <c r="DNY1904" i="13"/>
  <c r="DNT1904" i="13"/>
  <c r="DNS1904" i="13"/>
  <c r="DNR1904" i="13"/>
  <c r="DNQ1904" i="13"/>
  <c r="DNL1904" i="13"/>
  <c r="DNK1904" i="13"/>
  <c r="DNJ1904" i="13"/>
  <c r="DNI1904" i="13"/>
  <c r="DND1904" i="13"/>
  <c r="DNC1904" i="13"/>
  <c r="DNB1904" i="13"/>
  <c r="DNA1904" i="13"/>
  <c r="DMV1904" i="13"/>
  <c r="DMU1904" i="13"/>
  <c r="DMT1904" i="13"/>
  <c r="DMS1904" i="13"/>
  <c r="DMN1904" i="13"/>
  <c r="DMM1904" i="13"/>
  <c r="DML1904" i="13"/>
  <c r="DMK1904" i="13"/>
  <c r="DMF1904" i="13"/>
  <c r="DME1904" i="13"/>
  <c r="DMD1904" i="13"/>
  <c r="DMC1904" i="13"/>
  <c r="DLX1904" i="13"/>
  <c r="DLW1904" i="13"/>
  <c r="DLV1904" i="13"/>
  <c r="DLU1904" i="13"/>
  <c r="DLP1904" i="13"/>
  <c r="DLO1904" i="13"/>
  <c r="DLN1904" i="13"/>
  <c r="DLM1904" i="13"/>
  <c r="DLH1904" i="13"/>
  <c r="DLG1904" i="13"/>
  <c r="DLF1904" i="13"/>
  <c r="DLE1904" i="13"/>
  <c r="DKZ1904" i="13"/>
  <c r="DKY1904" i="13"/>
  <c r="DKX1904" i="13"/>
  <c r="DKW1904" i="13"/>
  <c r="DKR1904" i="13"/>
  <c r="DKQ1904" i="13"/>
  <c r="DKP1904" i="13"/>
  <c r="DKO1904" i="13"/>
  <c r="DKJ1904" i="13"/>
  <c r="DKI1904" i="13"/>
  <c r="DKH1904" i="13"/>
  <c r="DKG1904" i="13"/>
  <c r="DKB1904" i="13"/>
  <c r="DKA1904" i="13"/>
  <c r="DJZ1904" i="13"/>
  <c r="DJY1904" i="13"/>
  <c r="DJT1904" i="13"/>
  <c r="DJS1904" i="13"/>
  <c r="DJR1904" i="13"/>
  <c r="DJQ1904" i="13"/>
  <c r="DJL1904" i="13"/>
  <c r="DJK1904" i="13"/>
  <c r="DJJ1904" i="13"/>
  <c r="DJI1904" i="13"/>
  <c r="DJD1904" i="13"/>
  <c r="DJC1904" i="13"/>
  <c r="DJB1904" i="13"/>
  <c r="DJA1904" i="13"/>
  <c r="DIV1904" i="13"/>
  <c r="DIU1904" i="13"/>
  <c r="DIT1904" i="13"/>
  <c r="DIS1904" i="13"/>
  <c r="DIN1904" i="13"/>
  <c r="DIM1904" i="13"/>
  <c r="DIL1904" i="13"/>
  <c r="DIK1904" i="13"/>
  <c r="DIF1904" i="13"/>
  <c r="DIE1904" i="13"/>
  <c r="DID1904" i="13"/>
  <c r="DIC1904" i="13"/>
  <c r="DHX1904" i="13"/>
  <c r="DHW1904" i="13"/>
  <c r="DHV1904" i="13"/>
  <c r="DHU1904" i="13"/>
  <c r="DHP1904" i="13"/>
  <c r="DHO1904" i="13"/>
  <c r="DHN1904" i="13"/>
  <c r="DHM1904" i="13"/>
  <c r="DHH1904" i="13"/>
  <c r="DHG1904" i="13"/>
  <c r="DHF1904" i="13"/>
  <c r="DHE1904" i="13"/>
  <c r="DGZ1904" i="13"/>
  <c r="DGY1904" i="13"/>
  <c r="DGX1904" i="13"/>
  <c r="DGW1904" i="13"/>
  <c r="DGR1904" i="13"/>
  <c r="DGQ1904" i="13"/>
  <c r="DGP1904" i="13"/>
  <c r="DGO1904" i="13"/>
  <c r="DGJ1904" i="13"/>
  <c r="DGI1904" i="13"/>
  <c r="DGH1904" i="13"/>
  <c r="DGG1904" i="13"/>
  <c r="DGB1904" i="13"/>
  <c r="DGA1904" i="13"/>
  <c r="DFZ1904" i="13"/>
  <c r="DFY1904" i="13"/>
  <c r="DFT1904" i="13"/>
  <c r="DFS1904" i="13"/>
  <c r="DFR1904" i="13"/>
  <c r="DFQ1904" i="13"/>
  <c r="DFL1904" i="13"/>
  <c r="DFK1904" i="13"/>
  <c r="DFJ1904" i="13"/>
  <c r="DFI1904" i="13"/>
  <c r="DFD1904" i="13"/>
  <c r="DFC1904" i="13"/>
  <c r="DFB1904" i="13"/>
  <c r="DFA1904" i="13"/>
  <c r="DEV1904" i="13"/>
  <c r="DEU1904" i="13"/>
  <c r="DET1904" i="13"/>
  <c r="DES1904" i="13"/>
  <c r="DEN1904" i="13"/>
  <c r="DEM1904" i="13"/>
  <c r="DEL1904" i="13"/>
  <c r="DEK1904" i="13"/>
  <c r="DEF1904" i="13"/>
  <c r="DEE1904" i="13"/>
  <c r="DED1904" i="13"/>
  <c r="DEC1904" i="13"/>
  <c r="DDX1904" i="13"/>
  <c r="DDW1904" i="13"/>
  <c r="DDV1904" i="13"/>
  <c r="DDU1904" i="13"/>
  <c r="DDP1904" i="13"/>
  <c r="DDO1904" i="13"/>
  <c r="DDN1904" i="13"/>
  <c r="DDM1904" i="13"/>
  <c r="DDH1904" i="13"/>
  <c r="DDG1904" i="13"/>
  <c r="DDF1904" i="13"/>
  <c r="DDE1904" i="13"/>
  <c r="DCZ1904" i="13"/>
  <c r="DCY1904" i="13"/>
  <c r="DCX1904" i="13"/>
  <c r="DCW1904" i="13"/>
  <c r="DCR1904" i="13"/>
  <c r="DCQ1904" i="13"/>
  <c r="DCP1904" i="13"/>
  <c r="DCO1904" i="13"/>
  <c r="DCJ1904" i="13"/>
  <c r="DCI1904" i="13"/>
  <c r="DCH1904" i="13"/>
  <c r="DCG1904" i="13"/>
  <c r="DCB1904" i="13"/>
  <c r="DCA1904" i="13"/>
  <c r="DBZ1904" i="13"/>
  <c r="DBY1904" i="13"/>
  <c r="DBT1904" i="13"/>
  <c r="DBS1904" i="13"/>
  <c r="DBR1904" i="13"/>
  <c r="DBQ1904" i="13"/>
  <c r="DBL1904" i="13"/>
  <c r="DBK1904" i="13"/>
  <c r="DBJ1904" i="13"/>
  <c r="DBI1904" i="13"/>
  <c r="DBD1904" i="13"/>
  <c r="DBC1904" i="13"/>
  <c r="DBB1904" i="13"/>
  <c r="DBA1904" i="13"/>
  <c r="DAV1904" i="13"/>
  <c r="DAU1904" i="13"/>
  <c r="DAT1904" i="13"/>
  <c r="DAS1904" i="13"/>
  <c r="DAN1904" i="13"/>
  <c r="DAM1904" i="13"/>
  <c r="DAL1904" i="13"/>
  <c r="DAK1904" i="13"/>
  <c r="DAF1904" i="13"/>
  <c r="DAE1904" i="13"/>
  <c r="DAD1904" i="13"/>
  <c r="DAC1904" i="13"/>
  <c r="CZX1904" i="13"/>
  <c r="CZW1904" i="13"/>
  <c r="CZV1904" i="13"/>
  <c r="CZU1904" i="13"/>
  <c r="CZP1904" i="13"/>
  <c r="CZO1904" i="13"/>
  <c r="CZN1904" i="13"/>
  <c r="CZM1904" i="13"/>
  <c r="CZH1904" i="13"/>
  <c r="CZG1904" i="13"/>
  <c r="CZF1904" i="13"/>
  <c r="CZE1904" i="13"/>
  <c r="CYZ1904" i="13"/>
  <c r="CYY1904" i="13"/>
  <c r="CYX1904" i="13"/>
  <c r="CYW1904" i="13"/>
  <c r="CYR1904" i="13"/>
  <c r="CYQ1904" i="13"/>
  <c r="CYP1904" i="13"/>
  <c r="CYO1904" i="13"/>
  <c r="CYJ1904" i="13"/>
  <c r="CYI1904" i="13"/>
  <c r="CYH1904" i="13"/>
  <c r="CYG1904" i="13"/>
  <c r="CYB1904" i="13"/>
  <c r="CYA1904" i="13"/>
  <c r="CXZ1904" i="13"/>
  <c r="CXY1904" i="13"/>
  <c r="CXT1904" i="13"/>
  <c r="CXS1904" i="13"/>
  <c r="CXR1904" i="13"/>
  <c r="CXQ1904" i="13"/>
  <c r="CXL1904" i="13"/>
  <c r="CXK1904" i="13"/>
  <c r="CXJ1904" i="13"/>
  <c r="CXI1904" i="13"/>
  <c r="CXD1904" i="13"/>
  <c r="CXC1904" i="13"/>
  <c r="CXB1904" i="13"/>
  <c r="CXA1904" i="13"/>
  <c r="CWV1904" i="13"/>
  <c r="CWU1904" i="13"/>
  <c r="CWT1904" i="13"/>
  <c r="CWS1904" i="13"/>
  <c r="CWN1904" i="13"/>
  <c r="CWM1904" i="13"/>
  <c r="CWL1904" i="13"/>
  <c r="CWK1904" i="13"/>
  <c r="CWF1904" i="13"/>
  <c r="CWE1904" i="13"/>
  <c r="CWD1904" i="13"/>
  <c r="CWC1904" i="13"/>
  <c r="CVX1904" i="13"/>
  <c r="CVW1904" i="13"/>
  <c r="CVV1904" i="13"/>
  <c r="CVU1904" i="13"/>
  <c r="CVP1904" i="13"/>
  <c r="CVO1904" i="13"/>
  <c r="CVN1904" i="13"/>
  <c r="CVM1904" i="13"/>
  <c r="CVH1904" i="13"/>
  <c r="CVG1904" i="13"/>
  <c r="CVF1904" i="13"/>
  <c r="CVE1904" i="13"/>
  <c r="CUZ1904" i="13"/>
  <c r="CUY1904" i="13"/>
  <c r="CUX1904" i="13"/>
  <c r="CUW1904" i="13"/>
  <c r="CUR1904" i="13"/>
  <c r="CUQ1904" i="13"/>
  <c r="CUP1904" i="13"/>
  <c r="CUO1904" i="13"/>
  <c r="CUJ1904" i="13"/>
  <c r="CUI1904" i="13"/>
  <c r="CUH1904" i="13"/>
  <c r="CUG1904" i="13"/>
  <c r="CUB1904" i="13"/>
  <c r="CUA1904" i="13"/>
  <c r="CTZ1904" i="13"/>
  <c r="CTY1904" i="13"/>
  <c r="CTT1904" i="13"/>
  <c r="CTS1904" i="13"/>
  <c r="CTR1904" i="13"/>
  <c r="CTQ1904" i="13"/>
  <c r="CTL1904" i="13"/>
  <c r="CTK1904" i="13"/>
  <c r="CTJ1904" i="13"/>
  <c r="CTI1904" i="13"/>
  <c r="CTD1904" i="13"/>
  <c r="CTC1904" i="13"/>
  <c r="CTB1904" i="13"/>
  <c r="CTA1904" i="13"/>
  <c r="CSV1904" i="13"/>
  <c r="CSU1904" i="13"/>
  <c r="CST1904" i="13"/>
  <c r="CSS1904" i="13"/>
  <c r="CSN1904" i="13"/>
  <c r="CSM1904" i="13"/>
  <c r="CSL1904" i="13"/>
  <c r="CSK1904" i="13"/>
  <c r="CSF1904" i="13"/>
  <c r="CSE1904" i="13"/>
  <c r="CSD1904" i="13"/>
  <c r="CSC1904" i="13"/>
  <c r="CRX1904" i="13"/>
  <c r="CRW1904" i="13"/>
  <c r="CRV1904" i="13"/>
  <c r="CRU1904" i="13"/>
  <c r="CRP1904" i="13"/>
  <c r="CRO1904" i="13"/>
  <c r="CRN1904" i="13"/>
  <c r="CRM1904" i="13"/>
  <c r="CRH1904" i="13"/>
  <c r="CRG1904" i="13"/>
  <c r="CRF1904" i="13"/>
  <c r="CRE1904" i="13"/>
  <c r="CQZ1904" i="13"/>
  <c r="CQY1904" i="13"/>
  <c r="CQX1904" i="13"/>
  <c r="CQW1904" i="13"/>
  <c r="CQR1904" i="13"/>
  <c r="CQQ1904" i="13"/>
  <c r="CQP1904" i="13"/>
  <c r="CQO1904" i="13"/>
  <c r="CQJ1904" i="13"/>
  <c r="CQI1904" i="13"/>
  <c r="CQH1904" i="13"/>
  <c r="CQG1904" i="13"/>
  <c r="CQB1904" i="13"/>
  <c r="CQA1904" i="13"/>
  <c r="CPZ1904" i="13"/>
  <c r="CPY1904" i="13"/>
  <c r="CPT1904" i="13"/>
  <c r="CPS1904" i="13"/>
  <c r="CPR1904" i="13"/>
  <c r="CPQ1904" i="13"/>
  <c r="CPL1904" i="13"/>
  <c r="CPK1904" i="13"/>
  <c r="CPJ1904" i="13"/>
  <c r="CPI1904" i="13"/>
  <c r="CPD1904" i="13"/>
  <c r="CPC1904" i="13"/>
  <c r="CPB1904" i="13"/>
  <c r="CPA1904" i="13"/>
  <c r="COV1904" i="13"/>
  <c r="COU1904" i="13"/>
  <c r="COT1904" i="13"/>
  <c r="COS1904" i="13"/>
  <c r="CON1904" i="13"/>
  <c r="COM1904" i="13"/>
  <c r="COL1904" i="13"/>
  <c r="COK1904" i="13"/>
  <c r="COF1904" i="13"/>
  <c r="COE1904" i="13"/>
  <c r="COD1904" i="13"/>
  <c r="COC1904" i="13"/>
  <c r="CNX1904" i="13"/>
  <c r="CNW1904" i="13"/>
  <c r="CNV1904" i="13"/>
  <c r="CNU1904" i="13"/>
  <c r="CNP1904" i="13"/>
  <c r="CNO1904" i="13"/>
  <c r="CNN1904" i="13"/>
  <c r="CNM1904" i="13"/>
  <c r="CNH1904" i="13"/>
  <c r="CNG1904" i="13"/>
  <c r="CNF1904" i="13"/>
  <c r="CNE1904" i="13"/>
  <c r="CMZ1904" i="13"/>
  <c r="CMY1904" i="13"/>
  <c r="CMX1904" i="13"/>
  <c r="CMW1904" i="13"/>
  <c r="CMR1904" i="13"/>
  <c r="CMQ1904" i="13"/>
  <c r="CMP1904" i="13"/>
  <c r="CMO1904" i="13"/>
  <c r="CMJ1904" i="13"/>
  <c r="CMI1904" i="13"/>
  <c r="CMH1904" i="13"/>
  <c r="CMG1904" i="13"/>
  <c r="CMB1904" i="13"/>
  <c r="CMA1904" i="13"/>
  <c r="CLZ1904" i="13"/>
  <c r="CLY1904" i="13"/>
  <c r="CLT1904" i="13"/>
  <c r="CLS1904" i="13"/>
  <c r="CLR1904" i="13"/>
  <c r="CLQ1904" i="13"/>
  <c r="CLL1904" i="13"/>
  <c r="CLK1904" i="13"/>
  <c r="CLJ1904" i="13"/>
  <c r="CLI1904" i="13"/>
  <c r="CLD1904" i="13"/>
  <c r="CLC1904" i="13"/>
  <c r="CLB1904" i="13"/>
  <c r="CLA1904" i="13"/>
  <c r="CKV1904" i="13"/>
  <c r="CKU1904" i="13"/>
  <c r="CKT1904" i="13"/>
  <c r="CKS1904" i="13"/>
  <c r="CKN1904" i="13"/>
  <c r="CKM1904" i="13"/>
  <c r="CKL1904" i="13"/>
  <c r="CKK1904" i="13"/>
  <c r="CKF1904" i="13"/>
  <c r="CKE1904" i="13"/>
  <c r="CKD1904" i="13"/>
  <c r="CKC1904" i="13"/>
  <c r="CJX1904" i="13"/>
  <c r="CJW1904" i="13"/>
  <c r="CJV1904" i="13"/>
  <c r="CJU1904" i="13"/>
  <c r="CJP1904" i="13"/>
  <c r="CJO1904" i="13"/>
  <c r="CJN1904" i="13"/>
  <c r="CJM1904" i="13"/>
  <c r="CJH1904" i="13"/>
  <c r="CJG1904" i="13"/>
  <c r="CJF1904" i="13"/>
  <c r="CJE1904" i="13"/>
  <c r="CIZ1904" i="13"/>
  <c r="CIY1904" i="13"/>
  <c r="CIX1904" i="13"/>
  <c r="CIW1904" i="13"/>
  <c r="CIR1904" i="13"/>
  <c r="CIQ1904" i="13"/>
  <c r="CIP1904" i="13"/>
  <c r="CIO1904" i="13"/>
  <c r="CIJ1904" i="13"/>
  <c r="CII1904" i="13"/>
  <c r="CIH1904" i="13"/>
  <c r="CIG1904" i="13"/>
  <c r="CIB1904" i="13"/>
  <c r="CIA1904" i="13"/>
  <c r="CHZ1904" i="13"/>
  <c r="CHY1904" i="13"/>
  <c r="CHT1904" i="13"/>
  <c r="CHS1904" i="13"/>
  <c r="CHR1904" i="13"/>
  <c r="CHQ1904" i="13"/>
  <c r="CHL1904" i="13"/>
  <c r="CHK1904" i="13"/>
  <c r="CHJ1904" i="13"/>
  <c r="CHI1904" i="13"/>
  <c r="CHD1904" i="13"/>
  <c r="CHC1904" i="13"/>
  <c r="CHB1904" i="13"/>
  <c r="CHA1904" i="13"/>
  <c r="CGV1904" i="13"/>
  <c r="CGU1904" i="13"/>
  <c r="CGT1904" i="13"/>
  <c r="CGS1904" i="13"/>
  <c r="CGN1904" i="13"/>
  <c r="CGM1904" i="13"/>
  <c r="CGL1904" i="13"/>
  <c r="CGK1904" i="13"/>
  <c r="CGF1904" i="13"/>
  <c r="CGE1904" i="13"/>
  <c r="CGD1904" i="13"/>
  <c r="CGC1904" i="13"/>
  <c r="CFX1904" i="13"/>
  <c r="CFW1904" i="13"/>
  <c r="CFV1904" i="13"/>
  <c r="CFU1904" i="13"/>
  <c r="CFP1904" i="13"/>
  <c r="CFO1904" i="13"/>
  <c r="CFN1904" i="13"/>
  <c r="CFM1904" i="13"/>
  <c r="CFH1904" i="13"/>
  <c r="CFG1904" i="13"/>
  <c r="CFF1904" i="13"/>
  <c r="CFE1904" i="13"/>
  <c r="CEZ1904" i="13"/>
  <c r="CEY1904" i="13"/>
  <c r="CEX1904" i="13"/>
  <c r="CEW1904" i="13"/>
  <c r="CER1904" i="13"/>
  <c r="CEQ1904" i="13"/>
  <c r="CEP1904" i="13"/>
  <c r="CEO1904" i="13"/>
  <c r="CEJ1904" i="13"/>
  <c r="CEI1904" i="13"/>
  <c r="CEH1904" i="13"/>
  <c r="CEG1904" i="13"/>
  <c r="CEB1904" i="13"/>
  <c r="CEA1904" i="13"/>
  <c r="CDZ1904" i="13"/>
  <c r="CDY1904" i="13"/>
  <c r="CDT1904" i="13"/>
  <c r="CDS1904" i="13"/>
  <c r="CDR1904" i="13"/>
  <c r="CDQ1904" i="13"/>
  <c r="CDL1904" i="13"/>
  <c r="CDK1904" i="13"/>
  <c r="CDJ1904" i="13"/>
  <c r="CDI1904" i="13"/>
  <c r="CDD1904" i="13"/>
  <c r="CDC1904" i="13"/>
  <c r="CDB1904" i="13"/>
  <c r="CDA1904" i="13"/>
  <c r="CCV1904" i="13"/>
  <c r="CCU1904" i="13"/>
  <c r="CCT1904" i="13"/>
  <c r="CCS1904" i="13"/>
  <c r="CCN1904" i="13"/>
  <c r="CCM1904" i="13"/>
  <c r="CCL1904" i="13"/>
  <c r="CCK1904" i="13"/>
  <c r="CCF1904" i="13"/>
  <c r="CCE1904" i="13"/>
  <c r="CCD1904" i="13"/>
  <c r="CCC1904" i="13"/>
  <c r="CBX1904" i="13"/>
  <c r="CBW1904" i="13"/>
  <c r="CBV1904" i="13"/>
  <c r="CBU1904" i="13"/>
  <c r="CBP1904" i="13"/>
  <c r="CBO1904" i="13"/>
  <c r="CBN1904" i="13"/>
  <c r="CBM1904" i="13"/>
  <c r="CBH1904" i="13"/>
  <c r="CBG1904" i="13"/>
  <c r="CBF1904" i="13"/>
  <c r="CBE1904" i="13"/>
  <c r="CAZ1904" i="13"/>
  <c r="CAY1904" i="13"/>
  <c r="CAX1904" i="13"/>
  <c r="CAW1904" i="13"/>
  <c r="CAR1904" i="13"/>
  <c r="CAQ1904" i="13"/>
  <c r="CAP1904" i="13"/>
  <c r="CAO1904" i="13"/>
  <c r="CAJ1904" i="13"/>
  <c r="CAI1904" i="13"/>
  <c r="CAH1904" i="13"/>
  <c r="CAG1904" i="13"/>
  <c r="CAB1904" i="13"/>
  <c r="CAA1904" i="13"/>
  <c r="BZZ1904" i="13"/>
  <c r="BZY1904" i="13"/>
  <c r="BZT1904" i="13"/>
  <c r="BZS1904" i="13"/>
  <c r="BZR1904" i="13"/>
  <c r="BZQ1904" i="13"/>
  <c r="BZL1904" i="13"/>
  <c r="BZK1904" i="13"/>
  <c r="BZJ1904" i="13"/>
  <c r="BZI1904" i="13"/>
  <c r="BZD1904" i="13"/>
  <c r="BZC1904" i="13"/>
  <c r="BZB1904" i="13"/>
  <c r="BZA1904" i="13"/>
  <c r="BYV1904" i="13"/>
  <c r="BYU1904" i="13"/>
  <c r="BYT1904" i="13"/>
  <c r="BYS1904" i="13"/>
  <c r="BYN1904" i="13"/>
  <c r="BYM1904" i="13"/>
  <c r="BYL1904" i="13"/>
  <c r="BYK1904" i="13"/>
  <c r="BYF1904" i="13"/>
  <c r="BYE1904" i="13"/>
  <c r="BYD1904" i="13"/>
  <c r="BYC1904" i="13"/>
  <c r="BXX1904" i="13"/>
  <c r="BXW1904" i="13"/>
  <c r="BXV1904" i="13"/>
  <c r="BXU1904" i="13"/>
  <c r="BXP1904" i="13"/>
  <c r="BXO1904" i="13"/>
  <c r="BXN1904" i="13"/>
  <c r="BXM1904" i="13"/>
  <c r="BXH1904" i="13"/>
  <c r="BXG1904" i="13"/>
  <c r="BXF1904" i="13"/>
  <c r="BXE1904" i="13"/>
  <c r="BWZ1904" i="13"/>
  <c r="BWY1904" i="13"/>
  <c r="BWX1904" i="13"/>
  <c r="BWW1904" i="13"/>
  <c r="BWR1904" i="13"/>
  <c r="BWQ1904" i="13"/>
  <c r="BWP1904" i="13"/>
  <c r="BWO1904" i="13"/>
  <c r="BWJ1904" i="13"/>
  <c r="BWI1904" i="13"/>
  <c r="BWH1904" i="13"/>
  <c r="BWG1904" i="13"/>
  <c r="BWB1904" i="13"/>
  <c r="BWA1904" i="13"/>
  <c r="BVZ1904" i="13"/>
  <c r="BVY1904" i="13"/>
  <c r="BVT1904" i="13"/>
  <c r="BVS1904" i="13"/>
  <c r="BVR1904" i="13"/>
  <c r="BVQ1904" i="13"/>
  <c r="BVL1904" i="13"/>
  <c r="BVK1904" i="13"/>
  <c r="BVJ1904" i="13"/>
  <c r="BVI1904" i="13"/>
  <c r="BVD1904" i="13"/>
  <c r="BVC1904" i="13"/>
  <c r="BVB1904" i="13"/>
  <c r="BVA1904" i="13"/>
  <c r="BUV1904" i="13"/>
  <c r="BUU1904" i="13"/>
  <c r="BUT1904" i="13"/>
  <c r="BUS1904" i="13"/>
  <c r="BUN1904" i="13"/>
  <c r="BUM1904" i="13"/>
  <c r="BUL1904" i="13"/>
  <c r="BUK1904" i="13"/>
  <c r="BUF1904" i="13"/>
  <c r="BUE1904" i="13"/>
  <c r="BUD1904" i="13"/>
  <c r="BUC1904" i="13"/>
  <c r="BTX1904" i="13"/>
  <c r="BTW1904" i="13"/>
  <c r="BTV1904" i="13"/>
  <c r="BTU1904" i="13"/>
  <c r="BTP1904" i="13"/>
  <c r="BTO1904" i="13"/>
  <c r="BTN1904" i="13"/>
  <c r="BTM1904" i="13"/>
  <c r="BTH1904" i="13"/>
  <c r="BTG1904" i="13"/>
  <c r="BTF1904" i="13"/>
  <c r="BTE1904" i="13"/>
  <c r="BSZ1904" i="13"/>
  <c r="BSY1904" i="13"/>
  <c r="BSX1904" i="13"/>
  <c r="BSW1904" i="13"/>
  <c r="BSR1904" i="13"/>
  <c r="BSQ1904" i="13"/>
  <c r="BSP1904" i="13"/>
  <c r="BSO1904" i="13"/>
  <c r="BSJ1904" i="13"/>
  <c r="BSI1904" i="13"/>
  <c r="BSH1904" i="13"/>
  <c r="BSG1904" i="13"/>
  <c r="BSB1904" i="13"/>
  <c r="BSA1904" i="13"/>
  <c r="BRZ1904" i="13"/>
  <c r="BRY1904" i="13"/>
  <c r="BRT1904" i="13"/>
  <c r="BRS1904" i="13"/>
  <c r="BRR1904" i="13"/>
  <c r="BRQ1904" i="13"/>
  <c r="BRL1904" i="13"/>
  <c r="BRK1904" i="13"/>
  <c r="BRJ1904" i="13"/>
  <c r="BRI1904" i="13"/>
  <c r="BRD1904" i="13"/>
  <c r="BRC1904" i="13"/>
  <c r="BRB1904" i="13"/>
  <c r="BRA1904" i="13"/>
  <c r="BQV1904" i="13"/>
  <c r="BQU1904" i="13"/>
  <c r="BQT1904" i="13"/>
  <c r="BQS1904" i="13"/>
  <c r="BQN1904" i="13"/>
  <c r="BQM1904" i="13"/>
  <c r="BQL1904" i="13"/>
  <c r="BQK1904" i="13"/>
  <c r="BQF1904" i="13"/>
  <c r="BQE1904" i="13"/>
  <c r="BQD1904" i="13"/>
  <c r="BQC1904" i="13"/>
  <c r="BPX1904" i="13"/>
  <c r="BPW1904" i="13"/>
  <c r="BPV1904" i="13"/>
  <c r="BPU1904" i="13"/>
  <c r="BPP1904" i="13"/>
  <c r="BPO1904" i="13"/>
  <c r="BPN1904" i="13"/>
  <c r="BPM1904" i="13"/>
  <c r="BPH1904" i="13"/>
  <c r="BPG1904" i="13"/>
  <c r="BPF1904" i="13"/>
  <c r="BPE1904" i="13"/>
  <c r="BOZ1904" i="13"/>
  <c r="BOY1904" i="13"/>
  <c r="BOX1904" i="13"/>
  <c r="BOW1904" i="13"/>
  <c r="BOR1904" i="13"/>
  <c r="BOQ1904" i="13"/>
  <c r="BOP1904" i="13"/>
  <c r="BOO1904" i="13"/>
  <c r="BOJ1904" i="13"/>
  <c r="BOI1904" i="13"/>
  <c r="BOH1904" i="13"/>
  <c r="BOG1904" i="13"/>
  <c r="BOB1904" i="13"/>
  <c r="BOA1904" i="13"/>
  <c r="BNZ1904" i="13"/>
  <c r="BNY1904" i="13"/>
  <c r="BNT1904" i="13"/>
  <c r="BNS1904" i="13"/>
  <c r="BNR1904" i="13"/>
  <c r="BNQ1904" i="13"/>
  <c r="BNL1904" i="13"/>
  <c r="BNK1904" i="13"/>
  <c r="BNJ1904" i="13"/>
  <c r="BNI1904" i="13"/>
  <c r="BND1904" i="13"/>
  <c r="BNC1904" i="13"/>
  <c r="BNB1904" i="13"/>
  <c r="BNA1904" i="13"/>
  <c r="BMV1904" i="13"/>
  <c r="BMU1904" i="13"/>
  <c r="BMT1904" i="13"/>
  <c r="BMS1904" i="13"/>
  <c r="BMN1904" i="13"/>
  <c r="BMM1904" i="13"/>
  <c r="BML1904" i="13"/>
  <c r="BMK1904" i="13"/>
  <c r="BMF1904" i="13"/>
  <c r="BME1904" i="13"/>
  <c r="BMD1904" i="13"/>
  <c r="BMC1904" i="13"/>
  <c r="BLX1904" i="13"/>
  <c r="BLW1904" i="13"/>
  <c r="BLV1904" i="13"/>
  <c r="BLU1904" i="13"/>
  <c r="BLP1904" i="13"/>
  <c r="BLO1904" i="13"/>
  <c r="BLN1904" i="13"/>
  <c r="BLM1904" i="13"/>
  <c r="BLH1904" i="13"/>
  <c r="BLG1904" i="13"/>
  <c r="BLF1904" i="13"/>
  <c r="BLE1904" i="13"/>
  <c r="BKZ1904" i="13"/>
  <c r="BKY1904" i="13"/>
  <c r="BKX1904" i="13"/>
  <c r="BKW1904" i="13"/>
  <c r="BKR1904" i="13"/>
  <c r="BKQ1904" i="13"/>
  <c r="BKP1904" i="13"/>
  <c r="BKO1904" i="13"/>
  <c r="BKJ1904" i="13"/>
  <c r="BKI1904" i="13"/>
  <c r="BKH1904" i="13"/>
  <c r="BKG1904" i="13"/>
  <c r="BKB1904" i="13"/>
  <c r="BKA1904" i="13"/>
  <c r="BJZ1904" i="13"/>
  <c r="BJY1904" i="13"/>
  <c r="BJT1904" i="13"/>
  <c r="BJS1904" i="13"/>
  <c r="BJR1904" i="13"/>
  <c r="BJQ1904" i="13"/>
  <c r="BJL1904" i="13"/>
  <c r="BJK1904" i="13"/>
  <c r="BJJ1904" i="13"/>
  <c r="BJI1904" i="13"/>
  <c r="BJD1904" i="13"/>
  <c r="BJC1904" i="13"/>
  <c r="BJB1904" i="13"/>
  <c r="BJA1904" i="13"/>
  <c r="BIV1904" i="13"/>
  <c r="BIU1904" i="13"/>
  <c r="BIT1904" i="13"/>
  <c r="BIS1904" i="13"/>
  <c r="BIN1904" i="13"/>
  <c r="BIM1904" i="13"/>
  <c r="BIL1904" i="13"/>
  <c r="BIK1904" i="13"/>
  <c r="BIF1904" i="13"/>
  <c r="BIE1904" i="13"/>
  <c r="BID1904" i="13"/>
  <c r="BIC1904" i="13"/>
  <c r="BHX1904" i="13"/>
  <c r="BHW1904" i="13"/>
  <c r="BHV1904" i="13"/>
  <c r="BHU1904" i="13"/>
  <c r="BHP1904" i="13"/>
  <c r="BHO1904" i="13"/>
  <c r="BHN1904" i="13"/>
  <c r="BHM1904" i="13"/>
  <c r="BHH1904" i="13"/>
  <c r="BHG1904" i="13"/>
  <c r="BHF1904" i="13"/>
  <c r="BHE1904" i="13"/>
  <c r="BGZ1904" i="13"/>
  <c r="BGY1904" i="13"/>
  <c r="BGX1904" i="13"/>
  <c r="BGW1904" i="13"/>
  <c r="BGR1904" i="13"/>
  <c r="BGQ1904" i="13"/>
  <c r="BGP1904" i="13"/>
  <c r="BGO1904" i="13"/>
  <c r="BGJ1904" i="13"/>
  <c r="BGI1904" i="13"/>
  <c r="BGH1904" i="13"/>
  <c r="BGG1904" i="13"/>
  <c r="BGB1904" i="13"/>
  <c r="BGA1904" i="13"/>
  <c r="BFZ1904" i="13"/>
  <c r="BFY1904" i="13"/>
  <c r="BFT1904" i="13"/>
  <c r="BFS1904" i="13"/>
  <c r="BFR1904" i="13"/>
  <c r="BFQ1904" i="13"/>
  <c r="BFL1904" i="13"/>
  <c r="BFK1904" i="13"/>
  <c r="BFJ1904" i="13"/>
  <c r="BFI1904" i="13"/>
  <c r="BFD1904" i="13"/>
  <c r="BFC1904" i="13"/>
  <c r="BFB1904" i="13"/>
  <c r="BFA1904" i="13"/>
  <c r="BEV1904" i="13"/>
  <c r="BEU1904" i="13"/>
  <c r="BET1904" i="13"/>
  <c r="BES1904" i="13"/>
  <c r="BEN1904" i="13"/>
  <c r="BEM1904" i="13"/>
  <c r="BEL1904" i="13"/>
  <c r="BEK1904" i="13"/>
  <c r="BEF1904" i="13"/>
  <c r="BEE1904" i="13"/>
  <c r="BED1904" i="13"/>
  <c r="BEC1904" i="13"/>
  <c r="BDX1904" i="13"/>
  <c r="BDW1904" i="13"/>
  <c r="BDV1904" i="13"/>
  <c r="BDU1904" i="13"/>
  <c r="BDP1904" i="13"/>
  <c r="BDO1904" i="13"/>
  <c r="BDN1904" i="13"/>
  <c r="BDM1904" i="13"/>
  <c r="BDH1904" i="13"/>
  <c r="BDG1904" i="13"/>
  <c r="BDF1904" i="13"/>
  <c r="BDE1904" i="13"/>
  <c r="BCZ1904" i="13"/>
  <c r="BCY1904" i="13"/>
  <c r="BCX1904" i="13"/>
  <c r="BCW1904" i="13"/>
  <c r="BCR1904" i="13"/>
  <c r="BCQ1904" i="13"/>
  <c r="BCP1904" i="13"/>
  <c r="BCO1904" i="13"/>
  <c r="BCJ1904" i="13"/>
  <c r="BCI1904" i="13"/>
  <c r="BCH1904" i="13"/>
  <c r="BCG1904" i="13"/>
  <c r="BCB1904" i="13"/>
  <c r="BCA1904" i="13"/>
  <c r="BBZ1904" i="13"/>
  <c r="BBY1904" i="13"/>
  <c r="BBT1904" i="13"/>
  <c r="BBS1904" i="13"/>
  <c r="BBR1904" i="13"/>
  <c r="BBQ1904" i="13"/>
  <c r="BBL1904" i="13"/>
  <c r="BBK1904" i="13"/>
  <c r="BBJ1904" i="13"/>
  <c r="BBI1904" i="13"/>
  <c r="BBD1904" i="13"/>
  <c r="BBC1904" i="13"/>
  <c r="BBB1904" i="13"/>
  <c r="BBA1904" i="13"/>
  <c r="BAV1904" i="13"/>
  <c r="BAU1904" i="13"/>
  <c r="BAT1904" i="13"/>
  <c r="BAS1904" i="13"/>
  <c r="BAN1904" i="13"/>
  <c r="BAM1904" i="13"/>
  <c r="BAL1904" i="13"/>
  <c r="BAK1904" i="13"/>
  <c r="BAF1904" i="13"/>
  <c r="BAE1904" i="13"/>
  <c r="BAD1904" i="13"/>
  <c r="BAC1904" i="13"/>
  <c r="AZX1904" i="13"/>
  <c r="AZW1904" i="13"/>
  <c r="AZV1904" i="13"/>
  <c r="AZU1904" i="13"/>
  <c r="AZP1904" i="13"/>
  <c r="AZO1904" i="13"/>
  <c r="AZN1904" i="13"/>
  <c r="AZM1904" i="13"/>
  <c r="AZH1904" i="13"/>
  <c r="AZG1904" i="13"/>
  <c r="AZF1904" i="13"/>
  <c r="AZE1904" i="13"/>
  <c r="AYZ1904" i="13"/>
  <c r="AYY1904" i="13"/>
  <c r="AYX1904" i="13"/>
  <c r="AYW1904" i="13"/>
  <c r="AYR1904" i="13"/>
  <c r="AYQ1904" i="13"/>
  <c r="AYP1904" i="13"/>
  <c r="AYO1904" i="13"/>
  <c r="AYJ1904" i="13"/>
  <c r="AYI1904" i="13"/>
  <c r="AYH1904" i="13"/>
  <c r="AYG1904" i="13"/>
  <c r="AYB1904" i="13"/>
  <c r="AYA1904" i="13"/>
  <c r="AXZ1904" i="13"/>
  <c r="AXY1904" i="13"/>
  <c r="AXT1904" i="13"/>
  <c r="AXS1904" i="13"/>
  <c r="AXR1904" i="13"/>
  <c r="AXQ1904" i="13"/>
  <c r="AXL1904" i="13"/>
  <c r="AXK1904" i="13"/>
  <c r="AXJ1904" i="13"/>
  <c r="AXI1904" i="13"/>
  <c r="AXD1904" i="13"/>
  <c r="AXC1904" i="13"/>
  <c r="AXB1904" i="13"/>
  <c r="AXA1904" i="13"/>
  <c r="AWV1904" i="13"/>
  <c r="AWU1904" i="13"/>
  <c r="AWT1904" i="13"/>
  <c r="AWS1904" i="13"/>
  <c r="AWN1904" i="13"/>
  <c r="AWM1904" i="13"/>
  <c r="AWL1904" i="13"/>
  <c r="AWK1904" i="13"/>
  <c r="AWF1904" i="13"/>
  <c r="AWE1904" i="13"/>
  <c r="AWD1904" i="13"/>
  <c r="AWC1904" i="13"/>
  <c r="AVX1904" i="13"/>
  <c r="AVW1904" i="13"/>
  <c r="AVV1904" i="13"/>
  <c r="AVU1904" i="13"/>
  <c r="AVP1904" i="13"/>
  <c r="AVO1904" i="13"/>
  <c r="AVN1904" i="13"/>
  <c r="AVM1904" i="13"/>
  <c r="AVH1904" i="13"/>
  <c r="AVG1904" i="13"/>
  <c r="AVF1904" i="13"/>
  <c r="AVE1904" i="13"/>
  <c r="AUZ1904" i="13"/>
  <c r="AUY1904" i="13"/>
  <c r="AUX1904" i="13"/>
  <c r="AUW1904" i="13"/>
  <c r="AUR1904" i="13"/>
  <c r="AUQ1904" i="13"/>
  <c r="AUP1904" i="13"/>
  <c r="AUO1904" i="13"/>
  <c r="AUJ1904" i="13"/>
  <c r="AUI1904" i="13"/>
  <c r="AUH1904" i="13"/>
  <c r="AUG1904" i="13"/>
  <c r="AUB1904" i="13"/>
  <c r="AUA1904" i="13"/>
  <c r="ATZ1904" i="13"/>
  <c r="ATY1904" i="13"/>
  <c r="ATT1904" i="13"/>
  <c r="ATS1904" i="13"/>
  <c r="ATR1904" i="13"/>
  <c r="ATQ1904" i="13"/>
  <c r="ATL1904" i="13"/>
  <c r="ATK1904" i="13"/>
  <c r="ATJ1904" i="13"/>
  <c r="ATI1904" i="13"/>
  <c r="ATD1904" i="13"/>
  <c r="ATC1904" i="13"/>
  <c r="ATB1904" i="13"/>
  <c r="ATA1904" i="13"/>
  <c r="ASV1904" i="13"/>
  <c r="ASU1904" i="13"/>
  <c r="AST1904" i="13"/>
  <c r="ASS1904" i="13"/>
  <c r="ASN1904" i="13"/>
  <c r="ASM1904" i="13"/>
  <c r="ASL1904" i="13"/>
  <c r="ASK1904" i="13"/>
  <c r="ASF1904" i="13"/>
  <c r="ASE1904" i="13"/>
  <c r="ASD1904" i="13"/>
  <c r="ASC1904" i="13"/>
  <c r="ARX1904" i="13"/>
  <c r="ARW1904" i="13"/>
  <c r="ARV1904" i="13"/>
  <c r="ARU1904" i="13"/>
  <c r="ARP1904" i="13"/>
  <c r="ARO1904" i="13"/>
  <c r="ARN1904" i="13"/>
  <c r="ARM1904" i="13"/>
  <c r="ARH1904" i="13"/>
  <c r="ARG1904" i="13"/>
  <c r="ARF1904" i="13"/>
  <c r="ARE1904" i="13"/>
  <c r="AQZ1904" i="13"/>
  <c r="AQY1904" i="13"/>
  <c r="AQX1904" i="13"/>
  <c r="AQW1904" i="13"/>
  <c r="AQR1904" i="13"/>
  <c r="AQQ1904" i="13"/>
  <c r="AQP1904" i="13"/>
  <c r="AQO1904" i="13"/>
  <c r="AQJ1904" i="13"/>
  <c r="AQI1904" i="13"/>
  <c r="AQH1904" i="13"/>
  <c r="AQG1904" i="13"/>
  <c r="AQB1904" i="13"/>
  <c r="AQA1904" i="13"/>
  <c r="APZ1904" i="13"/>
  <c r="APY1904" i="13"/>
  <c r="APT1904" i="13"/>
  <c r="APS1904" i="13"/>
  <c r="APR1904" i="13"/>
  <c r="APQ1904" i="13"/>
  <c r="APL1904" i="13"/>
  <c r="APK1904" i="13"/>
  <c r="APJ1904" i="13"/>
  <c r="API1904" i="13"/>
  <c r="APD1904" i="13"/>
  <c r="APC1904" i="13"/>
  <c r="APB1904" i="13"/>
  <c r="APA1904" i="13"/>
  <c r="AOV1904" i="13"/>
  <c r="AOU1904" i="13"/>
  <c r="AOT1904" i="13"/>
  <c r="AOS1904" i="13"/>
  <c r="AON1904" i="13"/>
  <c r="AOM1904" i="13"/>
  <c r="AOL1904" i="13"/>
  <c r="AOK1904" i="13"/>
  <c r="AOF1904" i="13"/>
  <c r="AOE1904" i="13"/>
  <c r="AOD1904" i="13"/>
  <c r="AOC1904" i="13"/>
  <c r="ANX1904" i="13"/>
  <c r="ANW1904" i="13"/>
  <c r="ANV1904" i="13"/>
  <c r="ANU1904" i="13"/>
  <c r="ANP1904" i="13"/>
  <c r="ANO1904" i="13"/>
  <c r="ANN1904" i="13"/>
  <c r="ANM1904" i="13"/>
  <c r="ANH1904" i="13"/>
  <c r="ANG1904" i="13"/>
  <c r="ANF1904" i="13"/>
  <c r="ANE1904" i="13"/>
  <c r="AMZ1904" i="13"/>
  <c r="AMY1904" i="13"/>
  <c r="AMX1904" i="13"/>
  <c r="AMW1904" i="13"/>
  <c r="AMR1904" i="13"/>
  <c r="AMQ1904" i="13"/>
  <c r="AMP1904" i="13"/>
  <c r="AMO1904" i="13"/>
  <c r="AMJ1904" i="13"/>
  <c r="AMI1904" i="13"/>
  <c r="AMH1904" i="13"/>
  <c r="AMG1904" i="13"/>
  <c r="AMB1904" i="13"/>
  <c r="AMA1904" i="13"/>
  <c r="ALZ1904" i="13"/>
  <c r="ALY1904" i="13"/>
  <c r="ALT1904" i="13"/>
  <c r="ALS1904" i="13"/>
  <c r="ALR1904" i="13"/>
  <c r="ALQ1904" i="13"/>
  <c r="ALL1904" i="13"/>
  <c r="ALK1904" i="13"/>
  <c r="ALJ1904" i="13"/>
  <c r="ALI1904" i="13"/>
  <c r="ALD1904" i="13"/>
  <c r="ALC1904" i="13"/>
  <c r="ALB1904" i="13"/>
  <c r="ALA1904" i="13"/>
  <c r="AKV1904" i="13"/>
  <c r="AKU1904" i="13"/>
  <c r="AKT1904" i="13"/>
  <c r="AKS1904" i="13"/>
  <c r="AKN1904" i="13"/>
  <c r="AKM1904" i="13"/>
  <c r="AKL1904" i="13"/>
  <c r="AKK1904" i="13"/>
  <c r="AKF1904" i="13"/>
  <c r="AKE1904" i="13"/>
  <c r="AKD1904" i="13"/>
  <c r="AKC1904" i="13"/>
  <c r="AJX1904" i="13"/>
  <c r="AJW1904" i="13"/>
  <c r="AJV1904" i="13"/>
  <c r="AJU1904" i="13"/>
  <c r="AJP1904" i="13"/>
  <c r="AJO1904" i="13"/>
  <c r="AJN1904" i="13"/>
  <c r="AJM1904" i="13"/>
  <c r="AJH1904" i="13"/>
  <c r="AJG1904" i="13"/>
  <c r="AJF1904" i="13"/>
  <c r="AJE1904" i="13"/>
  <c r="AIZ1904" i="13"/>
  <c r="AIY1904" i="13"/>
  <c r="AIX1904" i="13"/>
  <c r="AIW1904" i="13"/>
  <c r="AIR1904" i="13"/>
  <c r="AIQ1904" i="13"/>
  <c r="AIP1904" i="13"/>
  <c r="AIO1904" i="13"/>
  <c r="AIJ1904" i="13"/>
  <c r="AII1904" i="13"/>
  <c r="AIH1904" i="13"/>
  <c r="AIG1904" i="13"/>
  <c r="AIB1904" i="13"/>
  <c r="AIA1904" i="13"/>
  <c r="AHZ1904" i="13"/>
  <c r="AHY1904" i="13"/>
  <c r="AHT1904" i="13"/>
  <c r="AHS1904" i="13"/>
  <c r="AHR1904" i="13"/>
  <c r="AHQ1904" i="13"/>
  <c r="AHL1904" i="13"/>
  <c r="AHK1904" i="13"/>
  <c r="AHJ1904" i="13"/>
  <c r="AHI1904" i="13"/>
  <c r="AHD1904" i="13"/>
  <c r="AHC1904" i="13"/>
  <c r="AHB1904" i="13"/>
  <c r="AHA1904" i="13"/>
  <c r="AGV1904" i="13"/>
  <c r="AGU1904" i="13"/>
  <c r="AGT1904" i="13"/>
  <c r="AGS1904" i="13"/>
  <c r="AGN1904" i="13"/>
  <c r="AGM1904" i="13"/>
  <c r="AGL1904" i="13"/>
  <c r="AGK1904" i="13"/>
  <c r="AGF1904" i="13"/>
  <c r="AGE1904" i="13"/>
  <c r="AGD1904" i="13"/>
  <c r="AGC1904" i="13"/>
  <c r="AFX1904" i="13"/>
  <c r="AFW1904" i="13"/>
  <c r="AFV1904" i="13"/>
  <c r="AFU1904" i="13"/>
  <c r="AFP1904" i="13"/>
  <c r="AFO1904" i="13"/>
  <c r="AFN1904" i="13"/>
  <c r="AFM1904" i="13"/>
  <c r="AFH1904" i="13"/>
  <c r="AFG1904" i="13"/>
  <c r="AFF1904" i="13"/>
  <c r="AFE1904" i="13"/>
  <c r="AEZ1904" i="13"/>
  <c r="AEY1904" i="13"/>
  <c r="AEX1904" i="13"/>
  <c r="AEW1904" i="13"/>
  <c r="AER1904" i="13"/>
  <c r="AEQ1904" i="13"/>
  <c r="AEP1904" i="13"/>
  <c r="AEO1904" i="13"/>
  <c r="AEJ1904" i="13"/>
  <c r="AEI1904" i="13"/>
  <c r="AEH1904" i="13"/>
  <c r="AEG1904" i="13"/>
  <c r="AEB1904" i="13"/>
  <c r="AEA1904" i="13"/>
  <c r="ADZ1904" i="13"/>
  <c r="ADY1904" i="13"/>
  <c r="ADT1904" i="13"/>
  <c r="ADS1904" i="13"/>
  <c r="ADR1904" i="13"/>
  <c r="ADQ1904" i="13"/>
  <c r="ADL1904" i="13"/>
  <c r="ADK1904" i="13"/>
  <c r="ADJ1904" i="13"/>
  <c r="ADI1904" i="13"/>
  <c r="ADD1904" i="13"/>
  <c r="ADC1904" i="13"/>
  <c r="ADB1904" i="13"/>
  <c r="ADA1904" i="13"/>
  <c r="ACV1904" i="13"/>
  <c r="ACU1904" i="13"/>
  <c r="ACT1904" i="13"/>
  <c r="ACS1904" i="13"/>
  <c r="ACN1904" i="13"/>
  <c r="ACM1904" i="13"/>
  <c r="ACL1904" i="13"/>
  <c r="ACK1904" i="13"/>
  <c r="ACF1904" i="13"/>
  <c r="ACE1904" i="13"/>
  <c r="ACD1904" i="13"/>
  <c r="ACC1904" i="13"/>
  <c r="ABX1904" i="13"/>
  <c r="ABW1904" i="13"/>
  <c r="ABV1904" i="13"/>
  <c r="ABU1904" i="13"/>
  <c r="ABP1904" i="13"/>
  <c r="ABO1904" i="13"/>
  <c r="ABN1904" i="13"/>
  <c r="ABM1904" i="13"/>
  <c r="ABH1904" i="13"/>
  <c r="ABG1904" i="13"/>
  <c r="ABF1904" i="13"/>
  <c r="ABE1904" i="13"/>
  <c r="AAZ1904" i="13"/>
  <c r="AAY1904" i="13"/>
  <c r="AAX1904" i="13"/>
  <c r="AAW1904" i="13"/>
  <c r="AAR1904" i="13"/>
  <c r="AAQ1904" i="13"/>
  <c r="AAP1904" i="13"/>
  <c r="AAO1904" i="13"/>
  <c r="AAJ1904" i="13"/>
  <c r="AAI1904" i="13"/>
  <c r="AAH1904" i="13"/>
  <c r="AAG1904" i="13"/>
  <c r="AAB1904" i="13"/>
  <c r="AAA1904" i="13"/>
  <c r="ZZ1904" i="13"/>
  <c r="ZY1904" i="13"/>
  <c r="ZT1904" i="13"/>
  <c r="ZS1904" i="13"/>
  <c r="ZR1904" i="13"/>
  <c r="ZQ1904" i="13"/>
  <c r="ZL1904" i="13"/>
  <c r="ZK1904" i="13"/>
  <c r="ZJ1904" i="13"/>
  <c r="ZI1904" i="13"/>
  <c r="ZD1904" i="13"/>
  <c r="ZC1904" i="13"/>
  <c r="ZB1904" i="13"/>
  <c r="ZA1904" i="13"/>
  <c r="YV1904" i="13"/>
  <c r="YU1904" i="13"/>
  <c r="YT1904" i="13"/>
  <c r="YS1904" i="13"/>
  <c r="YN1904" i="13"/>
  <c r="YM1904" i="13"/>
  <c r="YL1904" i="13"/>
  <c r="YK1904" i="13"/>
  <c r="YF1904" i="13"/>
  <c r="YE1904" i="13"/>
  <c r="YD1904" i="13"/>
  <c r="YC1904" i="13"/>
  <c r="XX1904" i="13"/>
  <c r="XW1904" i="13"/>
  <c r="XV1904" i="13"/>
  <c r="XU1904" i="13"/>
  <c r="XP1904" i="13"/>
  <c r="XO1904" i="13"/>
  <c r="XN1904" i="13"/>
  <c r="XM1904" i="13"/>
  <c r="XH1904" i="13"/>
  <c r="XG1904" i="13"/>
  <c r="XF1904" i="13"/>
  <c r="XE1904" i="13"/>
  <c r="WZ1904" i="13"/>
  <c r="WY1904" i="13"/>
  <c r="WX1904" i="13"/>
  <c r="WW1904" i="13"/>
  <c r="WR1904" i="13"/>
  <c r="WQ1904" i="13"/>
  <c r="WP1904" i="13"/>
  <c r="WO1904" i="13"/>
  <c r="WJ1904" i="13"/>
  <c r="WI1904" i="13"/>
  <c r="WH1904" i="13"/>
  <c r="WG1904" i="13"/>
  <c r="WB1904" i="13"/>
  <c r="WA1904" i="13"/>
  <c r="VZ1904" i="13"/>
  <c r="VY1904" i="13"/>
  <c r="VT1904" i="13"/>
  <c r="VS1904" i="13"/>
  <c r="VR1904" i="13"/>
  <c r="VQ1904" i="13"/>
  <c r="VL1904" i="13"/>
  <c r="VK1904" i="13"/>
  <c r="VJ1904" i="13"/>
  <c r="VI1904" i="13"/>
  <c r="VD1904" i="13"/>
  <c r="VC1904" i="13"/>
  <c r="VB1904" i="13"/>
  <c r="VA1904" i="13"/>
  <c r="UV1904" i="13"/>
  <c r="UU1904" i="13"/>
  <c r="UT1904" i="13"/>
  <c r="US1904" i="13"/>
  <c r="UN1904" i="13"/>
  <c r="UM1904" i="13"/>
  <c r="UL1904" i="13"/>
  <c r="UK1904" i="13"/>
  <c r="UF1904" i="13"/>
  <c r="UE1904" i="13"/>
  <c r="UD1904" i="13"/>
  <c r="UC1904" i="13"/>
  <c r="TX1904" i="13"/>
  <c r="TW1904" i="13"/>
  <c r="TV1904" i="13"/>
  <c r="TU1904" i="13"/>
  <c r="TP1904" i="13"/>
  <c r="TO1904" i="13"/>
  <c r="TN1904" i="13"/>
  <c r="TM1904" i="13"/>
  <c r="TH1904" i="13"/>
  <c r="TG1904" i="13"/>
  <c r="TF1904" i="13"/>
  <c r="TE1904" i="13"/>
  <c r="SZ1904" i="13"/>
  <c r="SY1904" i="13"/>
  <c r="SX1904" i="13"/>
  <c r="SW1904" i="13"/>
  <c r="SR1904" i="13"/>
  <c r="SQ1904" i="13"/>
  <c r="SP1904" i="13"/>
  <c r="SO1904" i="13"/>
  <c r="SJ1904" i="13"/>
  <c r="SI1904" i="13"/>
  <c r="SH1904" i="13"/>
  <c r="SG1904" i="13"/>
  <c r="SB1904" i="13"/>
  <c r="SA1904" i="13"/>
  <c r="RZ1904" i="13"/>
  <c r="RY1904" i="13"/>
  <c r="RT1904" i="13"/>
  <c r="RS1904" i="13"/>
  <c r="RR1904" i="13"/>
  <c r="RQ1904" i="13"/>
  <c r="RL1904" i="13"/>
  <c r="RK1904" i="13"/>
  <c r="RJ1904" i="13"/>
  <c r="RI1904" i="13"/>
  <c r="RD1904" i="13"/>
  <c r="RC1904" i="13"/>
  <c r="RB1904" i="13"/>
  <c r="RA1904" i="13"/>
  <c r="QV1904" i="13"/>
  <c r="QU1904" i="13"/>
  <c r="QT1904" i="13"/>
  <c r="QS1904" i="13"/>
  <c r="QN1904" i="13"/>
  <c r="QM1904" i="13"/>
  <c r="QL1904" i="13"/>
  <c r="QK1904" i="13"/>
  <c r="QF1904" i="13"/>
  <c r="QE1904" i="13"/>
  <c r="QD1904" i="13"/>
  <c r="QC1904" i="13"/>
  <c r="PX1904" i="13"/>
  <c r="PW1904" i="13"/>
  <c r="PV1904" i="13"/>
  <c r="PU1904" i="13"/>
  <c r="PP1904" i="13"/>
  <c r="PO1904" i="13"/>
  <c r="PN1904" i="13"/>
  <c r="PM1904" i="13"/>
  <c r="PH1904" i="13"/>
  <c r="PG1904" i="13"/>
  <c r="PF1904" i="13"/>
  <c r="PE1904" i="13"/>
  <c r="OZ1904" i="13"/>
  <c r="OY1904" i="13"/>
  <c r="OX1904" i="13"/>
  <c r="OW1904" i="13"/>
  <c r="OR1904" i="13"/>
  <c r="OQ1904" i="13"/>
  <c r="OP1904" i="13"/>
  <c r="OO1904" i="13"/>
  <c r="OJ1904" i="13"/>
  <c r="OI1904" i="13"/>
  <c r="OH1904" i="13"/>
  <c r="OG1904" i="13"/>
  <c r="OB1904" i="13"/>
  <c r="OA1904" i="13"/>
  <c r="NZ1904" i="13"/>
  <c r="NY1904" i="13"/>
  <c r="NT1904" i="13"/>
  <c r="NS1904" i="13"/>
  <c r="NR1904" i="13"/>
  <c r="NQ1904" i="13"/>
  <c r="NL1904" i="13"/>
  <c r="NK1904" i="13"/>
  <c r="NJ1904" i="13"/>
  <c r="NI1904" i="13"/>
  <c r="ND1904" i="13"/>
  <c r="NC1904" i="13"/>
  <c r="NB1904" i="13"/>
  <c r="NA1904" i="13"/>
  <c r="MV1904" i="13"/>
  <c r="MU1904" i="13"/>
  <c r="MT1904" i="13"/>
  <c r="MS1904" i="13"/>
  <c r="MN1904" i="13"/>
  <c r="MM1904" i="13"/>
  <c r="ML1904" i="13"/>
  <c r="MK1904" i="13"/>
  <c r="MF1904" i="13"/>
  <c r="ME1904" i="13"/>
  <c r="MD1904" i="13"/>
  <c r="MC1904" i="13"/>
  <c r="LX1904" i="13"/>
  <c r="LW1904" i="13"/>
  <c r="LV1904" i="13"/>
  <c r="LU1904" i="13"/>
  <c r="LP1904" i="13"/>
  <c r="LO1904" i="13"/>
  <c r="LN1904" i="13"/>
  <c r="LM1904" i="13"/>
  <c r="LH1904" i="13"/>
  <c r="LG1904" i="13"/>
  <c r="LF1904" i="13"/>
  <c r="LE1904" i="13"/>
  <c r="KZ1904" i="13"/>
  <c r="KY1904" i="13"/>
  <c r="KX1904" i="13"/>
  <c r="KW1904" i="13"/>
  <c r="KR1904" i="13"/>
  <c r="KQ1904" i="13"/>
  <c r="KP1904" i="13"/>
  <c r="KO1904" i="13"/>
  <c r="KJ1904" i="13"/>
  <c r="KI1904" i="13"/>
  <c r="KH1904" i="13"/>
  <c r="KG1904" i="13"/>
  <c r="KB1904" i="13"/>
  <c r="KA1904" i="13"/>
  <c r="JZ1904" i="13"/>
  <c r="JY1904" i="13"/>
  <c r="JT1904" i="13"/>
  <c r="JS1904" i="13"/>
  <c r="JR1904" i="13"/>
  <c r="JQ1904" i="13"/>
  <c r="JL1904" i="13"/>
  <c r="JK1904" i="13"/>
  <c r="JJ1904" i="13"/>
  <c r="JI1904" i="13"/>
  <c r="JD1904" i="13"/>
  <c r="JC1904" i="13"/>
  <c r="JB1904" i="13"/>
  <c r="JA1904" i="13"/>
  <c r="IV1904" i="13"/>
  <c r="IU1904" i="13"/>
  <c r="IT1904" i="13"/>
  <c r="IS1904" i="13"/>
  <c r="IN1904" i="13"/>
  <c r="IM1904" i="13"/>
  <c r="IL1904" i="13"/>
  <c r="IK1904" i="13"/>
  <c r="IF1904" i="13"/>
  <c r="IE1904" i="13"/>
  <c r="ID1904" i="13"/>
  <c r="IC1904" i="13"/>
  <c r="HX1904" i="13"/>
  <c r="HW1904" i="13"/>
  <c r="HV1904" i="13"/>
  <c r="HU1904" i="13"/>
  <c r="HP1904" i="13"/>
  <c r="HO1904" i="13"/>
  <c r="HN1904" i="13"/>
  <c r="HM1904" i="13"/>
  <c r="HH1904" i="13"/>
  <c r="HG1904" i="13"/>
  <c r="HF1904" i="13"/>
  <c r="HE1904" i="13"/>
  <c r="GZ1904" i="13"/>
  <c r="GY1904" i="13"/>
  <c r="GX1904" i="13"/>
  <c r="GW1904" i="13"/>
  <c r="GR1904" i="13"/>
  <c r="GQ1904" i="13"/>
  <c r="GP1904" i="13"/>
  <c r="GO1904" i="13"/>
  <c r="GJ1904" i="13"/>
  <c r="GI1904" i="13"/>
  <c r="GH1904" i="13"/>
  <c r="GG1904" i="13"/>
  <c r="GB1904" i="13"/>
  <c r="GA1904" i="13"/>
  <c r="FZ1904" i="13"/>
  <c r="FY1904" i="13"/>
  <c r="FT1904" i="13"/>
  <c r="FS1904" i="13"/>
  <c r="FR1904" i="13"/>
  <c r="FQ1904" i="13"/>
  <c r="FL1904" i="13"/>
  <c r="FK1904" i="13"/>
  <c r="FJ1904" i="13"/>
  <c r="FI1904" i="13"/>
  <c r="FD1904" i="13"/>
  <c r="FC1904" i="13"/>
  <c r="FB1904" i="13"/>
  <c r="FA1904" i="13"/>
  <c r="EV1904" i="13"/>
  <c r="EU1904" i="13"/>
  <c r="ET1904" i="13"/>
  <c r="ES1904" i="13"/>
  <c r="EN1904" i="13"/>
  <c r="EM1904" i="13"/>
  <c r="EL1904" i="13"/>
  <c r="EK1904" i="13"/>
  <c r="EF1904" i="13"/>
  <c r="EE1904" i="13"/>
  <c r="ED1904" i="13"/>
  <c r="EC1904" i="13"/>
  <c r="DX1904" i="13"/>
  <c r="DW1904" i="13"/>
  <c r="DV1904" i="13"/>
  <c r="DU1904" i="13"/>
  <c r="DP1904" i="13"/>
  <c r="DO1904" i="13"/>
  <c r="DN1904" i="13"/>
  <c r="DM1904" i="13"/>
  <c r="DH1904" i="13"/>
  <c r="DG1904" i="13"/>
  <c r="DF1904" i="13"/>
  <c r="DE1904" i="13"/>
  <c r="CZ1904" i="13"/>
  <c r="CY1904" i="13"/>
  <c r="CX1904" i="13"/>
  <c r="CW1904" i="13"/>
  <c r="CR1904" i="13"/>
  <c r="CQ1904" i="13"/>
  <c r="CP1904" i="13"/>
  <c r="CO1904" i="13"/>
  <c r="CJ1904" i="13"/>
  <c r="CI1904" i="13"/>
  <c r="CH1904" i="13"/>
  <c r="CG1904" i="13"/>
  <c r="CB1904" i="13"/>
  <c r="CA1904" i="13"/>
  <c r="BZ1904" i="13"/>
  <c r="BY1904" i="13"/>
  <c r="BT1904" i="13"/>
  <c r="BS1904" i="13"/>
  <c r="BR1904" i="13"/>
  <c r="BQ1904" i="13"/>
  <c r="BL1904" i="13"/>
  <c r="BK1904" i="13"/>
  <c r="BJ1904" i="13"/>
  <c r="BI1904" i="13"/>
  <c r="BD1904" i="13"/>
  <c r="BC1904" i="13"/>
  <c r="BB1904" i="13"/>
  <c r="BA1904" i="13"/>
  <c r="AV1904" i="13"/>
  <c r="AU1904" i="13"/>
  <c r="AT1904" i="13"/>
  <c r="AS1904" i="13"/>
  <c r="AN1904" i="13"/>
  <c r="AM1904" i="13"/>
  <c r="AL1904" i="13"/>
  <c r="AK1904" i="13"/>
  <c r="AF1904" i="13"/>
  <c r="AE1904" i="13"/>
  <c r="AD1904" i="13"/>
  <c r="AC1904" i="13"/>
  <c r="X1904" i="13"/>
  <c r="W1904" i="13"/>
  <c r="V1904" i="13"/>
  <c r="U1904" i="13"/>
  <c r="P1904" i="13"/>
  <c r="O1904" i="13"/>
  <c r="N1904" i="13"/>
  <c r="M1904" i="13"/>
  <c r="H1904" i="13"/>
  <c r="G1904" i="13"/>
  <c r="F1904" i="13"/>
  <c r="E1904" i="13"/>
  <c r="H1902" i="13"/>
  <c r="H1901" i="13"/>
  <c r="H1900" i="13"/>
  <c r="G1899" i="13"/>
  <c r="F1899" i="13"/>
  <c r="F1898" i="13" s="1"/>
  <c r="F1884" i="13" s="1"/>
  <c r="E1899" i="13"/>
  <c r="E1898" i="13"/>
  <c r="H1896" i="13"/>
  <c r="H1895" i="13"/>
  <c r="H1894" i="13"/>
  <c r="H1893" i="13"/>
  <c r="H1892" i="13"/>
  <c r="H1891" i="13"/>
  <c r="H1890" i="13"/>
  <c r="H1889" i="13"/>
  <c r="H1888" i="13"/>
  <c r="G1887" i="13"/>
  <c r="F1887" i="13"/>
  <c r="E1887" i="13"/>
  <c r="F1885" i="13"/>
  <c r="E1885" i="13"/>
  <c r="E1884" i="13"/>
  <c r="H1883" i="13"/>
  <c r="H1882" i="13"/>
  <c r="H1881" i="13"/>
  <c r="H1880" i="13"/>
  <c r="H1879" i="13"/>
  <c r="H1878" i="13"/>
  <c r="H1877" i="13"/>
  <c r="H1876" i="13"/>
  <c r="H1875" i="13"/>
  <c r="H1874" i="13"/>
  <c r="H1872" i="13"/>
  <c r="H1871" i="13"/>
  <c r="H1870" i="13"/>
  <c r="G1870" i="13"/>
  <c r="G1866" i="13" s="1"/>
  <c r="G1865" i="13" s="1"/>
  <c r="F1870" i="13"/>
  <c r="E1870" i="13"/>
  <c r="H1868" i="13"/>
  <c r="H1867" i="13"/>
  <c r="G1867" i="13"/>
  <c r="F1867" i="13"/>
  <c r="E1867" i="13"/>
  <c r="E1866" i="13" s="1"/>
  <c r="E1865" i="13" s="1"/>
  <c r="E1858" i="13" s="1"/>
  <c r="H1866" i="13"/>
  <c r="F1866" i="13"/>
  <c r="H1865" i="13"/>
  <c r="F1865" i="13"/>
  <c r="H1864" i="13"/>
  <c r="H1863" i="13"/>
  <c r="G1862" i="13"/>
  <c r="F1862" i="13"/>
  <c r="F1861" i="13" s="1"/>
  <c r="F1860" i="13" s="1"/>
  <c r="F1859" i="13" s="1"/>
  <c r="E1862" i="13"/>
  <c r="G1861" i="13"/>
  <c r="E1861" i="13"/>
  <c r="E1860" i="13"/>
  <c r="E1859" i="13"/>
  <c r="G1855" i="13"/>
  <c r="F1855" i="13"/>
  <c r="F1854" i="13" s="1"/>
  <c r="E1855" i="13"/>
  <c r="G1854" i="13"/>
  <c r="E1854" i="13"/>
  <c r="H1852" i="13"/>
  <c r="G1851" i="13"/>
  <c r="F1851" i="13"/>
  <c r="F1850" i="13" s="1"/>
  <c r="E1851" i="13"/>
  <c r="G1850" i="13"/>
  <c r="H1850" i="13" s="1"/>
  <c r="E1850" i="13"/>
  <c r="E1849" i="13" s="1"/>
  <c r="G1849" i="13"/>
  <c r="H1848" i="13"/>
  <c r="H1847" i="13"/>
  <c r="H1846" i="13"/>
  <c r="H1845" i="13"/>
  <c r="H1844" i="13"/>
  <c r="H1843" i="13"/>
  <c r="H1842" i="13"/>
  <c r="H1841" i="13"/>
  <c r="H1840" i="13"/>
  <c r="H1839" i="13"/>
  <c r="H1838" i="13"/>
  <c r="H1837" i="13"/>
  <c r="H1836" i="13"/>
  <c r="H1835" i="13"/>
  <c r="H1834" i="13"/>
  <c r="H1833" i="13"/>
  <c r="H1832" i="13"/>
  <c r="H1831" i="13"/>
  <c r="H1830" i="13"/>
  <c r="H1829" i="13"/>
  <c r="H1828" i="13"/>
  <c r="H1827" i="13"/>
  <c r="H1826" i="13"/>
  <c r="H1825" i="13"/>
  <c r="G1825" i="13"/>
  <c r="F1825" i="13"/>
  <c r="E1825" i="13"/>
  <c r="H1824" i="13"/>
  <c r="G1824" i="13"/>
  <c r="F1824" i="13"/>
  <c r="E1824" i="13"/>
  <c r="H1823" i="13"/>
  <c r="G1823" i="13"/>
  <c r="F1823" i="13"/>
  <c r="E1823" i="13"/>
  <c r="H1822" i="13"/>
  <c r="G1821" i="13"/>
  <c r="H1821" i="13" s="1"/>
  <c r="F1821" i="13"/>
  <c r="F1804" i="13" s="1"/>
  <c r="E1821" i="13"/>
  <c r="H1819" i="13"/>
  <c r="H1818" i="13"/>
  <c r="H1817" i="13"/>
  <c r="H1816" i="13"/>
  <c r="H1815" i="13"/>
  <c r="H1814" i="13"/>
  <c r="H1813" i="13"/>
  <c r="H1812" i="13"/>
  <c r="G1812" i="13"/>
  <c r="F1812" i="13"/>
  <c r="E1812" i="13"/>
  <c r="H1810" i="13"/>
  <c r="H1809" i="13"/>
  <c r="H1808" i="13"/>
  <c r="H1807" i="13"/>
  <c r="H1806" i="13"/>
  <c r="G1806" i="13"/>
  <c r="F1806" i="13"/>
  <c r="E1806" i="13"/>
  <c r="H1805" i="13"/>
  <c r="G1805" i="13"/>
  <c r="F1805" i="13"/>
  <c r="E1805" i="13"/>
  <c r="E1804" i="13" s="1"/>
  <c r="E1803" i="13" s="1"/>
  <c r="E1802" i="13" s="1"/>
  <c r="G1804" i="13"/>
  <c r="G1803" i="13"/>
  <c r="G1802" i="13"/>
  <c r="H1801" i="13"/>
  <c r="H1800" i="13"/>
  <c r="G1799" i="13"/>
  <c r="F1799" i="13"/>
  <c r="F1798" i="13" s="1"/>
  <c r="F1769" i="13" s="1"/>
  <c r="E1799" i="13"/>
  <c r="E1798" i="13"/>
  <c r="H1796" i="13"/>
  <c r="H1795" i="13"/>
  <c r="H1794" i="13"/>
  <c r="H1793" i="13"/>
  <c r="H1792" i="13"/>
  <c r="H1791" i="13"/>
  <c r="H1790" i="13"/>
  <c r="H1789" i="13"/>
  <c r="H1788" i="13"/>
  <c r="H1787" i="13"/>
  <c r="H1786" i="13"/>
  <c r="H1785" i="13"/>
  <c r="H1784" i="13"/>
  <c r="H1783" i="13"/>
  <c r="H1782" i="13"/>
  <c r="H1781" i="13"/>
  <c r="H1780" i="13"/>
  <c r="H1779" i="13"/>
  <c r="H1778" i="13"/>
  <c r="G1778" i="13"/>
  <c r="F1778" i="13"/>
  <c r="E1778" i="13"/>
  <c r="E1770" i="13" s="1"/>
  <c r="E1769" i="13" s="1"/>
  <c r="H1776" i="13"/>
  <c r="H1775" i="13"/>
  <c r="H1774" i="13"/>
  <c r="H1773" i="13"/>
  <c r="H1772" i="13"/>
  <c r="E1772" i="13"/>
  <c r="G1771" i="13"/>
  <c r="F1771" i="13"/>
  <c r="F1770" i="13" s="1"/>
  <c r="E1771" i="13"/>
  <c r="G1770" i="13"/>
  <c r="H1770" i="13" s="1"/>
  <c r="H1768" i="13"/>
  <c r="H1767" i="13"/>
  <c r="H1766" i="13"/>
  <c r="G1766" i="13"/>
  <c r="F1766" i="13"/>
  <c r="E1766" i="13"/>
  <c r="H1764" i="13"/>
  <c r="H1763" i="13"/>
  <c r="H1762" i="13"/>
  <c r="H1761" i="13"/>
  <c r="H1760" i="13"/>
  <c r="G1760" i="13"/>
  <c r="F1760" i="13"/>
  <c r="E1760" i="13"/>
  <c r="H1759" i="13"/>
  <c r="G1759" i="13"/>
  <c r="F1759" i="13"/>
  <c r="E1759" i="13"/>
  <c r="H1757" i="13"/>
  <c r="E1757" i="13"/>
  <c r="H1756" i="13"/>
  <c r="E1756" i="13"/>
  <c r="H1755" i="13"/>
  <c r="E1755" i="13"/>
  <c r="H1754" i="13"/>
  <c r="E1754" i="13"/>
  <c r="H1753" i="13"/>
  <c r="E1753" i="13"/>
  <c r="H1752" i="13"/>
  <c r="E1752" i="13"/>
  <c r="H1751" i="13"/>
  <c r="E1751" i="13"/>
  <c r="H1750" i="13"/>
  <c r="E1750" i="13"/>
  <c r="H1749" i="13"/>
  <c r="E1749" i="13"/>
  <c r="H1748" i="13"/>
  <c r="E1748" i="13"/>
  <c r="H1747" i="13"/>
  <c r="H1746" i="13"/>
  <c r="H1745" i="13"/>
  <c r="E1745" i="13"/>
  <c r="H1744" i="13"/>
  <c r="E1744" i="13"/>
  <c r="H1743" i="13"/>
  <c r="E1743" i="13"/>
  <c r="H1742" i="13"/>
  <c r="E1742" i="13"/>
  <c r="H1741" i="13"/>
  <c r="E1741" i="13"/>
  <c r="H1740" i="13"/>
  <c r="E1740" i="13"/>
  <c r="H1739" i="13"/>
  <c r="E1739" i="13"/>
  <c r="H1738" i="13"/>
  <c r="E1738" i="13"/>
  <c r="H1737" i="13"/>
  <c r="E1737" i="13"/>
  <c r="H1736" i="13"/>
  <c r="E1736" i="13"/>
  <c r="H1735" i="13"/>
  <c r="E1735" i="13"/>
  <c r="H1734" i="13"/>
  <c r="E1734" i="13"/>
  <c r="H1733" i="13"/>
  <c r="E1733" i="13"/>
  <c r="H1732" i="13"/>
  <c r="E1732" i="13"/>
  <c r="H1731" i="13"/>
  <c r="E1731" i="13"/>
  <c r="H1730" i="13"/>
  <c r="E1730" i="13"/>
  <c r="H1729" i="13"/>
  <c r="E1729" i="13"/>
  <c r="H1728" i="13"/>
  <c r="E1728" i="13"/>
  <c r="H1727" i="13"/>
  <c r="E1727" i="13"/>
  <c r="H1726" i="13"/>
  <c r="E1726" i="13"/>
  <c r="H1725" i="13"/>
  <c r="E1725" i="13"/>
  <c r="H1724" i="13"/>
  <c r="E1724" i="13"/>
  <c r="H1723" i="13"/>
  <c r="E1723" i="13"/>
  <c r="H1722" i="13"/>
  <c r="E1722" i="13"/>
  <c r="H1721" i="13"/>
  <c r="E1721" i="13"/>
  <c r="E1719" i="13" s="1"/>
  <c r="E1685" i="13" s="1"/>
  <c r="E1684" i="13" s="1"/>
  <c r="H1720" i="13"/>
  <c r="E1720" i="13"/>
  <c r="G1719" i="13"/>
  <c r="H1719" i="13" s="1"/>
  <c r="F1719" i="13"/>
  <c r="H1716" i="13"/>
  <c r="G1715" i="13"/>
  <c r="H1715" i="13" s="1"/>
  <c r="F1715" i="13"/>
  <c r="E1715" i="13"/>
  <c r="H1713" i="13"/>
  <c r="H1712" i="13"/>
  <c r="H1711" i="13"/>
  <c r="H1710" i="13"/>
  <c r="H1709" i="13"/>
  <c r="H1708" i="13"/>
  <c r="H1707" i="13"/>
  <c r="H1706" i="13"/>
  <c r="H1705" i="13"/>
  <c r="H1704" i="13"/>
  <c r="H1703" i="13"/>
  <c r="H1702" i="13"/>
  <c r="H1701" i="13"/>
  <c r="H1700" i="13"/>
  <c r="H1699" i="13"/>
  <c r="H1698" i="13"/>
  <c r="H1697" i="13"/>
  <c r="H1696" i="13"/>
  <c r="H1695" i="13"/>
  <c r="G1694" i="13"/>
  <c r="F1694" i="13"/>
  <c r="F1686" i="13" s="1"/>
  <c r="F1685" i="13" s="1"/>
  <c r="F1684" i="13" s="1"/>
  <c r="E1694" i="13"/>
  <c r="H1692" i="13"/>
  <c r="H1691" i="13"/>
  <c r="H1690" i="13"/>
  <c r="H1689" i="13"/>
  <c r="H1688" i="13"/>
  <c r="H1687" i="13"/>
  <c r="G1687" i="13"/>
  <c r="F1687" i="13"/>
  <c r="E1687" i="13"/>
  <c r="E1686" i="13"/>
  <c r="H1683" i="13"/>
  <c r="H1682" i="13"/>
  <c r="G1681" i="13"/>
  <c r="H1681" i="13" s="1"/>
  <c r="F1681" i="13"/>
  <c r="E1681" i="13"/>
  <c r="G1680" i="13"/>
  <c r="F1680" i="13"/>
  <c r="F1672" i="13" s="1"/>
  <c r="F1671" i="13" s="1"/>
  <c r="E1680" i="13"/>
  <c r="H1678" i="13"/>
  <c r="H1677" i="13"/>
  <c r="H1676" i="13"/>
  <c r="H1675" i="13"/>
  <c r="G1674" i="13"/>
  <c r="F1674" i="13"/>
  <c r="F1673" i="13" s="1"/>
  <c r="E1674" i="13"/>
  <c r="E1673" i="13" s="1"/>
  <c r="E1672" i="13" s="1"/>
  <c r="E1671" i="13" s="1"/>
  <c r="G1673" i="13"/>
  <c r="G1672" i="13"/>
  <c r="H1670" i="13"/>
  <c r="H1669" i="13"/>
  <c r="H1668" i="13"/>
  <c r="H1667" i="13"/>
  <c r="G1666" i="13"/>
  <c r="H1666" i="13" s="1"/>
  <c r="F1666" i="13"/>
  <c r="E1666" i="13"/>
  <c r="E1665" i="13" s="1"/>
  <c r="G1665" i="13"/>
  <c r="H1665" i="13" s="1"/>
  <c r="F1665" i="13"/>
  <c r="H1663" i="13"/>
  <c r="H1662" i="13"/>
  <c r="H1661" i="13"/>
  <c r="H1660" i="13"/>
  <c r="H1659" i="13"/>
  <c r="H1658" i="13"/>
  <c r="H1657" i="13"/>
  <c r="H1656" i="13"/>
  <c r="H1655" i="13"/>
  <c r="H1654" i="13"/>
  <c r="H1653" i="13"/>
  <c r="H1652" i="13"/>
  <c r="H1650" i="13"/>
  <c r="H1649" i="13"/>
  <c r="H1648" i="13"/>
  <c r="H1647" i="13"/>
  <c r="H1646" i="13"/>
  <c r="H1643" i="13"/>
  <c r="H1642" i="13"/>
  <c r="H1641" i="13"/>
  <c r="H1640" i="13"/>
  <c r="H1639" i="13"/>
  <c r="H1638" i="13"/>
  <c r="H1637" i="13"/>
  <c r="H1636" i="13"/>
  <c r="H1635" i="13"/>
  <c r="H1634" i="13"/>
  <c r="H1633" i="13"/>
  <c r="H1632" i="13"/>
  <c r="H1631" i="13"/>
  <c r="H1630" i="13"/>
  <c r="H1629" i="13"/>
  <c r="H1628" i="13"/>
  <c r="H1627" i="13"/>
  <c r="H1626" i="13"/>
  <c r="H1625" i="13"/>
  <c r="H1624" i="13"/>
  <c r="H1623" i="13"/>
  <c r="H1622" i="13"/>
  <c r="H1621" i="13"/>
  <c r="H1620" i="13"/>
  <c r="H1619" i="13"/>
  <c r="H1618" i="13"/>
  <c r="H1617" i="13"/>
  <c r="H1616" i="13"/>
  <c r="H1615" i="13"/>
  <c r="H1614" i="13"/>
  <c r="H1613" i="13"/>
  <c r="H1611" i="13"/>
  <c r="H1610" i="13"/>
  <c r="H1609" i="13"/>
  <c r="H1608" i="13"/>
  <c r="G1608" i="13"/>
  <c r="F1608" i="13"/>
  <c r="E1608" i="13"/>
  <c r="E1599" i="13" s="1"/>
  <c r="E1598" i="13" s="1"/>
  <c r="H1606" i="13"/>
  <c r="H1605" i="13"/>
  <c r="H1604" i="13"/>
  <c r="H1603" i="13"/>
  <c r="H1602" i="13"/>
  <c r="H1601" i="13"/>
  <c r="G1600" i="13"/>
  <c r="F1600" i="13"/>
  <c r="F1599" i="13" s="1"/>
  <c r="F1598" i="13" s="1"/>
  <c r="E1600" i="13"/>
  <c r="G1599" i="13"/>
  <c r="G1598" i="13"/>
  <c r="H1597" i="13"/>
  <c r="H1596" i="13"/>
  <c r="G1596" i="13"/>
  <c r="F1596" i="13"/>
  <c r="E1596" i="13"/>
  <c r="H1595" i="13"/>
  <c r="G1595" i="13"/>
  <c r="F1595" i="13"/>
  <c r="E1595" i="13"/>
  <c r="H1594" i="13"/>
  <c r="G1594" i="13"/>
  <c r="F1594" i="13"/>
  <c r="E1594" i="13"/>
  <c r="H1593" i="13"/>
  <c r="H1592" i="13"/>
  <c r="G1591" i="13"/>
  <c r="F1591" i="13"/>
  <c r="F1590" i="13" s="1"/>
  <c r="E1591" i="13"/>
  <c r="G1590" i="13"/>
  <c r="E1590" i="13"/>
  <c r="H1588" i="13"/>
  <c r="H1587" i="13"/>
  <c r="H1586" i="13"/>
  <c r="H1585" i="13"/>
  <c r="H1584" i="13"/>
  <c r="H1583" i="13"/>
  <c r="H1582" i="13"/>
  <c r="H1581" i="13"/>
  <c r="H1580" i="13"/>
  <c r="H1579" i="13"/>
  <c r="G1578" i="13"/>
  <c r="F1578" i="13"/>
  <c r="E1578" i="13"/>
  <c r="H1576" i="13"/>
  <c r="H1575" i="13"/>
  <c r="G1575" i="13"/>
  <c r="F1575" i="13"/>
  <c r="E1575" i="13"/>
  <c r="H1573" i="13"/>
  <c r="H1572" i="13"/>
  <c r="H1571" i="13"/>
  <c r="H1570" i="13"/>
  <c r="H1569" i="13"/>
  <c r="H1568" i="13"/>
  <c r="H1567" i="13"/>
  <c r="H1566" i="13"/>
  <c r="H1565" i="13"/>
  <c r="H1564" i="13"/>
  <c r="H1562" i="13"/>
  <c r="H1561" i="13"/>
  <c r="H1560" i="13"/>
  <c r="H1559" i="13"/>
  <c r="H1558" i="13"/>
  <c r="H1557" i="13"/>
  <c r="H1556" i="13"/>
  <c r="H1555" i="13"/>
  <c r="H1554" i="13"/>
  <c r="H1553" i="13"/>
  <c r="H1552" i="13"/>
  <c r="G1552" i="13"/>
  <c r="F1552" i="13"/>
  <c r="E1552" i="13"/>
  <c r="H1550" i="13"/>
  <c r="H1549" i="13"/>
  <c r="H1548" i="13"/>
  <c r="H1547" i="13"/>
  <c r="H1546" i="13"/>
  <c r="G1545" i="13"/>
  <c r="F1545" i="13"/>
  <c r="F1544" i="13" s="1"/>
  <c r="F1543" i="13" s="1"/>
  <c r="F1542" i="13" s="1"/>
  <c r="E1545" i="13"/>
  <c r="G1544" i="13"/>
  <c r="E1544" i="13"/>
  <c r="E1543" i="13" s="1"/>
  <c r="E1542" i="13"/>
  <c r="H1541" i="13"/>
  <c r="H1540" i="13"/>
  <c r="E1540" i="13"/>
  <c r="E1539" i="13" s="1"/>
  <c r="E1538" i="13" s="1"/>
  <c r="H1539" i="13"/>
  <c r="H1538" i="13"/>
  <c r="H1537" i="13"/>
  <c r="G1536" i="13"/>
  <c r="F1536" i="13"/>
  <c r="H1536" i="13" s="1"/>
  <c r="E1536" i="13"/>
  <c r="G1535" i="13"/>
  <c r="F1535" i="13"/>
  <c r="H1535" i="13" s="1"/>
  <c r="E1535" i="13"/>
  <c r="G1534" i="13"/>
  <c r="F1534" i="13"/>
  <c r="E1534" i="13"/>
  <c r="H1532" i="13"/>
  <c r="G1531" i="13"/>
  <c r="F1531" i="13"/>
  <c r="E1531" i="13"/>
  <c r="H1529" i="13"/>
  <c r="G1528" i="13"/>
  <c r="F1528" i="13"/>
  <c r="F1524" i="13" s="1"/>
  <c r="F1523" i="13" s="1"/>
  <c r="F1522" i="13" s="1"/>
  <c r="E1528" i="13"/>
  <c r="H1526" i="13"/>
  <c r="H1525" i="13"/>
  <c r="G1525" i="13"/>
  <c r="F1525" i="13"/>
  <c r="E1525" i="13"/>
  <c r="E1524" i="13"/>
  <c r="E1523" i="13"/>
  <c r="E1522" i="13" s="1"/>
  <c r="H1521" i="13"/>
  <c r="H1520" i="13"/>
  <c r="G1520" i="13"/>
  <c r="F1520" i="13"/>
  <c r="E1520" i="13"/>
  <c r="H1519" i="13"/>
  <c r="G1519" i="13"/>
  <c r="F1519" i="13"/>
  <c r="E1519" i="13"/>
  <c r="H1518" i="13"/>
  <c r="G1518" i="13"/>
  <c r="F1518" i="13"/>
  <c r="E1518" i="13"/>
  <c r="H1517" i="13"/>
  <c r="G1517" i="13"/>
  <c r="F1517" i="13"/>
  <c r="E1517" i="13"/>
  <c r="H1516" i="13"/>
  <c r="G1515" i="13"/>
  <c r="F1515" i="13"/>
  <c r="E1515" i="13"/>
  <c r="H1513" i="13"/>
  <c r="H1512" i="13"/>
  <c r="H1511" i="13"/>
  <c r="H1510" i="13"/>
  <c r="G1510" i="13"/>
  <c r="F1510" i="13"/>
  <c r="E1510" i="13"/>
  <c r="H1509" i="13"/>
  <c r="G1509" i="13"/>
  <c r="F1509" i="13"/>
  <c r="E1509" i="13"/>
  <c r="F1508" i="13"/>
  <c r="F1507" i="13" s="1"/>
  <c r="H1506" i="13"/>
  <c r="G1505" i="13"/>
  <c r="F1505" i="13"/>
  <c r="E1505" i="13"/>
  <c r="E1504" i="13" s="1"/>
  <c r="F1504" i="13"/>
  <c r="F1503" i="13" s="1"/>
  <c r="E1503" i="13"/>
  <c r="H1502" i="13"/>
  <c r="G1501" i="13"/>
  <c r="F1501" i="13"/>
  <c r="E1501" i="13"/>
  <c r="G1500" i="13"/>
  <c r="E1500" i="13"/>
  <c r="H1498" i="13"/>
  <c r="G1497" i="13"/>
  <c r="F1497" i="13"/>
  <c r="E1497" i="13"/>
  <c r="E1492" i="13" s="1"/>
  <c r="E1491" i="13" s="1"/>
  <c r="H1495" i="13"/>
  <c r="G1494" i="13"/>
  <c r="F1494" i="13"/>
  <c r="H1494" i="13" s="1"/>
  <c r="E1494" i="13"/>
  <c r="G1493" i="13"/>
  <c r="F1493" i="13"/>
  <c r="H1493" i="13" s="1"/>
  <c r="E1493" i="13"/>
  <c r="F1492" i="13"/>
  <c r="H1490" i="13"/>
  <c r="G1489" i="13"/>
  <c r="F1489" i="13"/>
  <c r="F1488" i="13" s="1"/>
  <c r="F1483" i="13" s="1"/>
  <c r="E1489" i="13"/>
  <c r="G1488" i="13"/>
  <c r="H1488" i="13" s="1"/>
  <c r="E1488" i="13"/>
  <c r="H1487" i="13"/>
  <c r="H1486" i="13"/>
  <c r="H1485" i="13"/>
  <c r="E1485" i="13"/>
  <c r="E1484" i="13" s="1"/>
  <c r="H1484" i="13"/>
  <c r="E1483" i="13"/>
  <c r="H1482" i="13"/>
  <c r="G1481" i="13"/>
  <c r="F1481" i="13"/>
  <c r="E1481" i="13"/>
  <c r="G1480" i="13"/>
  <c r="E1480" i="13"/>
  <c r="E1479" i="13" s="1"/>
  <c r="G1479" i="13"/>
  <c r="H1478" i="13"/>
  <c r="G1477" i="13"/>
  <c r="F1477" i="13"/>
  <c r="E1477" i="13"/>
  <c r="F1476" i="13"/>
  <c r="E1476" i="13"/>
  <c r="E1471" i="13" s="1"/>
  <c r="H1474" i="13"/>
  <c r="G1473" i="13"/>
  <c r="F1473" i="13"/>
  <c r="F1472" i="13" s="1"/>
  <c r="E1473" i="13"/>
  <c r="G1472" i="13"/>
  <c r="E1472" i="13"/>
  <c r="H1470" i="13"/>
  <c r="G1469" i="13"/>
  <c r="F1469" i="13"/>
  <c r="E1469" i="13"/>
  <c r="F1468" i="13"/>
  <c r="E1468" i="13"/>
  <c r="E1467" i="13" s="1"/>
  <c r="F1467" i="13"/>
  <c r="H1466" i="13"/>
  <c r="H1465" i="13"/>
  <c r="H1464" i="13"/>
  <c r="H1463" i="13"/>
  <c r="G1463" i="13"/>
  <c r="F1463" i="13"/>
  <c r="E1463" i="13"/>
  <c r="H1462" i="13"/>
  <c r="G1462" i="13"/>
  <c r="F1462" i="13"/>
  <c r="E1462" i="13"/>
  <c r="H1460" i="13"/>
  <c r="E1460" i="13"/>
  <c r="H1459" i="13"/>
  <c r="G1458" i="13"/>
  <c r="F1458" i="13"/>
  <c r="F1453" i="13" s="1"/>
  <c r="F1452" i="13" s="1"/>
  <c r="E1458" i="13"/>
  <c r="E1453" i="13" s="1"/>
  <c r="E1452" i="13" s="1"/>
  <c r="H1456" i="13"/>
  <c r="G1455" i="13"/>
  <c r="H1455" i="13" s="1"/>
  <c r="F1455" i="13"/>
  <c r="E1455" i="13"/>
  <c r="G1454" i="13"/>
  <c r="F1454" i="13"/>
  <c r="E1454" i="13"/>
  <c r="H1450" i="13"/>
  <c r="G1448" i="13"/>
  <c r="F1448" i="13"/>
  <c r="F1447" i="13" s="1"/>
  <c r="E1448" i="13"/>
  <c r="G1447" i="13"/>
  <c r="E1447" i="13"/>
  <c r="E1443" i="13"/>
  <c r="G1440" i="13"/>
  <c r="G1439" i="13" s="1"/>
  <c r="G1438" i="13" s="1"/>
  <c r="G1437" i="13" s="1"/>
  <c r="F1440" i="13"/>
  <c r="E1440" i="13"/>
  <c r="F1439" i="13"/>
  <c r="F1438" i="13" s="1"/>
  <c r="F1437" i="13" s="1"/>
  <c r="F1424" i="13" s="1"/>
  <c r="E1439" i="13"/>
  <c r="E1438" i="13" s="1"/>
  <c r="E1437" i="13" s="1"/>
  <c r="E1424" i="13" s="1"/>
  <c r="G1435" i="13"/>
  <c r="F1435" i="13"/>
  <c r="E1435" i="13"/>
  <c r="E1432" i="13"/>
  <c r="G1428" i="13"/>
  <c r="G1427" i="13" s="1"/>
  <c r="F1428" i="13"/>
  <c r="E1428" i="13"/>
  <c r="E1427" i="13" s="1"/>
  <c r="F1427" i="13"/>
  <c r="F1426" i="13" s="1"/>
  <c r="F1425" i="13" s="1"/>
  <c r="G1426" i="13"/>
  <c r="G1425" i="13" s="1"/>
  <c r="E1426" i="13"/>
  <c r="E1425" i="13" s="1"/>
  <c r="G1424" i="13"/>
  <c r="H1423" i="13"/>
  <c r="H1422" i="13"/>
  <c r="H1421" i="13"/>
  <c r="G1420" i="13"/>
  <c r="F1420" i="13"/>
  <c r="E1420" i="13"/>
  <c r="G1419" i="13"/>
  <c r="E1419" i="13"/>
  <c r="H1417" i="13"/>
  <c r="H1416" i="13"/>
  <c r="G1415" i="13"/>
  <c r="H1415" i="13" s="1"/>
  <c r="F1415" i="13"/>
  <c r="E1415" i="13"/>
  <c r="H1413" i="13"/>
  <c r="H1412" i="13"/>
  <c r="H1411" i="13"/>
  <c r="G1410" i="13"/>
  <c r="F1410" i="13"/>
  <c r="E1410" i="13"/>
  <c r="H1408" i="13"/>
  <c r="H1407" i="13"/>
  <c r="H1406" i="13"/>
  <c r="H1405" i="13"/>
  <c r="H1404" i="13"/>
  <c r="H1403" i="13"/>
  <c r="H1402" i="13"/>
  <c r="H1401" i="13"/>
  <c r="G1400" i="13"/>
  <c r="F1400" i="13"/>
  <c r="E1400" i="13"/>
  <c r="H1398" i="13"/>
  <c r="H1397" i="13"/>
  <c r="H1396" i="13"/>
  <c r="H1395" i="13"/>
  <c r="G1395" i="13"/>
  <c r="F1395" i="13"/>
  <c r="E1395" i="13"/>
  <c r="H1393" i="13"/>
  <c r="H1392" i="13"/>
  <c r="H1391" i="13"/>
  <c r="H1390" i="13"/>
  <c r="H1389" i="13"/>
  <c r="G1389" i="13"/>
  <c r="F1389" i="13"/>
  <c r="E1389" i="13"/>
  <c r="H1388" i="13"/>
  <c r="G1388" i="13"/>
  <c r="F1388" i="13"/>
  <c r="E1388" i="13"/>
  <c r="F1387" i="13"/>
  <c r="H1385" i="13"/>
  <c r="H1384" i="13"/>
  <c r="G1383" i="13"/>
  <c r="F1383" i="13"/>
  <c r="F1382" i="13" s="1"/>
  <c r="F1381" i="13" s="1"/>
  <c r="F1380" i="13" s="1"/>
  <c r="E1383" i="13"/>
  <c r="E1382" i="13"/>
  <c r="E1381" i="13"/>
  <c r="E1380" i="13"/>
  <c r="H1379" i="13"/>
  <c r="H1378" i="13"/>
  <c r="H1377" i="13"/>
  <c r="H1376" i="13"/>
  <c r="H1375" i="13"/>
  <c r="H1374" i="13"/>
  <c r="H1373" i="13"/>
  <c r="G1373" i="13"/>
  <c r="F1373" i="13"/>
  <c r="E1373" i="13"/>
  <c r="H1371" i="13"/>
  <c r="H1370" i="13"/>
  <c r="H1369" i="13"/>
  <c r="H1368" i="13"/>
  <c r="H1367" i="13"/>
  <c r="G1367" i="13"/>
  <c r="F1367" i="13"/>
  <c r="E1367" i="13"/>
  <c r="H1366" i="13"/>
  <c r="G1366" i="13"/>
  <c r="F1366" i="13"/>
  <c r="E1366" i="13"/>
  <c r="H1365" i="13"/>
  <c r="G1365" i="13"/>
  <c r="F1365" i="13"/>
  <c r="E1365" i="13"/>
  <c r="H1364" i="13"/>
  <c r="G1364" i="13"/>
  <c r="F1364" i="13"/>
  <c r="E1364" i="13"/>
  <c r="H1363" i="13"/>
  <c r="H1362" i="13"/>
  <c r="H1361" i="13"/>
  <c r="H1360" i="13"/>
  <c r="H1359" i="13"/>
  <c r="E1359" i="13"/>
  <c r="H1358" i="13"/>
  <c r="H1357" i="13"/>
  <c r="H1356" i="13"/>
  <c r="H1355" i="13"/>
  <c r="H1354" i="13"/>
  <c r="H1353" i="13"/>
  <c r="H1352" i="13"/>
  <c r="E1352" i="13"/>
  <c r="H1351" i="13"/>
  <c r="E1351" i="13"/>
  <c r="H1350" i="13"/>
  <c r="H1349" i="13"/>
  <c r="H1348" i="13"/>
  <c r="H1347" i="13"/>
  <c r="H1346" i="13"/>
  <c r="H1345" i="13"/>
  <c r="E1345" i="13"/>
  <c r="H1344" i="13"/>
  <c r="H1343" i="13"/>
  <c r="G1342" i="13"/>
  <c r="F1342" i="13"/>
  <c r="E1342" i="13"/>
  <c r="H1340" i="13"/>
  <c r="H1338" i="13"/>
  <c r="H1337" i="13"/>
  <c r="H1336" i="13"/>
  <c r="H1335" i="13"/>
  <c r="H1334" i="13"/>
  <c r="H1333" i="13"/>
  <c r="H1332" i="13"/>
  <c r="H1331" i="13"/>
  <c r="H1330" i="13"/>
  <c r="H1329" i="13"/>
  <c r="H1328" i="13"/>
  <c r="H1327" i="13"/>
  <c r="H1326" i="13"/>
  <c r="H1325" i="13"/>
  <c r="H1324" i="13"/>
  <c r="G1323" i="13"/>
  <c r="F1323" i="13"/>
  <c r="E1323" i="13"/>
  <c r="H1321" i="13"/>
  <c r="H1320" i="13"/>
  <c r="H1319" i="13"/>
  <c r="H1318" i="13"/>
  <c r="H1317" i="13"/>
  <c r="H1316" i="13"/>
  <c r="G1316" i="13"/>
  <c r="F1316" i="13"/>
  <c r="E1316" i="13"/>
  <c r="E1315" i="13" s="1"/>
  <c r="E1314" i="13" s="1"/>
  <c r="E1313" i="13" s="1"/>
  <c r="F1315" i="13"/>
  <c r="F1314" i="13"/>
  <c r="F1313" i="13"/>
  <c r="H1312" i="13"/>
  <c r="H1311" i="13"/>
  <c r="H1310" i="13"/>
  <c r="E1310" i="13"/>
  <c r="H1309" i="13"/>
  <c r="H1308" i="13"/>
  <c r="H1307" i="13"/>
  <c r="H1305" i="13"/>
  <c r="G1304" i="13"/>
  <c r="F1304" i="13"/>
  <c r="H1304" i="13" s="1"/>
  <c r="E1304" i="13"/>
  <c r="G1303" i="13"/>
  <c r="F1303" i="13"/>
  <c r="H1303" i="13" s="1"/>
  <c r="E1303" i="13"/>
  <c r="H1301" i="13"/>
  <c r="H1300" i="13"/>
  <c r="H1299" i="13"/>
  <c r="H1298" i="13"/>
  <c r="H1297" i="13"/>
  <c r="H1296" i="13"/>
  <c r="H1295" i="13"/>
  <c r="H1294" i="13"/>
  <c r="H1293" i="13"/>
  <c r="H1292" i="13"/>
  <c r="H1291" i="13"/>
  <c r="H1290" i="13"/>
  <c r="H1289" i="13"/>
  <c r="H1288" i="13"/>
  <c r="H1287" i="13"/>
  <c r="H1286" i="13"/>
  <c r="H1285" i="13"/>
  <c r="H1284" i="13"/>
  <c r="H1283" i="13"/>
  <c r="H1282" i="13"/>
  <c r="H1281" i="13"/>
  <c r="H1280" i="13"/>
  <c r="H1279" i="13"/>
  <c r="H1278" i="13"/>
  <c r="H1277" i="13"/>
  <c r="H1276" i="13"/>
  <c r="H1275" i="13"/>
  <c r="H1274" i="13"/>
  <c r="H1273" i="13"/>
  <c r="H1272" i="13"/>
  <c r="H1271" i="13"/>
  <c r="G1271" i="13"/>
  <c r="F1271" i="13"/>
  <c r="E1271" i="13"/>
  <c r="H1269" i="13"/>
  <c r="H1268" i="13"/>
  <c r="G1268" i="13"/>
  <c r="F1268" i="13"/>
  <c r="E1268" i="13"/>
  <c r="H1266" i="13"/>
  <c r="H1265" i="13"/>
  <c r="H1264" i="13"/>
  <c r="H1263" i="13"/>
  <c r="H1262" i="13"/>
  <c r="H1261" i="13"/>
  <c r="H1260" i="13"/>
  <c r="H1259" i="13"/>
  <c r="H1258" i="13"/>
  <c r="H1257" i="13"/>
  <c r="G1256" i="13"/>
  <c r="F1256" i="13"/>
  <c r="E1256" i="13"/>
  <c r="E1248" i="13" s="1"/>
  <c r="H1254" i="13"/>
  <c r="H1253" i="13"/>
  <c r="H1252" i="13"/>
  <c r="H1251" i="13"/>
  <c r="H1250" i="13"/>
  <c r="G1249" i="13"/>
  <c r="F1249" i="13"/>
  <c r="F1248" i="13" s="1"/>
  <c r="F1247" i="13" s="1"/>
  <c r="F1246" i="13" s="1"/>
  <c r="E1249" i="13"/>
  <c r="G1248" i="13"/>
  <c r="H1245" i="13"/>
  <c r="H1244" i="13"/>
  <c r="G1243" i="13"/>
  <c r="F1243" i="13"/>
  <c r="E1243" i="13"/>
  <c r="E1242" i="13" s="1"/>
  <c r="G1242" i="13"/>
  <c r="H1240" i="13"/>
  <c r="H1239" i="13"/>
  <c r="H1238" i="13"/>
  <c r="H1237" i="13"/>
  <c r="H1236" i="13"/>
  <c r="H1235" i="13"/>
  <c r="H1234" i="13"/>
  <c r="H1233" i="13"/>
  <c r="H1232" i="13"/>
  <c r="H1231" i="13"/>
  <c r="H1230" i="13"/>
  <c r="H1229" i="13"/>
  <c r="H1228" i="13"/>
  <c r="H1227" i="13"/>
  <c r="H1226" i="13"/>
  <c r="H1225" i="13"/>
  <c r="G1224" i="13"/>
  <c r="F1224" i="13"/>
  <c r="H1224" i="13" s="1"/>
  <c r="E1224" i="13"/>
  <c r="H1222" i="13"/>
  <c r="H1221" i="13"/>
  <c r="G1220" i="13"/>
  <c r="H1220" i="13" s="1"/>
  <c r="F1220" i="13"/>
  <c r="E1220" i="13"/>
  <c r="H1218" i="13"/>
  <c r="H1217" i="13"/>
  <c r="H1216" i="13"/>
  <c r="H1215" i="13"/>
  <c r="H1214" i="13"/>
  <c r="H1213" i="13"/>
  <c r="H1212" i="13"/>
  <c r="H1211" i="13"/>
  <c r="H1210" i="13"/>
  <c r="H1209" i="13"/>
  <c r="H1208" i="13"/>
  <c r="G1208" i="13"/>
  <c r="H1207" i="13"/>
  <c r="H1206" i="13"/>
  <c r="H1205" i="13"/>
  <c r="H1204" i="13"/>
  <c r="H1203" i="13"/>
  <c r="H1202" i="13"/>
  <c r="G1201" i="13"/>
  <c r="F1201" i="13"/>
  <c r="H1201" i="13" s="1"/>
  <c r="E1201" i="13"/>
  <c r="E1190" i="13" s="1"/>
  <c r="H1199" i="13"/>
  <c r="G1198" i="13"/>
  <c r="F1198" i="13"/>
  <c r="E1198" i="13"/>
  <c r="H1196" i="13"/>
  <c r="H1195" i="13"/>
  <c r="H1194" i="13"/>
  <c r="H1193" i="13"/>
  <c r="H1192" i="13"/>
  <c r="G1191" i="13"/>
  <c r="F1191" i="13"/>
  <c r="F1190" i="13" s="1"/>
  <c r="E1191" i="13"/>
  <c r="F1189" i="13"/>
  <c r="G1186" i="13"/>
  <c r="G1172" i="13" s="1"/>
  <c r="F1186" i="13"/>
  <c r="E1186" i="13"/>
  <c r="H1184" i="13"/>
  <c r="H1183" i="13"/>
  <c r="H1182" i="13"/>
  <c r="H1181" i="13"/>
  <c r="G1180" i="13"/>
  <c r="F1180" i="13"/>
  <c r="F1173" i="13" s="1"/>
  <c r="F1172" i="13" s="1"/>
  <c r="E1180" i="13"/>
  <c r="H1178" i="13"/>
  <c r="H1177" i="13"/>
  <c r="H1176" i="13"/>
  <c r="H1175" i="13"/>
  <c r="G1174" i="13"/>
  <c r="H1174" i="13" s="1"/>
  <c r="F1174" i="13"/>
  <c r="E1174" i="13"/>
  <c r="E1173" i="13" s="1"/>
  <c r="E1172" i="13" s="1"/>
  <c r="G1173" i="13"/>
  <c r="F1171" i="13"/>
  <c r="E1171" i="13"/>
  <c r="H1170" i="13"/>
  <c r="H1169" i="13"/>
  <c r="E1169" i="13"/>
  <c r="E1168" i="13" s="1"/>
  <c r="E1167" i="13" s="1"/>
  <c r="E1166" i="13" s="1"/>
  <c r="H1168" i="13"/>
  <c r="H1167" i="13"/>
  <c r="H1166" i="13"/>
  <c r="H1165" i="13"/>
  <c r="H1164" i="13"/>
  <c r="G1164" i="13"/>
  <c r="F1164" i="13"/>
  <c r="E1164" i="13"/>
  <c r="E1150" i="13" s="1"/>
  <c r="E1149" i="13" s="1"/>
  <c r="H1162" i="13"/>
  <c r="H1161" i="13"/>
  <c r="H1159" i="13"/>
  <c r="H1158" i="13"/>
  <c r="G1158" i="13"/>
  <c r="F1158" i="13"/>
  <c r="E1158" i="13"/>
  <c r="H1156" i="13"/>
  <c r="H1155" i="13"/>
  <c r="H1154" i="13"/>
  <c r="H1153" i="13"/>
  <c r="H1152" i="13"/>
  <c r="G1152" i="13"/>
  <c r="F1152" i="13"/>
  <c r="E1152" i="13"/>
  <c r="H1151" i="13"/>
  <c r="G1151" i="13"/>
  <c r="F1151" i="13"/>
  <c r="E1151" i="13"/>
  <c r="H1150" i="13"/>
  <c r="G1150" i="13"/>
  <c r="F1150" i="13"/>
  <c r="G1149" i="13"/>
  <c r="H1149" i="13" s="1"/>
  <c r="F1149" i="13"/>
  <c r="H1148" i="13"/>
  <c r="G1147" i="13"/>
  <c r="H1147" i="13" s="1"/>
  <c r="F1147" i="13"/>
  <c r="E1147" i="13"/>
  <c r="G1146" i="13"/>
  <c r="H1146" i="13" s="1"/>
  <c r="F1146" i="13"/>
  <c r="E1146" i="13"/>
  <c r="F1145" i="13"/>
  <c r="E1145" i="13"/>
  <c r="H1143" i="13"/>
  <c r="H1142" i="13"/>
  <c r="G1142" i="13"/>
  <c r="F1142" i="13"/>
  <c r="E1142" i="13"/>
  <c r="H1140" i="13"/>
  <c r="H1139" i="13"/>
  <c r="H1138" i="13"/>
  <c r="H1137" i="13"/>
  <c r="H1136" i="13"/>
  <c r="H1135" i="13"/>
  <c r="H1134" i="13"/>
  <c r="H1133" i="13"/>
  <c r="H1132" i="13"/>
  <c r="H1131" i="13"/>
  <c r="H1130" i="13"/>
  <c r="H1129" i="13"/>
  <c r="H1128" i="13"/>
  <c r="G1128" i="13"/>
  <c r="F1128" i="13"/>
  <c r="E1128" i="13"/>
  <c r="H1126" i="13"/>
  <c r="H1125" i="13"/>
  <c r="H1124" i="13"/>
  <c r="H1123" i="13"/>
  <c r="H1122" i="13"/>
  <c r="G1121" i="13"/>
  <c r="H1121" i="13" s="1"/>
  <c r="F1121" i="13"/>
  <c r="E1121" i="13"/>
  <c r="E1120" i="13" s="1"/>
  <c r="E1119" i="13" s="1"/>
  <c r="G1120" i="13"/>
  <c r="F1120" i="13"/>
  <c r="F1119" i="13"/>
  <c r="F1118" i="13"/>
  <c r="E1118" i="13"/>
  <c r="H1117" i="13"/>
  <c r="H1116" i="13"/>
  <c r="E1116" i="13"/>
  <c r="E1115" i="13" s="1"/>
  <c r="E1114" i="13" s="1"/>
  <c r="H1115" i="13"/>
  <c r="H1114" i="13"/>
  <c r="H1112" i="13"/>
  <c r="E1112" i="13"/>
  <c r="H1111" i="13"/>
  <c r="G1111" i="13"/>
  <c r="F1111" i="13"/>
  <c r="E1111" i="13"/>
  <c r="H1110" i="13"/>
  <c r="G1110" i="13"/>
  <c r="G1104" i="13" s="1"/>
  <c r="G1103" i="13" s="1"/>
  <c r="F1110" i="13"/>
  <c r="E1110" i="13"/>
  <c r="H1108" i="13"/>
  <c r="E1108" i="13"/>
  <c r="G1107" i="13"/>
  <c r="F1107" i="13"/>
  <c r="H1107" i="13" s="1"/>
  <c r="E1107" i="13"/>
  <c r="G1106" i="13"/>
  <c r="E1106" i="13"/>
  <c r="G1105" i="13"/>
  <c r="E1105" i="13"/>
  <c r="E1104" i="13"/>
  <c r="E1103" i="13"/>
  <c r="H1102" i="13"/>
  <c r="G1101" i="13"/>
  <c r="H1101" i="13" s="1"/>
  <c r="F1101" i="13"/>
  <c r="E1101" i="13"/>
  <c r="E1100" i="13" s="1"/>
  <c r="E1099" i="13" s="1"/>
  <c r="E1094" i="13" s="1"/>
  <c r="G1100" i="13"/>
  <c r="F1100" i="13"/>
  <c r="F1099" i="13"/>
  <c r="F1094" i="13" s="1"/>
  <c r="H1098" i="13"/>
  <c r="H1097" i="13"/>
  <c r="G1097" i="13"/>
  <c r="F1097" i="13"/>
  <c r="E1097" i="13"/>
  <c r="H1096" i="13"/>
  <c r="G1096" i="13"/>
  <c r="F1096" i="13"/>
  <c r="E1096" i="13"/>
  <c r="H1095" i="13"/>
  <c r="G1095" i="13"/>
  <c r="F1095" i="13"/>
  <c r="E1095" i="13"/>
  <c r="H1093" i="13"/>
  <c r="G1092" i="13"/>
  <c r="H1092" i="13" s="1"/>
  <c r="F1092" i="13"/>
  <c r="E1092" i="13"/>
  <c r="G1091" i="13"/>
  <c r="H1091" i="13" s="1"/>
  <c r="F1091" i="13"/>
  <c r="E1091" i="13"/>
  <c r="G1090" i="13"/>
  <c r="H1090" i="13" s="1"/>
  <c r="F1090" i="13"/>
  <c r="E1090" i="13"/>
  <c r="H1089" i="13"/>
  <c r="H1088" i="13"/>
  <c r="G1088" i="13"/>
  <c r="F1088" i="13"/>
  <c r="E1088" i="13"/>
  <c r="H1087" i="13"/>
  <c r="G1087" i="13"/>
  <c r="F1087" i="13"/>
  <c r="E1087" i="13"/>
  <c r="H1085" i="13"/>
  <c r="G1084" i="13"/>
  <c r="H1084" i="13" s="1"/>
  <c r="F1084" i="13"/>
  <c r="E1084" i="13"/>
  <c r="E1083" i="13" s="1"/>
  <c r="E1082" i="13" s="1"/>
  <c r="G1083" i="13"/>
  <c r="H1083" i="13" s="1"/>
  <c r="F1083" i="13"/>
  <c r="G1082" i="13"/>
  <c r="H1082" i="13" s="1"/>
  <c r="F1082" i="13"/>
  <c r="H1081" i="13"/>
  <c r="G1080" i="13"/>
  <c r="F1080" i="13"/>
  <c r="E1080" i="13"/>
  <c r="F1079" i="13"/>
  <c r="E1079" i="13"/>
  <c r="F1078" i="13"/>
  <c r="E1078" i="13"/>
  <c r="H1077" i="13"/>
  <c r="H1076" i="13"/>
  <c r="G1076" i="13"/>
  <c r="F1076" i="13"/>
  <c r="E1076" i="13"/>
  <c r="H1075" i="13"/>
  <c r="G1075" i="13"/>
  <c r="F1075" i="13"/>
  <c r="E1075" i="13"/>
  <c r="H1074" i="13"/>
  <c r="H1073" i="13"/>
  <c r="H1072" i="13"/>
  <c r="H1071" i="13"/>
  <c r="H1070" i="13"/>
  <c r="G1070" i="13"/>
  <c r="F1070" i="13"/>
  <c r="E1070" i="13"/>
  <c r="H1069" i="13"/>
  <c r="G1068" i="13"/>
  <c r="F1068" i="13"/>
  <c r="E1068" i="13"/>
  <c r="G1067" i="13"/>
  <c r="E1067" i="13"/>
  <c r="H1066" i="13"/>
  <c r="G1065" i="13"/>
  <c r="F1065" i="13"/>
  <c r="F1064" i="13" s="1"/>
  <c r="E1065" i="13"/>
  <c r="E1064" i="13" s="1"/>
  <c r="E1063" i="13" s="1"/>
  <c r="E1062" i="13" s="1"/>
  <c r="G1064" i="13"/>
  <c r="G1063" i="13"/>
  <c r="H1061" i="13"/>
  <c r="H1060" i="13"/>
  <c r="H1059" i="13"/>
  <c r="G1059" i="13"/>
  <c r="F1059" i="13"/>
  <c r="E1059" i="13"/>
  <c r="H1058" i="13"/>
  <c r="G1058" i="13"/>
  <c r="F1058" i="13"/>
  <c r="E1058" i="13"/>
  <c r="H1057" i="13"/>
  <c r="G1057" i="13"/>
  <c r="F1057" i="13"/>
  <c r="E1057" i="13"/>
  <c r="H1056" i="13"/>
  <c r="G1056" i="13"/>
  <c r="F1056" i="13"/>
  <c r="E1056" i="13"/>
  <c r="H1055" i="13"/>
  <c r="G1055" i="13"/>
  <c r="F1055" i="13"/>
  <c r="E1055" i="13"/>
  <c r="H1054" i="13"/>
  <c r="H1053" i="13"/>
  <c r="H1052" i="13"/>
  <c r="H1051" i="13"/>
  <c r="H1050" i="13"/>
  <c r="H1049" i="13"/>
  <c r="H1048" i="13"/>
  <c r="H1047" i="13"/>
  <c r="H1046" i="13"/>
  <c r="G1046" i="13"/>
  <c r="F1046" i="13"/>
  <c r="E1046" i="13"/>
  <c r="E1043" i="13"/>
  <c r="E1030" i="13" s="1"/>
  <c r="H1041" i="13"/>
  <c r="H1040" i="13"/>
  <c r="H1039" i="13"/>
  <c r="H1038" i="13"/>
  <c r="H1037" i="13"/>
  <c r="H1036" i="13"/>
  <c r="H1035" i="13"/>
  <c r="H1034" i="13"/>
  <c r="H1033" i="13"/>
  <c r="H1032" i="13"/>
  <c r="G1031" i="13"/>
  <c r="H1031" i="13" s="1"/>
  <c r="F1031" i="13"/>
  <c r="E1031" i="13"/>
  <c r="F1030" i="13"/>
  <c r="H1028" i="13"/>
  <c r="H1027" i="13"/>
  <c r="E1027" i="13"/>
  <c r="H1026" i="13"/>
  <c r="H1025" i="13"/>
  <c r="H1024" i="13"/>
  <c r="H1023" i="13"/>
  <c r="H1022" i="13"/>
  <c r="H1021" i="13"/>
  <c r="H1020" i="13"/>
  <c r="H1019" i="13"/>
  <c r="H1018" i="13"/>
  <c r="E1018" i="13"/>
  <c r="H1017" i="13"/>
  <c r="H1016" i="13"/>
  <c r="H1015" i="13"/>
  <c r="E1015" i="13"/>
  <c r="H1014" i="13"/>
  <c r="H1013" i="13"/>
  <c r="H1012" i="13"/>
  <c r="H1011" i="13"/>
  <c r="H1010" i="13"/>
  <c r="E1010" i="13"/>
  <c r="H1009" i="13"/>
  <c r="H1008" i="13"/>
  <c r="E1008" i="13"/>
  <c r="H1007" i="13"/>
  <c r="H1006" i="13"/>
  <c r="E1006" i="13"/>
  <c r="H1005" i="13"/>
  <c r="E1005" i="13"/>
  <c r="H1004" i="13"/>
  <c r="H1002" i="13"/>
  <c r="H1001" i="13"/>
  <c r="H1000" i="13"/>
  <c r="H999" i="13"/>
  <c r="H998" i="13"/>
  <c r="H997" i="13"/>
  <c r="E997" i="13"/>
  <c r="H996" i="13"/>
  <c r="H995" i="13"/>
  <c r="E995" i="13"/>
  <c r="H994" i="13"/>
  <c r="H993" i="13"/>
  <c r="H992" i="13"/>
  <c r="H991" i="13"/>
  <c r="H990" i="13"/>
  <c r="H989" i="13"/>
  <c r="E989" i="13"/>
  <c r="H988" i="13"/>
  <c r="E988" i="13"/>
  <c r="E973" i="13" s="1"/>
  <c r="H987" i="13"/>
  <c r="H986" i="13"/>
  <c r="E986" i="13"/>
  <c r="H985" i="13"/>
  <c r="E985" i="13"/>
  <c r="H984" i="13"/>
  <c r="H983" i="13"/>
  <c r="H982" i="13"/>
  <c r="E982" i="13"/>
  <c r="H981" i="13"/>
  <c r="E981" i="13"/>
  <c r="H980" i="13"/>
  <c r="E980" i="13"/>
  <c r="H979" i="13"/>
  <c r="H978" i="13"/>
  <c r="H977" i="13"/>
  <c r="H976" i="13"/>
  <c r="H975" i="13"/>
  <c r="H974" i="13"/>
  <c r="H973" i="13"/>
  <c r="G973" i="13"/>
  <c r="F973" i="13"/>
  <c r="H971" i="13"/>
  <c r="G970" i="13"/>
  <c r="H970" i="13" s="1"/>
  <c r="F970" i="13"/>
  <c r="E970" i="13"/>
  <c r="H969" i="13"/>
  <c r="H968" i="13"/>
  <c r="H967" i="13"/>
  <c r="H966" i="13"/>
  <c r="H964" i="13"/>
  <c r="E964" i="13"/>
  <c r="H963" i="13"/>
  <c r="H962" i="13"/>
  <c r="E962" i="13"/>
  <c r="H961" i="13"/>
  <c r="E961" i="13"/>
  <c r="H960" i="13"/>
  <c r="E960" i="13"/>
  <c r="H959" i="13"/>
  <c r="E959" i="13"/>
  <c r="H958" i="13"/>
  <c r="E958" i="13"/>
  <c r="G957" i="13"/>
  <c r="F957" i="13"/>
  <c r="E957" i="13"/>
  <c r="H956" i="13"/>
  <c r="G955" i="13"/>
  <c r="H955" i="13" s="1"/>
  <c r="F955" i="13"/>
  <c r="E955" i="13"/>
  <c r="G954" i="13"/>
  <c r="E954" i="13"/>
  <c r="H952" i="13"/>
  <c r="H951" i="13"/>
  <c r="G950" i="13"/>
  <c r="F950" i="13"/>
  <c r="E950" i="13"/>
  <c r="E949" i="13"/>
  <c r="H946" i="13"/>
  <c r="H945" i="13"/>
  <c r="G945" i="13"/>
  <c r="F945" i="13"/>
  <c r="E945" i="13"/>
  <c r="H943" i="13"/>
  <c r="H941" i="13"/>
  <c r="H940" i="13"/>
  <c r="H939" i="13"/>
  <c r="H938" i="13"/>
  <c r="H937" i="13"/>
  <c r="G937" i="13"/>
  <c r="F937" i="13"/>
  <c r="E937" i="13"/>
  <c r="E930" i="13" s="1"/>
  <c r="E929" i="13" s="1"/>
  <c r="E928" i="13" s="1"/>
  <c r="H934" i="13"/>
  <c r="H933" i="13"/>
  <c r="H932" i="13"/>
  <c r="H931" i="13"/>
  <c r="G931" i="13"/>
  <c r="F931" i="13"/>
  <c r="E931" i="13"/>
  <c r="H930" i="13"/>
  <c r="G930" i="13"/>
  <c r="F930" i="13"/>
  <c r="H929" i="13"/>
  <c r="G929" i="13"/>
  <c r="F929" i="13"/>
  <c r="G928" i="13"/>
  <c r="H928" i="13" s="1"/>
  <c r="F928" i="13"/>
  <c r="H927" i="13"/>
  <c r="G926" i="13"/>
  <c r="H926" i="13" s="1"/>
  <c r="F926" i="13"/>
  <c r="E926" i="13"/>
  <c r="G925" i="13"/>
  <c r="H925" i="13" s="1"/>
  <c r="F925" i="13"/>
  <c r="E925" i="13"/>
  <c r="H923" i="13"/>
  <c r="H922" i="13"/>
  <c r="H921" i="13"/>
  <c r="H920" i="13"/>
  <c r="G919" i="13"/>
  <c r="F919" i="13"/>
  <c r="E919" i="13"/>
  <c r="H917" i="13"/>
  <c r="H916" i="13"/>
  <c r="G916" i="13"/>
  <c r="F916" i="13"/>
  <c r="E916" i="13"/>
  <c r="F915" i="13"/>
  <c r="E915" i="13"/>
  <c r="F914" i="13"/>
  <c r="F913" i="13" s="1"/>
  <c r="E914" i="13"/>
  <c r="E913" i="13" s="1"/>
  <c r="H912" i="13"/>
  <c r="H911" i="13"/>
  <c r="H910" i="13"/>
  <c r="H909" i="13"/>
  <c r="H908" i="13"/>
  <c r="G908" i="13"/>
  <c r="F908" i="13"/>
  <c r="E908" i="13"/>
  <c r="H906" i="13"/>
  <c r="H905" i="13"/>
  <c r="H904" i="13"/>
  <c r="H903" i="13"/>
  <c r="H902" i="13"/>
  <c r="G901" i="13"/>
  <c r="H901" i="13" s="1"/>
  <c r="F901" i="13"/>
  <c r="E901" i="13"/>
  <c r="E900" i="13" s="1"/>
  <c r="G900" i="13"/>
  <c r="H900" i="13" s="1"/>
  <c r="F900" i="13"/>
  <c r="H898" i="13"/>
  <c r="H897" i="13"/>
  <c r="H896" i="13"/>
  <c r="H895" i="13"/>
  <c r="H894" i="13"/>
  <c r="H893" i="13"/>
  <c r="H892" i="13"/>
  <c r="H891" i="13"/>
  <c r="G890" i="13"/>
  <c r="H888" i="13"/>
  <c r="H887" i="13"/>
  <c r="H886" i="13"/>
  <c r="H885" i="13"/>
  <c r="H884" i="13"/>
  <c r="G884" i="13"/>
  <c r="H883" i="13"/>
  <c r="H882" i="13"/>
  <c r="H881" i="13"/>
  <c r="H880" i="13"/>
  <c r="H879" i="13"/>
  <c r="H878" i="13"/>
  <c r="H876" i="13"/>
  <c r="H875" i="13"/>
  <c r="H874" i="13"/>
  <c r="H873" i="13"/>
  <c r="H872" i="13"/>
  <c r="H871" i="13"/>
  <c r="G871" i="13"/>
  <c r="H870" i="13"/>
  <c r="H869" i="13"/>
  <c r="H868" i="13"/>
  <c r="H867" i="13"/>
  <c r="H866" i="13"/>
  <c r="F865" i="13"/>
  <c r="E865" i="13"/>
  <c r="H863" i="13"/>
  <c r="H862" i="13"/>
  <c r="G861" i="13"/>
  <c r="F861" i="13"/>
  <c r="F846" i="13" s="1"/>
  <c r="F845" i="13" s="1"/>
  <c r="E861" i="13"/>
  <c r="H859" i="13"/>
  <c r="H858" i="13"/>
  <c r="H857" i="13"/>
  <c r="G857" i="13"/>
  <c r="F857" i="13"/>
  <c r="E857" i="13"/>
  <c r="H856" i="13"/>
  <c r="G856" i="13"/>
  <c r="H855" i="13"/>
  <c r="E855" i="13"/>
  <c r="H854" i="13"/>
  <c r="G854" i="13"/>
  <c r="F854" i="13"/>
  <c r="E854" i="13"/>
  <c r="H853" i="13"/>
  <c r="E853" i="13"/>
  <c r="E851" i="13" s="1"/>
  <c r="H852" i="13"/>
  <c r="E852" i="13"/>
  <c r="H851" i="13"/>
  <c r="G851" i="13"/>
  <c r="G847" i="13" s="1"/>
  <c r="H847" i="13" s="1"/>
  <c r="F851" i="13"/>
  <c r="H849" i="13"/>
  <c r="E849" i="13"/>
  <c r="E848" i="13" s="1"/>
  <c r="E847" i="13" s="1"/>
  <c r="E846" i="13" s="1"/>
  <c r="E845" i="13" s="1"/>
  <c r="G848" i="13"/>
  <c r="H848" i="13" s="1"/>
  <c r="F848" i="13"/>
  <c r="F847" i="13"/>
  <c r="H844" i="13"/>
  <c r="H843" i="13"/>
  <c r="G842" i="13"/>
  <c r="G836" i="13" s="1"/>
  <c r="G835" i="13" s="1"/>
  <c r="F842" i="13"/>
  <c r="E842" i="13"/>
  <c r="H840" i="13"/>
  <c r="H837" i="13"/>
  <c r="G837" i="13"/>
  <c r="F837" i="13"/>
  <c r="E837" i="13"/>
  <c r="E836" i="13" s="1"/>
  <c r="E835" i="13" s="1"/>
  <c r="H836" i="13"/>
  <c r="F836" i="13"/>
  <c r="F835" i="13"/>
  <c r="F834" i="13" s="1"/>
  <c r="E834" i="13"/>
  <c r="H833" i="13"/>
  <c r="G832" i="13"/>
  <c r="F832" i="13"/>
  <c r="F831" i="13" s="1"/>
  <c r="F830" i="13" s="1"/>
  <c r="E832" i="13"/>
  <c r="G831" i="13"/>
  <c r="E831" i="13"/>
  <c r="E830" i="13" s="1"/>
  <c r="G830" i="13"/>
  <c r="H830" i="13" s="1"/>
  <c r="H829" i="13"/>
  <c r="H828" i="13"/>
  <c r="H827" i="13"/>
  <c r="H826" i="13"/>
  <c r="G824" i="13"/>
  <c r="H824" i="13" s="1"/>
  <c r="F824" i="13"/>
  <c r="E824" i="13"/>
  <c r="H822" i="13"/>
  <c r="H821" i="13"/>
  <c r="H820" i="13"/>
  <c r="G820" i="13"/>
  <c r="H819" i="13"/>
  <c r="H818" i="13"/>
  <c r="H817" i="13"/>
  <c r="G817" i="13"/>
  <c r="E817" i="13"/>
  <c r="H816" i="13"/>
  <c r="G816" i="13"/>
  <c r="F816" i="13"/>
  <c r="E816" i="13"/>
  <c r="H815" i="13"/>
  <c r="G815" i="13"/>
  <c r="F815" i="13"/>
  <c r="E815" i="13"/>
  <c r="H813" i="13"/>
  <c r="H812" i="13"/>
  <c r="H811" i="13"/>
  <c r="E811" i="13"/>
  <c r="H810" i="13"/>
  <c r="E810" i="13"/>
  <c r="H809" i="13"/>
  <c r="H808" i="13"/>
  <c r="H807" i="13"/>
  <c r="H806" i="13"/>
  <c r="H805" i="13"/>
  <c r="E805" i="13"/>
  <c r="H804" i="13"/>
  <c r="E804" i="13"/>
  <c r="H803" i="13"/>
  <c r="H802" i="13"/>
  <c r="H801" i="13"/>
  <c r="E801" i="13"/>
  <c r="H800" i="13"/>
  <c r="E800" i="13"/>
  <c r="H799" i="13"/>
  <c r="E799" i="13"/>
  <c r="H798" i="13"/>
  <c r="E798" i="13"/>
  <c r="H797" i="13"/>
  <c r="H796" i="13"/>
  <c r="E796" i="13"/>
  <c r="H795" i="13"/>
  <c r="E795" i="13"/>
  <c r="H794" i="13"/>
  <c r="H793" i="13"/>
  <c r="H792" i="13"/>
  <c r="H791" i="13"/>
  <c r="H790" i="13"/>
  <c r="E790" i="13"/>
  <c r="H789" i="13"/>
  <c r="E789" i="13"/>
  <c r="H788" i="13"/>
  <c r="E788" i="13"/>
  <c r="H787" i="13"/>
  <c r="E787" i="13"/>
  <c r="H786" i="13"/>
  <c r="H785" i="13"/>
  <c r="H784" i="13"/>
  <c r="H783" i="13"/>
  <c r="H782" i="13"/>
  <c r="H781" i="13"/>
  <c r="H780" i="13"/>
  <c r="H779" i="13"/>
  <c r="H778" i="13"/>
  <c r="H777" i="13"/>
  <c r="H776" i="13"/>
  <c r="H775" i="13"/>
  <c r="H774" i="13"/>
  <c r="G774" i="13"/>
  <c r="F774" i="13"/>
  <c r="E774" i="13"/>
  <c r="H772" i="13"/>
  <c r="G771" i="13"/>
  <c r="F771" i="13"/>
  <c r="H771" i="13" s="1"/>
  <c r="E771" i="13"/>
  <c r="H769" i="13"/>
  <c r="H768" i="13"/>
  <c r="H767" i="13"/>
  <c r="H766" i="13"/>
  <c r="H765" i="13"/>
  <c r="H764" i="13"/>
  <c r="H763" i="13"/>
  <c r="H762" i="13"/>
  <c r="H761" i="13"/>
  <c r="H760" i="13"/>
  <c r="H759" i="13"/>
  <c r="H758" i="13"/>
  <c r="H757" i="13"/>
  <c r="H756" i="13"/>
  <c r="H755" i="13"/>
  <c r="E755" i="13"/>
  <c r="E748" i="13" s="1"/>
  <c r="H754" i="13"/>
  <c r="H753" i="13"/>
  <c r="H752" i="13"/>
  <c r="H751" i="13"/>
  <c r="H750" i="13"/>
  <c r="G750" i="13"/>
  <c r="E750" i="13"/>
  <c r="H749" i="13"/>
  <c r="G748" i="13"/>
  <c r="F748" i="13"/>
  <c r="H748" i="13" s="1"/>
  <c r="H746" i="13"/>
  <c r="H745" i="13"/>
  <c r="H744" i="13"/>
  <c r="H743" i="13"/>
  <c r="H742" i="13"/>
  <c r="G741" i="13"/>
  <c r="F741" i="13"/>
  <c r="E741" i="13"/>
  <c r="G740" i="13"/>
  <c r="G739" i="13"/>
  <c r="H737" i="13"/>
  <c r="H736" i="13"/>
  <c r="E736" i="13"/>
  <c r="E735" i="13" s="1"/>
  <c r="H735" i="13"/>
  <c r="H734" i="13"/>
  <c r="H733" i="13"/>
  <c r="H732" i="13"/>
  <c r="G732" i="13"/>
  <c r="F732" i="13"/>
  <c r="E732" i="13"/>
  <c r="H730" i="13"/>
  <c r="H729" i="13"/>
  <c r="H728" i="13"/>
  <c r="H727" i="13"/>
  <c r="H726" i="13"/>
  <c r="G726" i="13"/>
  <c r="F726" i="13"/>
  <c r="F722" i="13" s="1"/>
  <c r="F721" i="13" s="1"/>
  <c r="F720" i="13" s="1"/>
  <c r="E726" i="13"/>
  <c r="E722" i="13" s="1"/>
  <c r="E721" i="13" s="1"/>
  <c r="G723" i="13"/>
  <c r="F723" i="13"/>
  <c r="E723" i="13"/>
  <c r="G722" i="13"/>
  <c r="G721" i="13" s="1"/>
  <c r="H718" i="13"/>
  <c r="G717" i="13"/>
  <c r="F717" i="13"/>
  <c r="H717" i="13" s="1"/>
  <c r="E717" i="13"/>
  <c r="H715" i="13"/>
  <c r="H714" i="13"/>
  <c r="H713" i="13"/>
  <c r="H712" i="13"/>
  <c r="H711" i="13"/>
  <c r="G710" i="13"/>
  <c r="F710" i="13"/>
  <c r="F709" i="13" s="1"/>
  <c r="F708" i="13" s="1"/>
  <c r="E710" i="13"/>
  <c r="G709" i="13"/>
  <c r="E709" i="13"/>
  <c r="E708" i="13" s="1"/>
  <c r="E707" i="13" s="1"/>
  <c r="G708" i="13"/>
  <c r="H708" i="13" s="1"/>
  <c r="G707" i="13"/>
  <c r="F707" i="13"/>
  <c r="H705" i="13"/>
  <c r="H704" i="13"/>
  <c r="H703" i="13"/>
  <c r="G703" i="13"/>
  <c r="F703" i="13"/>
  <c r="E703" i="13"/>
  <c r="H701" i="13"/>
  <c r="H700" i="13"/>
  <c r="H699" i="13"/>
  <c r="H698" i="13"/>
  <c r="H697" i="13"/>
  <c r="G697" i="13"/>
  <c r="F697" i="13"/>
  <c r="E697" i="13"/>
  <c r="H696" i="13"/>
  <c r="G696" i="13"/>
  <c r="F696" i="13"/>
  <c r="E696" i="13"/>
  <c r="E652" i="13" s="1"/>
  <c r="H694" i="13"/>
  <c r="H693" i="13"/>
  <c r="H692" i="13"/>
  <c r="H691" i="13"/>
  <c r="H690" i="13"/>
  <c r="H689" i="13"/>
  <c r="H688" i="13"/>
  <c r="H687" i="13"/>
  <c r="H686" i="13"/>
  <c r="H685" i="13"/>
  <c r="H684" i="13"/>
  <c r="H683" i="13"/>
  <c r="H682" i="13"/>
  <c r="H681" i="13"/>
  <c r="H680" i="13"/>
  <c r="H679" i="13"/>
  <c r="H678" i="13"/>
  <c r="H676" i="13"/>
  <c r="H675" i="13"/>
  <c r="H674" i="13"/>
  <c r="H673" i="13"/>
  <c r="H672" i="13"/>
  <c r="H671" i="13"/>
  <c r="H670" i="13"/>
  <c r="H669" i="13"/>
  <c r="H668" i="13"/>
  <c r="H665" i="13"/>
  <c r="H664" i="13"/>
  <c r="H663" i="13"/>
  <c r="H662" i="13"/>
  <c r="H661" i="13"/>
  <c r="G660" i="13"/>
  <c r="F660" i="13"/>
  <c r="E660" i="13"/>
  <c r="H658" i="13"/>
  <c r="H657" i="13"/>
  <c r="H656" i="13"/>
  <c r="H655" i="13"/>
  <c r="G654" i="13"/>
  <c r="F654" i="13"/>
  <c r="E654" i="13"/>
  <c r="F653" i="13"/>
  <c r="F652" i="13" s="1"/>
  <c r="E653" i="13"/>
  <c r="H651" i="13"/>
  <c r="G650" i="13"/>
  <c r="H650" i="13" s="1"/>
  <c r="F650" i="13"/>
  <c r="E650" i="13"/>
  <c r="H648" i="13"/>
  <c r="H647" i="13"/>
  <c r="G646" i="13"/>
  <c r="H646" i="13" s="1"/>
  <c r="F646" i="13"/>
  <c r="E646" i="13"/>
  <c r="G645" i="13"/>
  <c r="F645" i="13"/>
  <c r="E645" i="13"/>
  <c r="F644" i="13"/>
  <c r="F643" i="13" s="1"/>
  <c r="E644" i="13"/>
  <c r="E643" i="13" s="1"/>
  <c r="G641" i="13"/>
  <c r="F641" i="13"/>
  <c r="F640" i="13" s="1"/>
  <c r="F639" i="13" s="1"/>
  <c r="E641" i="13"/>
  <c r="G640" i="13"/>
  <c r="G639" i="13" s="1"/>
  <c r="E640" i="13"/>
  <c r="E639" i="13" s="1"/>
  <c r="H637" i="13"/>
  <c r="H636" i="13"/>
  <c r="H635" i="13"/>
  <c r="H634" i="13"/>
  <c r="E634" i="13"/>
  <c r="H633" i="13"/>
  <c r="H632" i="13"/>
  <c r="E632" i="13"/>
  <c r="H631" i="13"/>
  <c r="G630" i="13"/>
  <c r="H630" i="13" s="1"/>
  <c r="F630" i="13"/>
  <c r="E630" i="13"/>
  <c r="H628" i="13"/>
  <c r="H627" i="13"/>
  <c r="H626" i="13"/>
  <c r="H625" i="13"/>
  <c r="H624" i="13"/>
  <c r="E624" i="13"/>
  <c r="E620" i="13" s="1"/>
  <c r="E619" i="13" s="1"/>
  <c r="E599" i="13" s="1"/>
  <c r="E598" i="13" s="1"/>
  <c r="H623" i="13"/>
  <c r="H622" i="13"/>
  <c r="E622" i="13"/>
  <c r="H621" i="13"/>
  <c r="G620" i="13"/>
  <c r="H620" i="13" s="1"/>
  <c r="F620" i="13"/>
  <c r="G619" i="13"/>
  <c r="F619" i="13"/>
  <c r="F599" i="13" s="1"/>
  <c r="F598" i="13" s="1"/>
  <c r="H617" i="13"/>
  <c r="H616" i="13"/>
  <c r="G616" i="13"/>
  <c r="F616" i="13"/>
  <c r="E616" i="13"/>
  <c r="H614" i="13"/>
  <c r="H613" i="13"/>
  <c r="H612" i="13"/>
  <c r="H611" i="13"/>
  <c r="H610" i="13"/>
  <c r="H609" i="13"/>
  <c r="H608" i="13"/>
  <c r="H607" i="13"/>
  <c r="H606" i="13"/>
  <c r="H605" i="13"/>
  <c r="H604" i="13"/>
  <c r="H603" i="13"/>
  <c r="H602" i="13"/>
  <c r="G602" i="13"/>
  <c r="F602" i="13"/>
  <c r="E602" i="13"/>
  <c r="H601" i="13"/>
  <c r="G601" i="13"/>
  <c r="F601" i="13"/>
  <c r="E601" i="13"/>
  <c r="H600" i="13"/>
  <c r="G600" i="13"/>
  <c r="F600" i="13"/>
  <c r="E600" i="13"/>
  <c r="H597" i="13"/>
  <c r="G596" i="13"/>
  <c r="F596" i="13"/>
  <c r="E596" i="13"/>
  <c r="F595" i="13"/>
  <c r="E595" i="13"/>
  <c r="E589" i="13" s="1"/>
  <c r="H593" i="13"/>
  <c r="H592" i="13"/>
  <c r="E592" i="13"/>
  <c r="G591" i="13"/>
  <c r="H591" i="13" s="1"/>
  <c r="F591" i="13"/>
  <c r="E591" i="13"/>
  <c r="F590" i="13"/>
  <c r="E590" i="13"/>
  <c r="F589" i="13"/>
  <c r="H588" i="13"/>
  <c r="H587" i="13"/>
  <c r="H586" i="13"/>
  <c r="H585" i="13"/>
  <c r="H584" i="13"/>
  <c r="G583" i="13"/>
  <c r="H583" i="13" s="1"/>
  <c r="F583" i="13"/>
  <c r="E583" i="13"/>
  <c r="H581" i="13"/>
  <c r="H580" i="13"/>
  <c r="G580" i="13"/>
  <c r="F580" i="13"/>
  <c r="E580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G565" i="13"/>
  <c r="F565" i="13"/>
  <c r="F557" i="13" s="1"/>
  <c r="F556" i="13" s="1"/>
  <c r="F555" i="13" s="1"/>
  <c r="E565" i="13"/>
  <c r="E557" i="13" s="1"/>
  <c r="H563" i="13"/>
  <c r="H562" i="13"/>
  <c r="H561" i="13"/>
  <c r="H560" i="13"/>
  <c r="H559" i="13"/>
  <c r="H558" i="13"/>
  <c r="G558" i="13"/>
  <c r="F558" i="13"/>
  <c r="E558" i="13"/>
  <c r="H554" i="13"/>
  <c r="H553" i="13"/>
  <c r="E553" i="13"/>
  <c r="E552" i="13" s="1"/>
  <c r="H552" i="13"/>
  <c r="H551" i="13"/>
  <c r="H550" i="13"/>
  <c r="G549" i="13"/>
  <c r="H549" i="13" s="1"/>
  <c r="F549" i="13"/>
  <c r="E549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G530" i="13"/>
  <c r="G522" i="13" s="1"/>
  <c r="F530" i="13"/>
  <c r="F522" i="13" s="1"/>
  <c r="E530" i="13"/>
  <c r="H528" i="13"/>
  <c r="H527" i="13"/>
  <c r="H526" i="13"/>
  <c r="H525" i="13"/>
  <c r="H524" i="13"/>
  <c r="H523" i="13"/>
  <c r="G523" i="13"/>
  <c r="F523" i="13"/>
  <c r="E523" i="13"/>
  <c r="E522" i="13"/>
  <c r="E521" i="13" s="1"/>
  <c r="E520" i="13" s="1"/>
  <c r="H518" i="13"/>
  <c r="H517" i="13"/>
  <c r="G516" i="13"/>
  <c r="F516" i="13"/>
  <c r="F515" i="13" s="1"/>
  <c r="E516" i="13"/>
  <c r="E515" i="13"/>
  <c r="E511" i="13" s="1"/>
  <c r="H514" i="13"/>
  <c r="G513" i="13"/>
  <c r="H513" i="13" s="1"/>
  <c r="F513" i="13"/>
  <c r="E513" i="13"/>
  <c r="G512" i="13"/>
  <c r="H512" i="13" s="1"/>
  <c r="F512" i="13"/>
  <c r="E512" i="13"/>
  <c r="F511" i="13"/>
  <c r="H510" i="13"/>
  <c r="H509" i="13"/>
  <c r="H508" i="13"/>
  <c r="G507" i="13"/>
  <c r="H507" i="13" s="1"/>
  <c r="F507" i="13"/>
  <c r="E507" i="13"/>
  <c r="G506" i="13"/>
  <c r="H506" i="13" s="1"/>
  <c r="F506" i="13"/>
  <c r="F488" i="13" s="1"/>
  <c r="F487" i="13" s="1"/>
  <c r="E506" i="13"/>
  <c r="H504" i="13"/>
  <c r="H503" i="13"/>
  <c r="G503" i="13"/>
  <c r="G489" i="13" s="1"/>
  <c r="F503" i="13"/>
  <c r="F489" i="13" s="1"/>
  <c r="E503" i="13"/>
  <c r="H501" i="13"/>
  <c r="H500" i="13"/>
  <c r="H499" i="13"/>
  <c r="H498" i="13"/>
  <c r="H497" i="13"/>
  <c r="H496" i="13"/>
  <c r="H495" i="13"/>
  <c r="H494" i="13"/>
  <c r="H493" i="13"/>
  <c r="H492" i="13"/>
  <c r="G492" i="13"/>
  <c r="F492" i="13"/>
  <c r="E492" i="13"/>
  <c r="H490" i="13"/>
  <c r="G490" i="13"/>
  <c r="F490" i="13"/>
  <c r="E490" i="13"/>
  <c r="E489" i="13" s="1"/>
  <c r="E488" i="13" s="1"/>
  <c r="E487" i="13" s="1"/>
  <c r="H489" i="13"/>
  <c r="H486" i="13"/>
  <c r="H485" i="13"/>
  <c r="G485" i="13"/>
  <c r="F485" i="13"/>
  <c r="E485" i="13"/>
  <c r="H484" i="13"/>
  <c r="G484" i="13"/>
  <c r="F484" i="13"/>
  <c r="E484" i="13"/>
  <c r="H478" i="13"/>
  <c r="E478" i="13"/>
  <c r="E476" i="13" s="1"/>
  <c r="H477" i="13"/>
  <c r="H476" i="13"/>
  <c r="G476" i="13"/>
  <c r="G465" i="13" s="1"/>
  <c r="F476" i="13"/>
  <c r="H474" i="13"/>
  <c r="H473" i="13"/>
  <c r="G473" i="13"/>
  <c r="F473" i="13"/>
  <c r="E473" i="13"/>
  <c r="H471" i="13"/>
  <c r="H470" i="13"/>
  <c r="H469" i="13"/>
  <c r="H468" i="13"/>
  <c r="H467" i="13"/>
  <c r="G466" i="13"/>
  <c r="F466" i="13"/>
  <c r="H466" i="13" s="1"/>
  <c r="E466" i="13"/>
  <c r="E465" i="13" s="1"/>
  <c r="E464" i="13" s="1"/>
  <c r="E463" i="13" s="1"/>
  <c r="F465" i="13"/>
  <c r="F464" i="13" s="1"/>
  <c r="F463" i="13"/>
  <c r="G461" i="13"/>
  <c r="F461" i="13"/>
  <c r="E461" i="13"/>
  <c r="E460" i="13" s="1"/>
  <c r="G460" i="13"/>
  <c r="F460" i="13"/>
  <c r="G444" i="13"/>
  <c r="F444" i="13"/>
  <c r="E444" i="13"/>
  <c r="H442" i="13"/>
  <c r="G441" i="13"/>
  <c r="G436" i="13" s="1"/>
  <c r="F441" i="13"/>
  <c r="E441" i="13"/>
  <c r="H439" i="13"/>
  <c r="E439" i="13"/>
  <c r="E438" i="13" s="1"/>
  <c r="G438" i="13"/>
  <c r="F438" i="13"/>
  <c r="G437" i="13"/>
  <c r="E437" i="13"/>
  <c r="E436" i="13" s="1"/>
  <c r="E435" i="13" s="1"/>
  <c r="E434" i="13" s="1"/>
  <c r="H433" i="13"/>
  <c r="G432" i="13"/>
  <c r="F432" i="13"/>
  <c r="E432" i="13"/>
  <c r="E428" i="13" s="1"/>
  <c r="H430" i="13"/>
  <c r="G429" i="13"/>
  <c r="H429" i="13" s="1"/>
  <c r="F429" i="13"/>
  <c r="E429" i="13"/>
  <c r="G428" i="13"/>
  <c r="H425" i="13"/>
  <c r="H424" i="13"/>
  <c r="G423" i="13"/>
  <c r="F423" i="13"/>
  <c r="H423" i="13" s="1"/>
  <c r="E423" i="13"/>
  <c r="H421" i="13"/>
  <c r="H420" i="13"/>
  <c r="H419" i="13"/>
  <c r="H418" i="13"/>
  <c r="G417" i="13"/>
  <c r="F417" i="13"/>
  <c r="E417" i="13"/>
  <c r="E416" i="13" s="1"/>
  <c r="E415" i="13" s="1"/>
  <c r="E414" i="13" s="1"/>
  <c r="G416" i="13"/>
  <c r="G415" i="13"/>
  <c r="H413" i="13"/>
  <c r="G412" i="13"/>
  <c r="F412" i="13"/>
  <c r="F411" i="13" s="1"/>
  <c r="F410" i="13" s="1"/>
  <c r="E412" i="13"/>
  <c r="G411" i="13"/>
  <c r="E411" i="13"/>
  <c r="G410" i="13"/>
  <c r="H410" i="13" s="1"/>
  <c r="E410" i="13"/>
  <c r="H409" i="13"/>
  <c r="H408" i="13"/>
  <c r="G408" i="13"/>
  <c r="F408" i="13"/>
  <c r="E408" i="13"/>
  <c r="H407" i="13"/>
  <c r="G407" i="13"/>
  <c r="F407" i="13"/>
  <c r="E407" i="13"/>
  <c r="H406" i="13"/>
  <c r="G406" i="13"/>
  <c r="F406" i="13"/>
  <c r="E406" i="13"/>
  <c r="H405" i="13"/>
  <c r="H404" i="13"/>
  <c r="G404" i="13"/>
  <c r="F404" i="13"/>
  <c r="E404" i="13"/>
  <c r="H403" i="13"/>
  <c r="G403" i="13"/>
  <c r="F403" i="13"/>
  <c r="E403" i="13"/>
  <c r="H402" i="13"/>
  <c r="G402" i="13"/>
  <c r="F402" i="13"/>
  <c r="E402" i="13"/>
  <c r="H401" i="13"/>
  <c r="G400" i="13"/>
  <c r="F400" i="13"/>
  <c r="E400" i="13"/>
  <c r="E399" i="13" s="1"/>
  <c r="E398" i="13" s="1"/>
  <c r="G399" i="13"/>
  <c r="G398" i="13"/>
  <c r="H397" i="13"/>
  <c r="E397" i="13"/>
  <c r="H396" i="13"/>
  <c r="G396" i="13"/>
  <c r="F396" i="13"/>
  <c r="E396" i="13"/>
  <c r="H395" i="13"/>
  <c r="G395" i="13"/>
  <c r="G390" i="13" s="1"/>
  <c r="F395" i="13"/>
  <c r="E395" i="13"/>
  <c r="H394" i="13"/>
  <c r="H393" i="13"/>
  <c r="H392" i="13"/>
  <c r="E392" i="13"/>
  <c r="H391" i="13"/>
  <c r="E391" i="13"/>
  <c r="F390" i="13"/>
  <c r="E390" i="13"/>
  <c r="H389" i="13"/>
  <c r="H388" i="13"/>
  <c r="H387" i="13"/>
  <c r="H386" i="13"/>
  <c r="E386" i="13"/>
  <c r="H385" i="13"/>
  <c r="H384" i="13"/>
  <c r="E384" i="13"/>
  <c r="H383" i="13"/>
  <c r="E383" i="13"/>
  <c r="H382" i="13"/>
  <c r="E382" i="13"/>
  <c r="H381" i="13"/>
  <c r="H380" i="13"/>
  <c r="E380" i="13"/>
  <c r="H379" i="13"/>
  <c r="E379" i="13"/>
  <c r="G378" i="13"/>
  <c r="F378" i="13"/>
  <c r="F2278" i="13" s="1"/>
  <c r="H376" i="13"/>
  <c r="H375" i="13"/>
  <c r="H374" i="13"/>
  <c r="H373" i="13"/>
  <c r="E373" i="13"/>
  <c r="H372" i="13"/>
  <c r="H371" i="13"/>
  <c r="E371" i="13"/>
  <c r="H370" i="13"/>
  <c r="E370" i="13"/>
  <c r="H369" i="13"/>
  <c r="E369" i="13"/>
  <c r="H368" i="13"/>
  <c r="H367" i="13"/>
  <c r="E367" i="13"/>
  <c r="H366" i="13"/>
  <c r="E366" i="13"/>
  <c r="H365" i="13"/>
  <c r="G365" i="13"/>
  <c r="F365" i="13"/>
  <c r="G364" i="13"/>
  <c r="H364" i="13" s="1"/>
  <c r="F364" i="13"/>
  <c r="H362" i="13"/>
  <c r="H361" i="13"/>
  <c r="G361" i="13"/>
  <c r="F361" i="13"/>
  <c r="E361" i="13"/>
  <c r="H359" i="13"/>
  <c r="G358" i="13"/>
  <c r="F358" i="13"/>
  <c r="H358" i="13" s="1"/>
  <c r="E358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E339" i="13"/>
  <c r="E332" i="13" s="1"/>
  <c r="E324" i="13" s="1"/>
  <c r="H338" i="13"/>
  <c r="H337" i="13"/>
  <c r="H336" i="13"/>
  <c r="H335" i="13"/>
  <c r="H334" i="13"/>
  <c r="H333" i="13"/>
  <c r="G332" i="13"/>
  <c r="H332" i="13" s="1"/>
  <c r="F332" i="13"/>
  <c r="F324" i="13" s="1"/>
  <c r="F323" i="13" s="1"/>
  <c r="F322" i="13" s="1"/>
  <c r="H330" i="13"/>
  <c r="H329" i="13"/>
  <c r="H328" i="13"/>
  <c r="H327" i="13"/>
  <c r="H326" i="13"/>
  <c r="G325" i="13"/>
  <c r="H325" i="13" s="1"/>
  <c r="F325" i="13"/>
  <c r="E325" i="13"/>
  <c r="H321" i="13"/>
  <c r="H320" i="13"/>
  <c r="G320" i="13"/>
  <c r="F320" i="13"/>
  <c r="E320" i="13"/>
  <c r="H319" i="13"/>
  <c r="G319" i="13"/>
  <c r="F319" i="13"/>
  <c r="E319" i="13"/>
  <c r="H318" i="13"/>
  <c r="G318" i="13"/>
  <c r="F318" i="13"/>
  <c r="E318" i="13"/>
  <c r="H317" i="13"/>
  <c r="G317" i="13"/>
  <c r="F317" i="13"/>
  <c r="E317" i="13"/>
  <c r="H316" i="13"/>
  <c r="H315" i="13"/>
  <c r="H314" i="13"/>
  <c r="H313" i="13"/>
  <c r="H312" i="13"/>
  <c r="G312" i="13"/>
  <c r="G307" i="13" s="1"/>
  <c r="F312" i="13"/>
  <c r="E312" i="13"/>
  <c r="H310" i="13"/>
  <c r="G309" i="13"/>
  <c r="F309" i="13"/>
  <c r="H309" i="13" s="1"/>
  <c r="E309" i="13"/>
  <c r="G308" i="13"/>
  <c r="E308" i="13"/>
  <c r="E307" i="13"/>
  <c r="E306" i="13" s="1"/>
  <c r="G299" i="13"/>
  <c r="F299" i="13"/>
  <c r="E299" i="13"/>
  <c r="G291" i="13"/>
  <c r="F291" i="13"/>
  <c r="E291" i="13"/>
  <c r="G290" i="13"/>
  <c r="G285" i="13" s="1"/>
  <c r="F290" i="13"/>
  <c r="F285" i="13" s="1"/>
  <c r="E290" i="13"/>
  <c r="E288" i="13"/>
  <c r="E287" i="13"/>
  <c r="E286" i="13" s="1"/>
  <c r="E285" i="13" s="1"/>
  <c r="H284" i="13"/>
  <c r="H283" i="13"/>
  <c r="H282" i="13"/>
  <c r="H281" i="13"/>
  <c r="E281" i="13"/>
  <c r="H280" i="13"/>
  <c r="H279" i="13"/>
  <c r="H278" i="13"/>
  <c r="H277" i="13"/>
  <c r="H276" i="13"/>
  <c r="G276" i="13"/>
  <c r="F276" i="13"/>
  <c r="E276" i="13"/>
  <c r="H275" i="13"/>
  <c r="G275" i="13"/>
  <c r="F275" i="13"/>
  <c r="E275" i="13"/>
  <c r="H273" i="13"/>
  <c r="H272" i="13"/>
  <c r="G271" i="13"/>
  <c r="H271" i="13" s="1"/>
  <c r="F271" i="13"/>
  <c r="E271" i="13"/>
  <c r="H269" i="13"/>
  <c r="H268" i="13"/>
  <c r="E268" i="13"/>
  <c r="E266" i="13" s="1"/>
  <c r="E265" i="13" s="1"/>
  <c r="E264" i="13" s="1"/>
  <c r="E263" i="13" s="1"/>
  <c r="H267" i="13"/>
  <c r="G266" i="13"/>
  <c r="F266" i="13"/>
  <c r="F265" i="13" s="1"/>
  <c r="F264" i="13" s="1"/>
  <c r="F263" i="13" s="1"/>
  <c r="H260" i="13"/>
  <c r="H259" i="13"/>
  <c r="G259" i="13"/>
  <c r="F259" i="13"/>
  <c r="E259" i="13"/>
  <c r="H257" i="13"/>
  <c r="H256" i="13"/>
  <c r="H255" i="13"/>
  <c r="H254" i="13"/>
  <c r="H253" i="13"/>
  <c r="G253" i="13"/>
  <c r="F253" i="13"/>
  <c r="E253" i="13"/>
  <c r="H252" i="13"/>
  <c r="G252" i="13"/>
  <c r="F252" i="13"/>
  <c r="E252" i="13"/>
  <c r="H251" i="13"/>
  <c r="G251" i="13"/>
  <c r="F251" i="13"/>
  <c r="E251" i="13"/>
  <c r="H250" i="13"/>
  <c r="G250" i="13"/>
  <c r="F250" i="13"/>
  <c r="E250" i="13"/>
  <c r="H249" i="13"/>
  <c r="G249" i="13"/>
  <c r="F249" i="13"/>
  <c r="E249" i="13"/>
  <c r="H248" i="13"/>
  <c r="H247" i="13"/>
  <c r="H246" i="13"/>
  <c r="H245" i="13"/>
  <c r="E245" i="13"/>
  <c r="H244" i="13"/>
  <c r="H243" i="13"/>
  <c r="H242" i="13"/>
  <c r="H241" i="13"/>
  <c r="H240" i="13"/>
  <c r="H239" i="13"/>
  <c r="H238" i="13"/>
  <c r="H237" i="13"/>
  <c r="H236" i="13"/>
  <c r="H235" i="13"/>
  <c r="G234" i="13"/>
  <c r="F234" i="13"/>
  <c r="F233" i="13" s="1"/>
  <c r="E234" i="13"/>
  <c r="E233" i="13"/>
  <c r="H231" i="13"/>
  <c r="H230" i="13"/>
  <c r="H229" i="13"/>
  <c r="H228" i="13"/>
  <c r="H227" i="13"/>
  <c r="H226" i="13"/>
  <c r="H225" i="13"/>
  <c r="H224" i="13"/>
  <c r="H223" i="13"/>
  <c r="H222" i="13"/>
  <c r="H221" i="13"/>
  <c r="G220" i="13"/>
  <c r="H220" i="13" s="1"/>
  <c r="F220" i="13"/>
  <c r="E220" i="13"/>
  <c r="H218" i="13"/>
  <c r="H217" i="13"/>
  <c r="H216" i="13"/>
  <c r="H215" i="13"/>
  <c r="G214" i="13"/>
  <c r="F214" i="13"/>
  <c r="F213" i="13" s="1"/>
  <c r="F212" i="13" s="1"/>
  <c r="F211" i="13" s="1"/>
  <c r="E214" i="13"/>
  <c r="E213" i="13"/>
  <c r="E212" i="13" s="1"/>
  <c r="E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G183" i="13"/>
  <c r="F183" i="13"/>
  <c r="E183" i="13"/>
  <c r="H182" i="13"/>
  <c r="G182" i="13"/>
  <c r="F182" i="13"/>
  <c r="E182" i="13"/>
  <c r="H181" i="13"/>
  <c r="G181" i="13"/>
  <c r="F181" i="13"/>
  <c r="E181" i="13"/>
  <c r="H180" i="13"/>
  <c r="G180" i="13"/>
  <c r="F180" i="13"/>
  <c r="E180" i="13"/>
  <c r="H179" i="13"/>
  <c r="G178" i="13"/>
  <c r="H178" i="13" s="1"/>
  <c r="F178" i="13"/>
  <c r="E178" i="13"/>
  <c r="H176" i="13"/>
  <c r="H175" i="13"/>
  <c r="H173" i="13"/>
  <c r="H172" i="13"/>
  <c r="E172" i="13"/>
  <c r="H171" i="13"/>
  <c r="H170" i="13"/>
  <c r="E170" i="13"/>
  <c r="E168" i="13" s="1"/>
  <c r="E161" i="13" s="1"/>
  <c r="E160" i="13" s="1"/>
  <c r="E159" i="13" s="1"/>
  <c r="H169" i="13"/>
  <c r="H168" i="13"/>
  <c r="G168" i="13"/>
  <c r="F168" i="13"/>
  <c r="H166" i="13"/>
  <c r="H165" i="13"/>
  <c r="H164" i="13"/>
  <c r="H163" i="13"/>
  <c r="H162" i="13"/>
  <c r="G162" i="13"/>
  <c r="F162" i="13"/>
  <c r="E162" i="13"/>
  <c r="H161" i="13"/>
  <c r="G161" i="13"/>
  <c r="G160" i="13" s="1"/>
  <c r="F161" i="13"/>
  <c r="F160" i="13"/>
  <c r="F159" i="13" s="1"/>
  <c r="H158" i="13"/>
  <c r="H157" i="13"/>
  <c r="E157" i="13"/>
  <c r="H156" i="13"/>
  <c r="E156" i="13"/>
  <c r="E155" i="13" s="1"/>
  <c r="H155" i="13"/>
  <c r="H154" i="13"/>
  <c r="H153" i="13"/>
  <c r="H152" i="13"/>
  <c r="G151" i="13"/>
  <c r="F151" i="13"/>
  <c r="H151" i="13" s="1"/>
  <c r="E151" i="13"/>
  <c r="G150" i="13"/>
  <c r="F150" i="13"/>
  <c r="H150" i="13" s="1"/>
  <c r="E150" i="13"/>
  <c r="H148" i="13"/>
  <c r="H147" i="13"/>
  <c r="H146" i="13"/>
  <c r="G146" i="13"/>
  <c r="F146" i="13"/>
  <c r="E146" i="13"/>
  <c r="H144" i="13"/>
  <c r="H143" i="13"/>
  <c r="G142" i="13"/>
  <c r="H142" i="13" s="1"/>
  <c r="F142" i="13"/>
  <c r="E142" i="13"/>
  <c r="F141" i="13"/>
  <c r="F140" i="13" s="1"/>
  <c r="F139" i="13" s="1"/>
  <c r="E141" i="13"/>
  <c r="E140" i="13" s="1"/>
  <c r="E139" i="13" s="1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G105" i="13"/>
  <c r="F105" i="13"/>
  <c r="F2273" i="13" s="1"/>
  <c r="J2278" i="13" s="1"/>
  <c r="E105" i="13"/>
  <c r="F104" i="13"/>
  <c r="F103" i="13" s="1"/>
  <c r="E104" i="13"/>
  <c r="E103" i="13"/>
  <c r="H102" i="13"/>
  <c r="H101" i="13"/>
  <c r="E101" i="13"/>
  <c r="H100" i="13"/>
  <c r="H99" i="13"/>
  <c r="H98" i="13"/>
  <c r="H97" i="13"/>
  <c r="E97" i="13"/>
  <c r="H96" i="13"/>
  <c r="E96" i="13"/>
  <c r="H95" i="13"/>
  <c r="H94" i="13"/>
  <c r="H93" i="13"/>
  <c r="E93" i="13"/>
  <c r="H92" i="13"/>
  <c r="H91" i="13"/>
  <c r="H90" i="13"/>
  <c r="H89" i="13"/>
  <c r="H88" i="13"/>
  <c r="H87" i="13"/>
  <c r="H86" i="13"/>
  <c r="H85" i="13"/>
  <c r="H84" i="13"/>
  <c r="H83" i="13"/>
  <c r="H82" i="13"/>
  <c r="E82" i="13"/>
  <c r="E75" i="13" s="1"/>
  <c r="E74" i="13" s="1"/>
  <c r="E73" i="13" s="1"/>
  <c r="H81" i="13"/>
  <c r="H80" i="13"/>
  <c r="H79" i="13"/>
  <c r="H78" i="13"/>
  <c r="H77" i="13"/>
  <c r="H76" i="13"/>
  <c r="E76" i="13"/>
  <c r="H75" i="13"/>
  <c r="H74" i="13"/>
  <c r="H73" i="13"/>
  <c r="H72" i="13"/>
  <c r="H71" i="13"/>
  <c r="E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E58" i="13"/>
  <c r="H57" i="13"/>
  <c r="H56" i="13"/>
  <c r="H55" i="13"/>
  <c r="H54" i="13"/>
  <c r="H53" i="13"/>
  <c r="H52" i="13"/>
  <c r="H51" i="13"/>
  <c r="E51" i="13"/>
  <c r="H50" i="13"/>
  <c r="E50" i="13"/>
  <c r="E49" i="13" s="1"/>
  <c r="H49" i="13"/>
  <c r="H48" i="13"/>
  <c r="E48" i="13"/>
  <c r="H47" i="13"/>
  <c r="G46" i="13"/>
  <c r="F46" i="13"/>
  <c r="E46" i="13"/>
  <c r="F45" i="13"/>
  <c r="E45" i="13"/>
  <c r="H43" i="13"/>
  <c r="G42" i="13"/>
  <c r="F42" i="13"/>
  <c r="F2272" i="13" s="1"/>
  <c r="E42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G22" i="13"/>
  <c r="F22" i="13"/>
  <c r="E22" i="13"/>
  <c r="H20" i="13"/>
  <c r="H19" i="13"/>
  <c r="H18" i="13"/>
  <c r="H17" i="13"/>
  <c r="H16" i="13"/>
  <c r="G15" i="13"/>
  <c r="F15" i="13"/>
  <c r="E15" i="13"/>
  <c r="E2269" i="13" s="1"/>
  <c r="F14" i="13"/>
  <c r="F13" i="13" s="1"/>
  <c r="F12" i="13" s="1"/>
  <c r="E14" i="13"/>
  <c r="E13" i="13" s="1"/>
  <c r="E12" i="13" s="1"/>
  <c r="E11" i="13" s="1"/>
  <c r="F11" i="13" l="1"/>
  <c r="H721" i="13"/>
  <c r="G720" i="13"/>
  <c r="H720" i="13" s="1"/>
  <c r="H739" i="13"/>
  <c r="H890" i="13"/>
  <c r="G865" i="13"/>
  <c r="H1100" i="13"/>
  <c r="G1099" i="13"/>
  <c r="G2271" i="13"/>
  <c r="G265" i="13"/>
  <c r="H266" i="13"/>
  <c r="G324" i="13"/>
  <c r="H400" i="13"/>
  <c r="F399" i="13"/>
  <c r="F638" i="13"/>
  <c r="H722" i="13"/>
  <c r="E720" i="13"/>
  <c r="H1068" i="13"/>
  <c r="F1067" i="13"/>
  <c r="H1067" i="13" s="1"/>
  <c r="H1120" i="13"/>
  <c r="G1119" i="13"/>
  <c r="G1145" i="13"/>
  <c r="H1145" i="13" s="1"/>
  <c r="H1243" i="13"/>
  <c r="F1242" i="13"/>
  <c r="H1242" i="13" s="1"/>
  <c r="H1469" i="13"/>
  <c r="G1468" i="13"/>
  <c r="F1803" i="13"/>
  <c r="H1804" i="13"/>
  <c r="F2279" i="13"/>
  <c r="G2279" i="13"/>
  <c r="H2279" i="13" s="1"/>
  <c r="F428" i="13"/>
  <c r="H438" i="13"/>
  <c r="F437" i="13"/>
  <c r="E2268" i="13"/>
  <c r="E2270" i="13"/>
  <c r="G2272" i="13"/>
  <c r="H2272" i="13" s="1"/>
  <c r="H42" i="13"/>
  <c r="E2277" i="13"/>
  <c r="H105" i="13"/>
  <c r="G414" i="13"/>
  <c r="H428" i="13"/>
  <c r="H596" i="13"/>
  <c r="G595" i="13"/>
  <c r="H595" i="13" s="1"/>
  <c r="F954" i="13"/>
  <c r="F949" i="13" s="1"/>
  <c r="F948" i="13" s="1"/>
  <c r="F947" i="13" s="1"/>
  <c r="H957" i="13"/>
  <c r="E1113" i="13"/>
  <c r="H1454" i="13"/>
  <c r="G1453" i="13"/>
  <c r="H1528" i="13"/>
  <c r="G1524" i="13"/>
  <c r="H1861" i="13"/>
  <c r="G1860" i="13"/>
  <c r="H1887" i="13"/>
  <c r="G1885" i="13"/>
  <c r="F2269" i="13"/>
  <c r="F2277" i="13"/>
  <c r="F2276" i="13" s="1"/>
  <c r="G104" i="13"/>
  <c r="H160" i="13"/>
  <c r="G159" i="13"/>
  <c r="H159" i="13" s="1"/>
  <c r="G488" i="13"/>
  <c r="H516" i="13"/>
  <c r="G515" i="13"/>
  <c r="G590" i="13"/>
  <c r="H645" i="13"/>
  <c r="G644" i="13"/>
  <c r="G738" i="13"/>
  <c r="H738" i="13" s="1"/>
  <c r="F740" i="13"/>
  <c r="F739" i="13" s="1"/>
  <c r="F738" i="13" s="1"/>
  <c r="G915" i="13"/>
  <c r="H919" i="13"/>
  <c r="H1080" i="13"/>
  <c r="G1079" i="13"/>
  <c r="G2277" i="13" s="1"/>
  <c r="F1106" i="13"/>
  <c r="H1172" i="13"/>
  <c r="G1171" i="13"/>
  <c r="H1171" i="13" s="1"/>
  <c r="E1247" i="13"/>
  <c r="E1246" i="13" s="1"/>
  <c r="G2269" i="13"/>
  <c r="H214" i="13"/>
  <c r="H411" i="13"/>
  <c r="H432" i="13"/>
  <c r="H707" i="13"/>
  <c r="F1063" i="13"/>
  <c r="F1062" i="13" s="1"/>
  <c r="H1323" i="13"/>
  <c r="G1315" i="13"/>
  <c r="G14" i="13"/>
  <c r="G45" i="13"/>
  <c r="H45" i="13" s="1"/>
  <c r="G141" i="13"/>
  <c r="H234" i="13"/>
  <c r="H417" i="13"/>
  <c r="F416" i="13"/>
  <c r="G435" i="13"/>
  <c r="H565" i="13"/>
  <c r="G557" i="13"/>
  <c r="H660" i="13"/>
  <c r="G834" i="13"/>
  <c r="H834" i="13" s="1"/>
  <c r="H835" i="13"/>
  <c r="E948" i="13"/>
  <c r="E947" i="13" s="1"/>
  <c r="H950" i="13"/>
  <c r="G949" i="13"/>
  <c r="G1030" i="13"/>
  <c r="H1030" i="13" s="1"/>
  <c r="H1191" i="13"/>
  <c r="H1383" i="13"/>
  <c r="G1382" i="13"/>
  <c r="F1471" i="13"/>
  <c r="H15" i="13"/>
  <c r="G2270" i="13"/>
  <c r="E2272" i="13"/>
  <c r="H46" i="13"/>
  <c r="E2273" i="13"/>
  <c r="F2271" i="13"/>
  <c r="G213" i="13"/>
  <c r="G233" i="13"/>
  <c r="H233" i="13" s="1"/>
  <c r="F308" i="13"/>
  <c r="G306" i="13"/>
  <c r="E378" i="13"/>
  <c r="E2278" i="13" s="1"/>
  <c r="H441" i="13"/>
  <c r="H522" i="13"/>
  <c r="G521" i="13"/>
  <c r="H619" i="13"/>
  <c r="G599" i="13"/>
  <c r="H654" i="13"/>
  <c r="G653" i="13"/>
  <c r="E740" i="13"/>
  <c r="E739" i="13" s="1"/>
  <c r="E738" i="13" s="1"/>
  <c r="E706" i="13" s="1"/>
  <c r="H842" i="13"/>
  <c r="H1173" i="13"/>
  <c r="G1190" i="13"/>
  <c r="H1248" i="13"/>
  <c r="G1247" i="13"/>
  <c r="H1420" i="13"/>
  <c r="F1419" i="13"/>
  <c r="H1419" i="13" s="1"/>
  <c r="H1481" i="13"/>
  <c r="F1480" i="13"/>
  <c r="G1483" i="13"/>
  <c r="H1483" i="13" s="1"/>
  <c r="H1501" i="13"/>
  <c r="F1500" i="13"/>
  <c r="H1500" i="13" s="1"/>
  <c r="H1534" i="13"/>
  <c r="F1533" i="13"/>
  <c r="H1545" i="13"/>
  <c r="H1598" i="13"/>
  <c r="H2065" i="13"/>
  <c r="F2064" i="13"/>
  <c r="F2188" i="13"/>
  <c r="F2187" i="13" s="1"/>
  <c r="F2186" i="13" s="1"/>
  <c r="H2196" i="13"/>
  <c r="E323" i="13"/>
  <c r="E322" i="13" s="1"/>
  <c r="E262" i="13" s="1"/>
  <c r="E365" i="13"/>
  <c r="E364" i="13" s="1"/>
  <c r="G2278" i="13"/>
  <c r="H2278" i="13" s="1"/>
  <c r="H378" i="13"/>
  <c r="H390" i="13"/>
  <c r="H412" i="13"/>
  <c r="H465" i="13"/>
  <c r="G464" i="13"/>
  <c r="E638" i="13"/>
  <c r="E1189" i="13"/>
  <c r="E1188" i="13" s="1"/>
  <c r="H1249" i="13"/>
  <c r="E1387" i="13"/>
  <c r="E1386" i="13" s="1"/>
  <c r="H1477" i="13"/>
  <c r="G1476" i="13"/>
  <c r="E1533" i="13"/>
  <c r="H2005" i="13"/>
  <c r="F2004" i="13"/>
  <c r="E2271" i="13"/>
  <c r="F521" i="13"/>
  <c r="F520" i="13" s="1"/>
  <c r="F519" i="13" s="1"/>
  <c r="E556" i="13"/>
  <c r="E555" i="13" s="1"/>
  <c r="E519" i="13" s="1"/>
  <c r="H710" i="13"/>
  <c r="H741" i="13"/>
  <c r="H832" i="13"/>
  <c r="H861" i="13"/>
  <c r="H1065" i="13"/>
  <c r="H1180" i="13"/>
  <c r="H1198" i="13"/>
  <c r="H1256" i="13"/>
  <c r="H1458" i="13"/>
  <c r="H1473" i="13"/>
  <c r="G1492" i="13"/>
  <c r="H1497" i="13"/>
  <c r="E1508" i="13"/>
  <c r="E1507" i="13" s="1"/>
  <c r="E1451" i="13" s="1"/>
  <c r="H1599" i="13"/>
  <c r="H1672" i="13"/>
  <c r="H1680" i="13"/>
  <c r="H1799" i="13"/>
  <c r="G1798" i="13"/>
  <c r="H1849" i="13"/>
  <c r="F1849" i="13"/>
  <c r="H1899" i="13"/>
  <c r="G1898" i="13"/>
  <c r="H1898" i="13" s="1"/>
  <c r="H1995" i="13"/>
  <c r="G1994" i="13"/>
  <c r="H2222" i="13"/>
  <c r="G2221" i="13"/>
  <c r="E2279" i="13"/>
  <c r="H709" i="13"/>
  <c r="H740" i="13"/>
  <c r="H831" i="13"/>
  <c r="H1064" i="13"/>
  <c r="H1400" i="13"/>
  <c r="G1387" i="13"/>
  <c r="H1472" i="13"/>
  <c r="H1505" i="13"/>
  <c r="G1504" i="13"/>
  <c r="H1694" i="13"/>
  <c r="G1686" i="13"/>
  <c r="G1909" i="13"/>
  <c r="H1910" i="13"/>
  <c r="H1939" i="13"/>
  <c r="F1938" i="13"/>
  <c r="E1947" i="13"/>
  <c r="H1962" i="13"/>
  <c r="G1961" i="13"/>
  <c r="H2119" i="13"/>
  <c r="F2118" i="13"/>
  <c r="F2117" i="13" s="1"/>
  <c r="H2248" i="13"/>
  <c r="G2238" i="13"/>
  <c r="H1342" i="13"/>
  <c r="H1410" i="13"/>
  <c r="H1489" i="13"/>
  <c r="H1515" i="13"/>
  <c r="G1508" i="13"/>
  <c r="H1531" i="13"/>
  <c r="H1544" i="13"/>
  <c r="H1578" i="13"/>
  <c r="G1543" i="13"/>
  <c r="H1590" i="13"/>
  <c r="H1600" i="13"/>
  <c r="H1673" i="13"/>
  <c r="F2023" i="13"/>
  <c r="F2022" i="13" s="1"/>
  <c r="F2021" i="13" s="1"/>
  <c r="H2027" i="13"/>
  <c r="H2037" i="13"/>
  <c r="F2036" i="13"/>
  <c r="H2036" i="13" s="1"/>
  <c r="H2070" i="13"/>
  <c r="G2063" i="13"/>
  <c r="H2098" i="13"/>
  <c r="F2097" i="13"/>
  <c r="H2184" i="13"/>
  <c r="F2183" i="13"/>
  <c r="H2189" i="13"/>
  <c r="G2188" i="13"/>
  <c r="H2235" i="13"/>
  <c r="F2234" i="13"/>
  <c r="H2016" i="13"/>
  <c r="F2015" i="13"/>
  <c r="H2060" i="13"/>
  <c r="F2059" i="13"/>
  <c r="H2113" i="13"/>
  <c r="F2112" i="13"/>
  <c r="H2133" i="13"/>
  <c r="G2132" i="13"/>
  <c r="F2133" i="13"/>
  <c r="F2132" i="13" s="1"/>
  <c r="F2131" i="13" s="1"/>
  <c r="H2139" i="13"/>
  <c r="H2170" i="13"/>
  <c r="F2169" i="13"/>
  <c r="H2169" i="13" s="1"/>
  <c r="E2222" i="13"/>
  <c r="E2221" i="13" s="1"/>
  <c r="E2220" i="13" s="1"/>
  <c r="E2181" i="13" s="1"/>
  <c r="H1591" i="13"/>
  <c r="H1674" i="13"/>
  <c r="H1771" i="13"/>
  <c r="H1851" i="13"/>
  <c r="H1862" i="13"/>
  <c r="H1918" i="13"/>
  <c r="H1980" i="13"/>
  <c r="G1979" i="13"/>
  <c r="H1979" i="13" s="1"/>
  <c r="E2105" i="13"/>
  <c r="E2039" i="13" s="1"/>
  <c r="H2107" i="13"/>
  <c r="G2106" i="13"/>
  <c r="F2238" i="13"/>
  <c r="F2237" i="13" s="1"/>
  <c r="H2253" i="13"/>
  <c r="H2023" i="13"/>
  <c r="G2022" i="13"/>
  <c r="G2118" i="13"/>
  <c r="H2123" i="13"/>
  <c r="H21" i="12"/>
  <c r="G21" i="12"/>
  <c r="E21" i="12"/>
  <c r="F15" i="12"/>
  <c r="F14" i="12"/>
  <c r="F21" i="12" s="1"/>
  <c r="G2276" i="13" l="1"/>
  <c r="H2276" i="13" s="1"/>
  <c r="H2277" i="13"/>
  <c r="E2264" i="13"/>
  <c r="F1451" i="13"/>
  <c r="H1543" i="13"/>
  <c r="G1542" i="13"/>
  <c r="G1491" i="13"/>
  <c r="H1491" i="13" s="1"/>
  <c r="H1492" i="13"/>
  <c r="F2003" i="13"/>
  <c r="H2004" i="13"/>
  <c r="H2238" i="13"/>
  <c r="G2237" i="13"/>
  <c r="H1961" i="13"/>
  <c r="G1960" i="13"/>
  <c r="G1386" i="13"/>
  <c r="H1387" i="13"/>
  <c r="F2181" i="13"/>
  <c r="H1063" i="13"/>
  <c r="H557" i="13"/>
  <c r="G556" i="13"/>
  <c r="H416" i="13"/>
  <c r="F415" i="13"/>
  <c r="G1314" i="13"/>
  <c r="H1315" i="13"/>
  <c r="H515" i="13"/>
  <c r="G511" i="13"/>
  <c r="H511" i="13" s="1"/>
  <c r="H1860" i="13"/>
  <c r="G1859" i="13"/>
  <c r="F1491" i="13"/>
  <c r="H324" i="13"/>
  <c r="G323" i="13"/>
  <c r="H865" i="13"/>
  <c r="G846" i="13"/>
  <c r="H2022" i="13"/>
  <c r="G2021" i="13"/>
  <c r="H2021" i="13" s="1"/>
  <c r="H2106" i="13"/>
  <c r="G2105" i="13"/>
  <c r="H2132" i="13"/>
  <c r="G2131" i="13"/>
  <c r="H2131" i="13" s="1"/>
  <c r="H2059" i="13"/>
  <c r="F2058" i="13"/>
  <c r="H2234" i="13"/>
  <c r="F2233" i="13"/>
  <c r="H2183" i="13"/>
  <c r="F2182" i="13"/>
  <c r="H2182" i="13" s="1"/>
  <c r="G2039" i="13"/>
  <c r="H1504" i="13"/>
  <c r="G1503" i="13"/>
  <c r="H1503" i="13" s="1"/>
  <c r="H1994" i="13"/>
  <c r="G1993" i="13"/>
  <c r="H1993" i="13" s="1"/>
  <c r="H1476" i="13"/>
  <c r="G1471" i="13"/>
  <c r="H1471" i="13" s="1"/>
  <c r="H2064" i="13"/>
  <c r="F2063" i="13"/>
  <c r="H2063" i="13" s="1"/>
  <c r="H1190" i="13"/>
  <c r="G1189" i="13"/>
  <c r="H653" i="13"/>
  <c r="G652" i="13"/>
  <c r="H652" i="13" s="1"/>
  <c r="G520" i="13"/>
  <c r="H521" i="13"/>
  <c r="H213" i="13"/>
  <c r="G212" i="13"/>
  <c r="H1382" i="13"/>
  <c r="G1381" i="13"/>
  <c r="F2270" i="13"/>
  <c r="F2268" i="13" s="1"/>
  <c r="F2267" i="13" s="1"/>
  <c r="F2281" i="13" s="1"/>
  <c r="H644" i="13"/>
  <c r="G643" i="13"/>
  <c r="G1452" i="13"/>
  <c r="H1453" i="13"/>
  <c r="G2273" i="13"/>
  <c r="H2273" i="13" s="1"/>
  <c r="F1802" i="13"/>
  <c r="H1802" i="13" s="1"/>
  <c r="H1803" i="13"/>
  <c r="F1188" i="13"/>
  <c r="G1507" i="13"/>
  <c r="H1507" i="13" s="1"/>
  <c r="H1508" i="13"/>
  <c r="H1909" i="13"/>
  <c r="G1908" i="13"/>
  <c r="H1908" i="13" s="1"/>
  <c r="H949" i="13"/>
  <c r="G948" i="13"/>
  <c r="G434" i="13"/>
  <c r="H14" i="13"/>
  <c r="G13" i="13"/>
  <c r="G2268" i="13"/>
  <c r="H2269" i="13"/>
  <c r="H1106" i="13"/>
  <c r="F1105" i="13"/>
  <c r="G914" i="13"/>
  <c r="H915" i="13"/>
  <c r="H488" i="13"/>
  <c r="H104" i="13"/>
  <c r="G103" i="13"/>
  <c r="H103" i="13" s="1"/>
  <c r="H1885" i="13"/>
  <c r="G1884" i="13"/>
  <c r="H1884" i="13" s="1"/>
  <c r="G1523" i="13"/>
  <c r="H1524" i="13"/>
  <c r="E2276" i="13"/>
  <c r="E2267" i="13"/>
  <c r="H1468" i="13"/>
  <c r="G1467" i="13"/>
  <c r="H1467" i="13" s="1"/>
  <c r="H399" i="13"/>
  <c r="F398" i="13"/>
  <c r="H398" i="13" s="1"/>
  <c r="H265" i="13"/>
  <c r="G264" i="13"/>
  <c r="H1099" i="13"/>
  <c r="G1094" i="13"/>
  <c r="H1094" i="13" s="1"/>
  <c r="G2117" i="13"/>
  <c r="H2117" i="13" s="1"/>
  <c r="H2118" i="13"/>
  <c r="F2105" i="13"/>
  <c r="H2112" i="13"/>
  <c r="H2015" i="13"/>
  <c r="F2014" i="13"/>
  <c r="H2014" i="13" s="1"/>
  <c r="H2188" i="13"/>
  <c r="G2187" i="13"/>
  <c r="H2097" i="13"/>
  <c r="F2096" i="13"/>
  <c r="H2096" i="13" s="1"/>
  <c r="H1938" i="13"/>
  <c r="F1937" i="13"/>
  <c r="H1686" i="13"/>
  <c r="G1685" i="13"/>
  <c r="H2221" i="13"/>
  <c r="G2220" i="13"/>
  <c r="H2220" i="13" s="1"/>
  <c r="H1798" i="13"/>
  <c r="G1769" i="13"/>
  <c r="H1769" i="13" s="1"/>
  <c r="H464" i="13"/>
  <c r="G463" i="13"/>
  <c r="H463" i="13" s="1"/>
  <c r="H1480" i="13"/>
  <c r="F1479" i="13"/>
  <c r="H1479" i="13" s="1"/>
  <c r="H1247" i="13"/>
  <c r="G1246" i="13"/>
  <c r="H1246" i="13" s="1"/>
  <c r="H599" i="13"/>
  <c r="G598" i="13"/>
  <c r="H598" i="13" s="1"/>
  <c r="H308" i="13"/>
  <c r="F307" i="13"/>
  <c r="H141" i="13"/>
  <c r="G140" i="13"/>
  <c r="F1386" i="13"/>
  <c r="H954" i="13"/>
  <c r="H1079" i="13"/>
  <c r="G1078" i="13"/>
  <c r="F706" i="13"/>
  <c r="H590" i="13"/>
  <c r="G589" i="13"/>
  <c r="H589" i="13" s="1"/>
  <c r="H437" i="13"/>
  <c r="F436" i="13"/>
  <c r="H1119" i="13"/>
  <c r="G1118" i="13"/>
  <c r="H2271" i="13"/>
  <c r="J328" i="11"/>
  <c r="C23" i="11"/>
  <c r="D23" i="11" s="1"/>
  <c r="B23" i="11"/>
  <c r="D21" i="11"/>
  <c r="D20" i="11"/>
  <c r="F20" i="11" s="1"/>
  <c r="D19" i="11"/>
  <c r="C12" i="11"/>
  <c r="D12" i="11" s="1"/>
  <c r="B12" i="11"/>
  <c r="D11" i="11"/>
  <c r="D10" i="11"/>
  <c r="D9" i="11"/>
  <c r="H2233" i="13" l="1"/>
  <c r="F2232" i="13"/>
  <c r="G555" i="13"/>
  <c r="H555" i="13" s="1"/>
  <c r="H556" i="13"/>
  <c r="G2232" i="13"/>
  <c r="H2237" i="13"/>
  <c r="H140" i="13"/>
  <c r="G139" i="13"/>
  <c r="H139" i="13" s="1"/>
  <c r="H1685" i="13"/>
  <c r="G1684" i="13"/>
  <c r="G263" i="13"/>
  <c r="H264" i="13"/>
  <c r="H1381" i="13"/>
  <c r="G1380" i="13"/>
  <c r="H1380" i="13" s="1"/>
  <c r="G1313" i="13"/>
  <c r="H1313" i="13" s="1"/>
  <c r="H1314" i="13"/>
  <c r="H1386" i="13"/>
  <c r="H1523" i="13"/>
  <c r="G1522" i="13"/>
  <c r="H1522" i="13" s="1"/>
  <c r="G913" i="13"/>
  <c r="H913" i="13" s="1"/>
  <c r="H914" i="13"/>
  <c r="G2267" i="13"/>
  <c r="H2268" i="13"/>
  <c r="H643" i="13"/>
  <c r="G638" i="13"/>
  <c r="H638" i="13" s="1"/>
  <c r="H1189" i="13"/>
  <c r="G1188" i="13"/>
  <c r="H1188" i="13" s="1"/>
  <c r="F2039" i="13"/>
  <c r="H2039" i="13" s="1"/>
  <c r="H2058" i="13"/>
  <c r="H2105" i="13"/>
  <c r="H846" i="13"/>
  <c r="G845" i="13"/>
  <c r="H415" i="13"/>
  <c r="F414" i="13"/>
  <c r="H414" i="13" s="1"/>
  <c r="H1960" i="13"/>
  <c r="G1959" i="13"/>
  <c r="G1533" i="13"/>
  <c r="H1533" i="13" s="1"/>
  <c r="H1542" i="13"/>
  <c r="H1452" i="13"/>
  <c r="H323" i="13"/>
  <c r="G322" i="13"/>
  <c r="H322" i="13" s="1"/>
  <c r="H1118" i="13"/>
  <c r="H1078" i="13"/>
  <c r="G1062" i="13"/>
  <c r="H1062" i="13" s="1"/>
  <c r="H2270" i="13"/>
  <c r="F435" i="13"/>
  <c r="H436" i="13"/>
  <c r="F306" i="13"/>
  <c r="H307" i="13"/>
  <c r="H1937" i="13"/>
  <c r="F1858" i="13"/>
  <c r="H2187" i="13"/>
  <c r="G2186" i="13"/>
  <c r="E2281" i="13"/>
  <c r="E2282" i="13" s="1"/>
  <c r="G487" i="13"/>
  <c r="H487" i="13" s="1"/>
  <c r="H1105" i="13"/>
  <c r="F1104" i="13"/>
  <c r="H13" i="13"/>
  <c r="G12" i="13"/>
  <c r="H948" i="13"/>
  <c r="G947" i="13"/>
  <c r="H947" i="13" s="1"/>
  <c r="F1113" i="13"/>
  <c r="H212" i="13"/>
  <c r="G211" i="13"/>
  <c r="H211" i="13" s="1"/>
  <c r="H520" i="13"/>
  <c r="H1859" i="13"/>
  <c r="G1858" i="13"/>
  <c r="F1947" i="13"/>
  <c r="H2003" i="13"/>
  <c r="H93" i="10"/>
  <c r="G93" i="10"/>
  <c r="F93" i="10"/>
  <c r="E93" i="10"/>
  <c r="H89" i="10"/>
  <c r="G89" i="10"/>
  <c r="F89" i="10"/>
  <c r="E89" i="10"/>
  <c r="H87" i="10"/>
  <c r="G87" i="10"/>
  <c r="F87" i="10"/>
  <c r="E87" i="10"/>
  <c r="H84" i="10"/>
  <c r="G84" i="10"/>
  <c r="F84" i="10"/>
  <c r="E84" i="10"/>
  <c r="H83" i="10"/>
  <c r="G83" i="10"/>
  <c r="F83" i="10"/>
  <c r="E83" i="10"/>
  <c r="H79" i="10"/>
  <c r="G79" i="10"/>
  <c r="F79" i="10"/>
  <c r="E79" i="10"/>
  <c r="H75" i="10"/>
  <c r="G75" i="10"/>
  <c r="F75" i="10"/>
  <c r="E75" i="10"/>
  <c r="H74" i="10"/>
  <c r="G74" i="10"/>
  <c r="F74" i="10"/>
  <c r="E74" i="10"/>
  <c r="H70" i="10"/>
  <c r="G70" i="10"/>
  <c r="G69" i="10" s="1"/>
  <c r="E70" i="10"/>
  <c r="H69" i="10"/>
  <c r="E69" i="10"/>
  <c r="H67" i="10"/>
  <c r="G67" i="10"/>
  <c r="G66" i="10" s="1"/>
  <c r="F67" i="10"/>
  <c r="E67" i="10"/>
  <c r="H66" i="10"/>
  <c r="F66" i="10"/>
  <c r="E66" i="10"/>
  <c r="H64" i="10"/>
  <c r="G64" i="10"/>
  <c r="G63" i="10" s="1"/>
  <c r="F64" i="10"/>
  <c r="E64" i="10"/>
  <c r="H63" i="10"/>
  <c r="F63" i="10"/>
  <c r="E63" i="10"/>
  <c r="H61" i="10"/>
  <c r="G61" i="10"/>
  <c r="F61" i="10" s="1"/>
  <c r="F58" i="10" s="1"/>
  <c r="E61" i="10"/>
  <c r="H59" i="10"/>
  <c r="G59" i="10"/>
  <c r="F59" i="10"/>
  <c r="E59" i="10"/>
  <c r="H58" i="10"/>
  <c r="G58" i="10"/>
  <c r="E58" i="10"/>
  <c r="H55" i="10"/>
  <c r="G55" i="10"/>
  <c r="F55" i="10" s="1"/>
  <c r="F54" i="10" s="1"/>
  <c r="E55" i="10"/>
  <c r="H54" i="10"/>
  <c r="G54" i="10"/>
  <c r="E54" i="10"/>
  <c r="H51" i="10"/>
  <c r="G51" i="10"/>
  <c r="F51" i="10"/>
  <c r="E51" i="10"/>
  <c r="H49" i="10"/>
  <c r="G49" i="10"/>
  <c r="F49" i="10"/>
  <c r="E49" i="10"/>
  <c r="H48" i="10"/>
  <c r="G48" i="10"/>
  <c r="F48" i="10"/>
  <c r="E48" i="10"/>
  <c r="H46" i="10"/>
  <c r="G46" i="10"/>
  <c r="F46" i="10"/>
  <c r="E46" i="10"/>
  <c r="H45" i="10"/>
  <c r="G45" i="10"/>
  <c r="F45" i="10"/>
  <c r="E45" i="10"/>
  <c r="H42" i="10"/>
  <c r="H41" i="10" s="1"/>
  <c r="G42" i="10"/>
  <c r="G41" i="10" s="1"/>
  <c r="F42" i="10"/>
  <c r="E42" i="10"/>
  <c r="F41" i="10"/>
  <c r="E41" i="10"/>
  <c r="H38" i="10"/>
  <c r="G38" i="10"/>
  <c r="F38" i="10"/>
  <c r="E38" i="10"/>
  <c r="H32" i="10"/>
  <c r="G32" i="10"/>
  <c r="F32" i="10"/>
  <c r="F31" i="10" s="1"/>
  <c r="E32" i="10"/>
  <c r="E31" i="10" s="1"/>
  <c r="H31" i="10"/>
  <c r="H28" i="10"/>
  <c r="H27" i="10" s="1"/>
  <c r="G28" i="10"/>
  <c r="F28" i="10"/>
  <c r="E28" i="10"/>
  <c r="G27" i="10"/>
  <c r="F27" i="10"/>
  <c r="E27" i="10"/>
  <c r="H24" i="10"/>
  <c r="G24" i="10"/>
  <c r="F24" i="10"/>
  <c r="E24" i="10"/>
  <c r="H22" i="10"/>
  <c r="G22" i="10"/>
  <c r="F22" i="10"/>
  <c r="E22" i="10"/>
  <c r="H20" i="10"/>
  <c r="G20" i="10"/>
  <c r="F20" i="10"/>
  <c r="E20" i="10"/>
  <c r="H18" i="10"/>
  <c r="G18" i="10"/>
  <c r="F18" i="10"/>
  <c r="E18" i="10"/>
  <c r="E12" i="10" s="1"/>
  <c r="H15" i="10"/>
  <c r="G15" i="10"/>
  <c r="F15" i="10"/>
  <c r="E15" i="10"/>
  <c r="H13" i="10"/>
  <c r="G13" i="10"/>
  <c r="F13" i="10"/>
  <c r="E13" i="10"/>
  <c r="H12" i="10"/>
  <c r="G12" i="10"/>
  <c r="J12" i="10" s="1"/>
  <c r="F12" i="10"/>
  <c r="H8" i="10"/>
  <c r="G8" i="10"/>
  <c r="F8" i="10"/>
  <c r="E8" i="10"/>
  <c r="H7" i="10"/>
  <c r="G7" i="10"/>
  <c r="F7" i="10"/>
  <c r="E7" i="10"/>
  <c r="H12" i="13" l="1"/>
  <c r="G11" i="13"/>
  <c r="G2281" i="13"/>
  <c r="H2267" i="13"/>
  <c r="H263" i="13"/>
  <c r="G262" i="13"/>
  <c r="G519" i="13"/>
  <c r="H519" i="13" s="1"/>
  <c r="G1671" i="13"/>
  <c r="H1671" i="13" s="1"/>
  <c r="H1684" i="13"/>
  <c r="F1103" i="13"/>
  <c r="H1103" i="13" s="1"/>
  <c r="H1104" i="13"/>
  <c r="G2181" i="13"/>
  <c r="H2181" i="13" s="1"/>
  <c r="H2186" i="13"/>
  <c r="G1113" i="13"/>
  <c r="H1113" i="13" s="1"/>
  <c r="G1451" i="13"/>
  <c r="H1451" i="13" s="1"/>
  <c r="H1959" i="13"/>
  <c r="G1947" i="13"/>
  <c r="H1947" i="13" s="1"/>
  <c r="H845" i="13"/>
  <c r="G706" i="13"/>
  <c r="H706" i="13" s="1"/>
  <c r="H2232" i="13"/>
  <c r="F434" i="13"/>
  <c r="H434" i="13" s="1"/>
  <c r="H435" i="13"/>
  <c r="H1858" i="13"/>
  <c r="F262" i="13"/>
  <c r="F2264" i="13" s="1"/>
  <c r="F2282" i="13" s="1"/>
  <c r="H306" i="13"/>
  <c r="G31" i="10"/>
  <c r="J31" i="10" s="1"/>
  <c r="F91" i="10"/>
  <c r="F94" i="10" s="1"/>
  <c r="F96" i="10" s="1"/>
  <c r="H91" i="10"/>
  <c r="H94" i="10" s="1"/>
  <c r="I93" i="10" s="1"/>
  <c r="J27" i="10"/>
  <c r="E91" i="10"/>
  <c r="E94" i="10" s="1"/>
  <c r="E96" i="10" s="1"/>
  <c r="F70" i="10"/>
  <c r="F69" i="10" s="1"/>
  <c r="H262" i="13" l="1"/>
  <c r="G2264" i="13"/>
  <c r="H11" i="13"/>
  <c r="G91" i="10"/>
  <c r="H96" i="10" s="1"/>
  <c r="G2282" i="13" l="1"/>
  <c r="H2264" i="13"/>
  <c r="G94" i="10"/>
  <c r="G96" i="10" s="1"/>
  <c r="I36" i="9"/>
  <c r="K35" i="9"/>
  <c r="K26" i="9" s="1"/>
  <c r="J35" i="9"/>
  <c r="I35" i="9"/>
  <c r="H35" i="9"/>
  <c r="F35" i="9"/>
  <c r="E35" i="9"/>
  <c r="I34" i="9"/>
  <c r="I33" i="9"/>
  <c r="I32" i="9"/>
  <c r="K31" i="9"/>
  <c r="J31" i="9"/>
  <c r="I31" i="9" s="1"/>
  <c r="H31" i="9"/>
  <c r="F31" i="9"/>
  <c r="E31" i="9"/>
  <c r="I30" i="9"/>
  <c r="K29" i="9"/>
  <c r="I29" i="9" s="1"/>
  <c r="J29" i="9"/>
  <c r="H29" i="9"/>
  <c r="F29" i="9"/>
  <c r="E29" i="9"/>
  <c r="I28" i="9"/>
  <c r="I27" i="9" s="1"/>
  <c r="K27" i="9"/>
  <c r="J27" i="9"/>
  <c r="J26" i="9" s="1"/>
  <c r="H27" i="9"/>
  <c r="F27" i="9"/>
  <c r="F26" i="9" s="1"/>
  <c r="E27" i="9"/>
  <c r="E26" i="9" s="1"/>
  <c r="H26" i="9"/>
  <c r="K23" i="9"/>
  <c r="K22" i="9" s="1"/>
  <c r="J23" i="9"/>
  <c r="J22" i="9" s="1"/>
  <c r="I23" i="9"/>
  <c r="H23" i="9"/>
  <c r="F23" i="9"/>
  <c r="F22" i="9" s="1"/>
  <c r="E23" i="9"/>
  <c r="E22" i="9" s="1"/>
  <c r="I22" i="9"/>
  <c r="H22" i="9"/>
  <c r="K20" i="9"/>
  <c r="K19" i="9" s="1"/>
  <c r="J20" i="9"/>
  <c r="J19" i="9" s="1"/>
  <c r="I20" i="9"/>
  <c r="H20" i="9"/>
  <c r="F20" i="9"/>
  <c r="F19" i="9" s="1"/>
  <c r="E20" i="9"/>
  <c r="E19" i="9" s="1"/>
  <c r="I19" i="9"/>
  <c r="H19" i="9"/>
  <c r="I18" i="9"/>
  <c r="K17" i="9"/>
  <c r="I17" i="9" s="1"/>
  <c r="I16" i="9" s="1"/>
  <c r="J17" i="9"/>
  <c r="H17" i="9"/>
  <c r="H16" i="9" s="1"/>
  <c r="F17" i="9"/>
  <c r="F16" i="9" s="1"/>
  <c r="E17" i="9"/>
  <c r="J16" i="9"/>
  <c r="E16" i="9"/>
  <c r="I12" i="9"/>
  <c r="I11" i="9"/>
  <c r="I10" i="9" s="1"/>
  <c r="K10" i="9"/>
  <c r="K7" i="9" s="1"/>
  <c r="J10" i="9"/>
  <c r="J7" i="9" s="1"/>
  <c r="J37" i="9" s="1"/>
  <c r="H10" i="9"/>
  <c r="F10" i="9"/>
  <c r="E10" i="9"/>
  <c r="O9" i="9"/>
  <c r="I9" i="9"/>
  <c r="I8" i="9" s="1"/>
  <c r="K8" i="9"/>
  <c r="J8" i="9"/>
  <c r="O11" i="9" s="1"/>
  <c r="H8" i="9"/>
  <c r="F8" i="9"/>
  <c r="F7" i="9" s="1"/>
  <c r="F37" i="9" s="1"/>
  <c r="E8" i="9"/>
  <c r="E7" i="9" s="1"/>
  <c r="H7" i="9"/>
  <c r="H37" i="9" l="1"/>
  <c r="E37" i="9"/>
  <c r="I7" i="9"/>
  <c r="I37" i="9" s="1"/>
  <c r="I26" i="9"/>
  <c r="K16" i="9"/>
  <c r="K37" i="9" s="1"/>
  <c r="J39" i="9" s="1"/>
  <c r="I52" i="7" l="1"/>
  <c r="I51" i="7"/>
  <c r="I50" i="7"/>
  <c r="K49" i="7"/>
  <c r="J49" i="7"/>
  <c r="I49" i="7"/>
  <c r="H49" i="7"/>
  <c r="F49" i="7"/>
  <c r="E49" i="7"/>
  <c r="I46" i="7"/>
  <c r="I45" i="7" s="1"/>
  <c r="K45" i="7"/>
  <c r="J45" i="7"/>
  <c r="H45" i="7"/>
  <c r="F45" i="7"/>
  <c r="E45" i="7"/>
  <c r="I44" i="7"/>
  <c r="I42" i="7"/>
  <c r="I39" i="7" s="1"/>
  <c r="I41" i="7"/>
  <c r="I40" i="7"/>
  <c r="K39" i="7"/>
  <c r="J39" i="7"/>
  <c r="H39" i="7"/>
  <c r="F39" i="7"/>
  <c r="E39" i="7"/>
  <c r="I38" i="7"/>
  <c r="I37" i="7"/>
  <c r="I36" i="7"/>
  <c r="I35" i="7"/>
  <c r="I34" i="7" s="1"/>
  <c r="I33" i="7" s="1"/>
  <c r="K34" i="7"/>
  <c r="J34" i="7"/>
  <c r="H34" i="7"/>
  <c r="H33" i="7" s="1"/>
  <c r="H53" i="7" s="1"/>
  <c r="F34" i="7"/>
  <c r="E34" i="7"/>
  <c r="K33" i="7"/>
  <c r="J33" i="7"/>
  <c r="F33" i="7"/>
  <c r="F53" i="7" s="1"/>
  <c r="E33" i="7"/>
  <c r="I32" i="7"/>
  <c r="K31" i="7"/>
  <c r="J31" i="7"/>
  <c r="I31" i="7"/>
  <c r="H31" i="7"/>
  <c r="I30" i="7"/>
  <c r="I29" i="7" s="1"/>
  <c r="I28" i="7" s="1"/>
  <c r="K29" i="7"/>
  <c r="K28" i="7" s="1"/>
  <c r="J29" i="7"/>
  <c r="J28" i="7" s="1"/>
  <c r="H29" i="7"/>
  <c r="F29" i="7"/>
  <c r="F28" i="7" s="1"/>
  <c r="E29" i="7"/>
  <c r="E28" i="7" s="1"/>
  <c r="H28" i="7"/>
  <c r="I27" i="7"/>
  <c r="I26" i="7"/>
  <c r="I25" i="7"/>
  <c r="I24" i="7"/>
  <c r="I23" i="7"/>
  <c r="I22" i="7" s="1"/>
  <c r="K22" i="7"/>
  <c r="K19" i="7" s="1"/>
  <c r="J22" i="7"/>
  <c r="H22" i="7"/>
  <c r="F22" i="7"/>
  <c r="F19" i="7" s="1"/>
  <c r="E22" i="7"/>
  <c r="I21" i="7"/>
  <c r="I20" i="7" s="1"/>
  <c r="K20" i="7"/>
  <c r="J20" i="7"/>
  <c r="J19" i="7" s="1"/>
  <c r="H20" i="7"/>
  <c r="F20" i="7"/>
  <c r="E20" i="7"/>
  <c r="E19" i="7" s="1"/>
  <c r="H19" i="7"/>
  <c r="K17" i="7"/>
  <c r="K16" i="7" s="1"/>
  <c r="J17" i="7"/>
  <c r="J16" i="7" s="1"/>
  <c r="I17" i="7"/>
  <c r="H17" i="7"/>
  <c r="F17" i="7"/>
  <c r="F16" i="7" s="1"/>
  <c r="E17" i="7"/>
  <c r="E16" i="7" s="1"/>
  <c r="I16" i="7"/>
  <c r="H16" i="7"/>
  <c r="I15" i="7"/>
  <c r="I14" i="7"/>
  <c r="I13" i="7"/>
  <c r="I12" i="7"/>
  <c r="I11" i="7"/>
  <c r="I10" i="7"/>
  <c r="I9" i="7"/>
  <c r="K8" i="7"/>
  <c r="J8" i="7"/>
  <c r="J7" i="7" s="1"/>
  <c r="I8" i="7"/>
  <c r="I7" i="7" s="1"/>
  <c r="H8" i="7"/>
  <c r="F8" i="7"/>
  <c r="E8" i="7"/>
  <c r="E7" i="7" s="1"/>
  <c r="K7" i="7"/>
  <c r="H7" i="7"/>
  <c r="F7" i="7"/>
  <c r="J53" i="7" l="1"/>
  <c r="I19" i="7"/>
  <c r="K53" i="7"/>
  <c r="I53" i="7"/>
  <c r="E53" i="7"/>
  <c r="G263" i="6" l="1"/>
  <c r="I126" i="6"/>
  <c r="H126" i="6"/>
  <c r="G126" i="6"/>
  <c r="O124" i="6"/>
  <c r="I124" i="6"/>
  <c r="H124" i="6" s="1"/>
  <c r="G124" i="6" s="1"/>
  <c r="I123" i="6"/>
  <c r="H123" i="6" s="1"/>
  <c r="G123" i="6" s="1"/>
  <c r="O123" i="6" s="1"/>
  <c r="O122" i="6"/>
  <c r="I122" i="6"/>
  <c r="H122" i="6" s="1"/>
  <c r="G122" i="6" s="1"/>
  <c r="I121" i="6"/>
  <c r="H121" i="6" s="1"/>
  <c r="G121" i="6" s="1"/>
  <c r="O121" i="6" s="1"/>
  <c r="O120" i="6"/>
  <c r="I120" i="6"/>
  <c r="H120" i="6" s="1"/>
  <c r="G120" i="6" s="1"/>
  <c r="I119" i="6"/>
  <c r="H119" i="6" s="1"/>
  <c r="G119" i="6" s="1"/>
  <c r="O119" i="6" s="1"/>
  <c r="O118" i="6"/>
  <c r="I118" i="6"/>
  <c r="H118" i="6" s="1"/>
  <c r="G118" i="6" s="1"/>
  <c r="I117" i="6"/>
  <c r="H117" i="6" s="1"/>
  <c r="G117" i="6" s="1"/>
  <c r="O117" i="6" s="1"/>
  <c r="O116" i="6"/>
  <c r="I116" i="6"/>
  <c r="H116" i="6" s="1"/>
  <c r="G116" i="6" s="1"/>
  <c r="I115" i="6"/>
  <c r="H115" i="6" s="1"/>
  <c r="G115" i="6" s="1"/>
  <c r="O115" i="6" s="1"/>
  <c r="O114" i="6"/>
  <c r="I114" i="6"/>
  <c r="H114" i="6" s="1"/>
  <c r="G114" i="6" s="1"/>
  <c r="I113" i="6"/>
  <c r="H113" i="6" s="1"/>
  <c r="G113" i="6" s="1"/>
  <c r="O113" i="6" s="1"/>
  <c r="O112" i="6"/>
  <c r="I112" i="6"/>
  <c r="H112" i="6" s="1"/>
  <c r="G112" i="6" s="1"/>
  <c r="I111" i="6"/>
  <c r="H111" i="6" s="1"/>
  <c r="G111" i="6" s="1"/>
  <c r="O111" i="6" s="1"/>
  <c r="O109" i="6"/>
  <c r="I109" i="6"/>
  <c r="H109" i="6" s="1"/>
  <c r="G109" i="6" s="1"/>
  <c r="I108" i="6"/>
  <c r="H108" i="6" s="1"/>
  <c r="G108" i="6" s="1"/>
  <c r="O108" i="6" s="1"/>
  <c r="O107" i="6"/>
  <c r="I107" i="6"/>
  <c r="H107" i="6" s="1"/>
  <c r="G107" i="6" s="1"/>
  <c r="I106" i="6"/>
  <c r="H106" i="6" s="1"/>
  <c r="G106" i="6" s="1"/>
  <c r="O106" i="6" s="1"/>
  <c r="O105" i="6"/>
  <c r="I105" i="6"/>
  <c r="H105" i="6" s="1"/>
  <c r="G105" i="6" s="1"/>
  <c r="H104" i="6"/>
  <c r="G104" i="6" s="1"/>
  <c r="O104" i="6" s="1"/>
  <c r="M103" i="6"/>
  <c r="M102" i="6" s="1"/>
  <c r="K103" i="6"/>
  <c r="J103" i="6"/>
  <c r="I103" i="6"/>
  <c r="H103" i="6"/>
  <c r="G103" i="6" s="1"/>
  <c r="O103" i="6" s="1"/>
  <c r="F103" i="6"/>
  <c r="E103" i="6"/>
  <c r="K102" i="6"/>
  <c r="J102" i="6"/>
  <c r="I102" i="6"/>
  <c r="F102" i="6"/>
  <c r="E102" i="6"/>
  <c r="E98" i="6"/>
  <c r="E97" i="6" s="1"/>
  <c r="I96" i="6"/>
  <c r="H96" i="6" s="1"/>
  <c r="G96" i="6" s="1"/>
  <c r="O96" i="6" s="1"/>
  <c r="I95" i="6"/>
  <c r="H95" i="6" s="1"/>
  <c r="G95" i="6" s="1"/>
  <c r="O95" i="6" s="1"/>
  <c r="K94" i="6"/>
  <c r="J94" i="6"/>
  <c r="F94" i="6"/>
  <c r="E94" i="6"/>
  <c r="I93" i="6"/>
  <c r="H93" i="6" s="1"/>
  <c r="G93" i="6" s="1"/>
  <c r="O93" i="6" s="1"/>
  <c r="K92" i="6"/>
  <c r="F92" i="6"/>
  <c r="F89" i="6" s="1"/>
  <c r="E92" i="6"/>
  <c r="G91" i="6"/>
  <c r="O91" i="6" s="1"/>
  <c r="O90" i="6"/>
  <c r="N90" i="6"/>
  <c r="G90" i="6"/>
  <c r="F90" i="6"/>
  <c r="E90" i="6"/>
  <c r="E89" i="6" s="1"/>
  <c r="N89" i="6"/>
  <c r="J89" i="6"/>
  <c r="O88" i="6"/>
  <c r="I87" i="6"/>
  <c r="H87" i="6" s="1"/>
  <c r="G87" i="6" s="1"/>
  <c r="O87" i="6" s="1"/>
  <c r="K86" i="6"/>
  <c r="F86" i="6"/>
  <c r="E86" i="6"/>
  <c r="F85" i="6"/>
  <c r="E85" i="6"/>
  <c r="I84" i="6"/>
  <c r="H84" i="6"/>
  <c r="G84" i="6"/>
  <c r="O84" i="6" s="1"/>
  <c r="I83" i="6"/>
  <c r="H83" i="6"/>
  <c r="G83" i="6"/>
  <c r="O83" i="6" s="1"/>
  <c r="M82" i="6"/>
  <c r="K82" i="6"/>
  <c r="K81" i="6" s="1"/>
  <c r="J82" i="6"/>
  <c r="F82" i="6"/>
  <c r="F81" i="6" s="1"/>
  <c r="E82" i="6"/>
  <c r="N81" i="6"/>
  <c r="M81" i="6"/>
  <c r="L81" i="6"/>
  <c r="J81" i="6"/>
  <c r="I81" i="6" s="1"/>
  <c r="H81" i="6" s="1"/>
  <c r="G81" i="6" s="1"/>
  <c r="O81" i="6" s="1"/>
  <c r="E81" i="6"/>
  <c r="I80" i="6"/>
  <c r="H80" i="6"/>
  <c r="G80" i="6"/>
  <c r="O80" i="6" s="1"/>
  <c r="I77" i="6"/>
  <c r="H77" i="6"/>
  <c r="G77" i="6" s="1"/>
  <c r="O77" i="6" s="1"/>
  <c r="I75" i="6"/>
  <c r="H75" i="6"/>
  <c r="G75" i="6" s="1"/>
  <c r="O75" i="6" s="1"/>
  <c r="I73" i="6"/>
  <c r="H73" i="6"/>
  <c r="G73" i="6"/>
  <c r="O73" i="6" s="1"/>
  <c r="I72" i="6"/>
  <c r="H72" i="6"/>
  <c r="G72" i="6"/>
  <c r="O72" i="6" s="1"/>
  <c r="I71" i="6"/>
  <c r="H71" i="6"/>
  <c r="G71" i="6" s="1"/>
  <c r="O71" i="6" s="1"/>
  <c r="H70" i="6"/>
  <c r="G70" i="6"/>
  <c r="O70" i="6" s="1"/>
  <c r="N69" i="6"/>
  <c r="M69" i="6"/>
  <c r="K69" i="6"/>
  <c r="J69" i="6"/>
  <c r="F69" i="6"/>
  <c r="E69" i="6"/>
  <c r="I68" i="6"/>
  <c r="H68" i="6" s="1"/>
  <c r="G68" i="6" s="1"/>
  <c r="O68" i="6" s="1"/>
  <c r="I67" i="6"/>
  <c r="H67" i="6"/>
  <c r="G67" i="6" s="1"/>
  <c r="O67" i="6" s="1"/>
  <c r="I66" i="6"/>
  <c r="H66" i="6" s="1"/>
  <c r="G66" i="6" s="1"/>
  <c r="O66" i="6" s="1"/>
  <c r="O65" i="6"/>
  <c r="O64" i="6"/>
  <c r="I64" i="6"/>
  <c r="H64" i="6" s="1"/>
  <c r="G64" i="6" s="1"/>
  <c r="K63" i="6"/>
  <c r="I63" i="6" s="1"/>
  <c r="H63" i="6" s="1"/>
  <c r="G63" i="6" s="1"/>
  <c r="O63" i="6" s="1"/>
  <c r="J63" i="6"/>
  <c r="F63" i="6"/>
  <c r="E63" i="6"/>
  <c r="O62" i="6"/>
  <c r="I62" i="6"/>
  <c r="H62" i="6" s="1"/>
  <c r="G62" i="6" s="1"/>
  <c r="I60" i="6"/>
  <c r="H60" i="6" s="1"/>
  <c r="G60" i="6" s="1"/>
  <c r="O60" i="6" s="1"/>
  <c r="O59" i="6"/>
  <c r="I59" i="6"/>
  <c r="H59" i="6" s="1"/>
  <c r="G59" i="6" s="1"/>
  <c r="K58" i="6"/>
  <c r="J58" i="6"/>
  <c r="F58" i="6"/>
  <c r="E58" i="6"/>
  <c r="N57" i="6"/>
  <c r="M57" i="6"/>
  <c r="J57" i="6"/>
  <c r="F57" i="6"/>
  <c r="E57" i="6"/>
  <c r="K55" i="6"/>
  <c r="I55" i="6"/>
  <c r="H55" i="6"/>
  <c r="G55" i="6"/>
  <c r="F55" i="6"/>
  <c r="E55" i="6"/>
  <c r="I52" i="6"/>
  <c r="H52" i="6" s="1"/>
  <c r="G52" i="6" s="1"/>
  <c r="O52" i="6" s="1"/>
  <c r="O51" i="6"/>
  <c r="I51" i="6"/>
  <c r="H51" i="6" s="1"/>
  <c r="G51" i="6" s="1"/>
  <c r="I50" i="6"/>
  <c r="H50" i="6" s="1"/>
  <c r="G50" i="6" s="1"/>
  <c r="O50" i="6" s="1"/>
  <c r="O49" i="6"/>
  <c r="I49" i="6"/>
  <c r="H49" i="6" s="1"/>
  <c r="G49" i="6" s="1"/>
  <c r="K48" i="6"/>
  <c r="J48" i="6"/>
  <c r="F48" i="6"/>
  <c r="E48" i="6"/>
  <c r="N47" i="6"/>
  <c r="J47" i="6"/>
  <c r="F47" i="6"/>
  <c r="E47" i="6"/>
  <c r="I46" i="6"/>
  <c r="H46" i="6"/>
  <c r="G46" i="6"/>
  <c r="O46" i="6" s="1"/>
  <c r="I45" i="6"/>
  <c r="H45" i="6"/>
  <c r="G45" i="6"/>
  <c r="O45" i="6" s="1"/>
  <c r="I44" i="6"/>
  <c r="H44" i="6"/>
  <c r="G44" i="6"/>
  <c r="O44" i="6" s="1"/>
  <c r="I43" i="6"/>
  <c r="H43" i="6"/>
  <c r="G43" i="6"/>
  <c r="O43" i="6" s="1"/>
  <c r="K42" i="6"/>
  <c r="J42" i="6"/>
  <c r="I42" i="6"/>
  <c r="H42" i="6" s="1"/>
  <c r="F42" i="6"/>
  <c r="E42" i="6"/>
  <c r="E41" i="6" s="1"/>
  <c r="K41" i="6"/>
  <c r="J41" i="6"/>
  <c r="F41" i="6"/>
  <c r="O40" i="6"/>
  <c r="I40" i="6"/>
  <c r="H40" i="6"/>
  <c r="G40" i="6"/>
  <c r="O39" i="6"/>
  <c r="I39" i="6"/>
  <c r="H39" i="6"/>
  <c r="G39" i="6"/>
  <c r="O38" i="6"/>
  <c r="I38" i="6"/>
  <c r="H38" i="6"/>
  <c r="G38" i="6"/>
  <c r="O37" i="6"/>
  <c r="I37" i="6"/>
  <c r="H37" i="6"/>
  <c r="G37" i="6"/>
  <c r="O36" i="6"/>
  <c r="I36" i="6"/>
  <c r="H36" i="6"/>
  <c r="G36" i="6"/>
  <c r="K35" i="6"/>
  <c r="J35" i="6"/>
  <c r="I35" i="6"/>
  <c r="I30" i="6" s="1"/>
  <c r="H35" i="6"/>
  <c r="G35" i="6" s="1"/>
  <c r="O35" i="6" s="1"/>
  <c r="F35" i="6"/>
  <c r="E35" i="6"/>
  <c r="O34" i="6"/>
  <c r="H34" i="6"/>
  <c r="G34" i="6"/>
  <c r="H33" i="6"/>
  <c r="G33" i="6" s="1"/>
  <c r="H32" i="6"/>
  <c r="G32" i="6"/>
  <c r="L31" i="6"/>
  <c r="F31" i="6"/>
  <c r="E31" i="6"/>
  <c r="E30" i="6" s="1"/>
  <c r="K30" i="6"/>
  <c r="J30" i="6"/>
  <c r="F30" i="6"/>
  <c r="I29" i="6"/>
  <c r="H29" i="6" s="1"/>
  <c r="G29" i="6" s="1"/>
  <c r="O29" i="6" s="1"/>
  <c r="I28" i="6"/>
  <c r="H28" i="6"/>
  <c r="G28" i="6" s="1"/>
  <c r="O28" i="6" s="1"/>
  <c r="I27" i="6"/>
  <c r="H27" i="6" s="1"/>
  <c r="G27" i="6" s="1"/>
  <c r="O27" i="6" s="1"/>
  <c r="I26" i="6"/>
  <c r="H26" i="6"/>
  <c r="G26" i="6" s="1"/>
  <c r="O26" i="6" s="1"/>
  <c r="I25" i="6"/>
  <c r="H25" i="6" s="1"/>
  <c r="G25" i="6" s="1"/>
  <c r="O25" i="6" s="1"/>
  <c r="K24" i="6"/>
  <c r="J24" i="6"/>
  <c r="I24" i="6" s="1"/>
  <c r="H24" i="6" s="1"/>
  <c r="G24" i="6" s="1"/>
  <c r="O24" i="6" s="1"/>
  <c r="F24" i="6"/>
  <c r="E24" i="6"/>
  <c r="N8" i="6"/>
  <c r="M8" i="6"/>
  <c r="M7" i="6" s="1"/>
  <c r="K8" i="6"/>
  <c r="J8" i="6"/>
  <c r="F8" i="6"/>
  <c r="E8" i="6"/>
  <c r="N7" i="6"/>
  <c r="F7" i="6"/>
  <c r="E7" i="6"/>
  <c r="D166" i="5"/>
  <c r="G55" i="5"/>
  <c r="G54" i="5"/>
  <c r="G57" i="5" s="1"/>
  <c r="H49" i="5"/>
  <c r="G48" i="5"/>
  <c r="H48" i="5" s="1"/>
  <c r="F48" i="5"/>
  <c r="E48" i="5"/>
  <c r="G47" i="5"/>
  <c r="F47" i="5"/>
  <c r="E47" i="5"/>
  <c r="G45" i="5"/>
  <c r="F45" i="5"/>
  <c r="F44" i="5" s="1"/>
  <c r="E45" i="5"/>
  <c r="E44" i="5" s="1"/>
  <c r="G44" i="5"/>
  <c r="H43" i="5"/>
  <c r="G42" i="5"/>
  <c r="F42" i="5"/>
  <c r="H42" i="5" s="1"/>
  <c r="E42" i="5"/>
  <c r="H41" i="5"/>
  <c r="G40" i="5"/>
  <c r="H40" i="5" s="1"/>
  <c r="F40" i="5"/>
  <c r="F37" i="5" s="1"/>
  <c r="E40" i="5"/>
  <c r="E37" i="5" s="1"/>
  <c r="H39" i="5"/>
  <c r="G38" i="5"/>
  <c r="H38" i="5" s="1"/>
  <c r="F38" i="5"/>
  <c r="E38" i="5"/>
  <c r="G37" i="5"/>
  <c r="H36" i="5"/>
  <c r="H35" i="5"/>
  <c r="G35" i="5"/>
  <c r="F35" i="5"/>
  <c r="E35" i="5"/>
  <c r="H34" i="5"/>
  <c r="G34" i="5"/>
  <c r="F34" i="5"/>
  <c r="E34" i="5"/>
  <c r="H33" i="5"/>
  <c r="G32" i="5"/>
  <c r="F32" i="5"/>
  <c r="H32" i="5" s="1"/>
  <c r="E32" i="5"/>
  <c r="G31" i="5"/>
  <c r="F31" i="5"/>
  <c r="H31" i="5" s="1"/>
  <c r="E31" i="5"/>
  <c r="H30" i="5"/>
  <c r="G29" i="5"/>
  <c r="H29" i="5" s="1"/>
  <c r="F29" i="5"/>
  <c r="E29" i="5"/>
  <c r="H28" i="5"/>
  <c r="G27" i="5"/>
  <c r="G24" i="5" s="1"/>
  <c r="H24" i="5" s="1"/>
  <c r="F27" i="5"/>
  <c r="F24" i="5" s="1"/>
  <c r="E27" i="5"/>
  <c r="H26" i="5"/>
  <c r="H25" i="5"/>
  <c r="G25" i="5"/>
  <c r="F25" i="5"/>
  <c r="E25" i="5"/>
  <c r="E24" i="5"/>
  <c r="G22" i="5"/>
  <c r="G19" i="5" s="1"/>
  <c r="H19" i="5" s="1"/>
  <c r="F22" i="5"/>
  <c r="E22" i="5"/>
  <c r="H21" i="5"/>
  <c r="H20" i="5"/>
  <c r="G20" i="5"/>
  <c r="F20" i="5"/>
  <c r="E20" i="5"/>
  <c r="F19" i="5"/>
  <c r="E19" i="5"/>
  <c r="H18" i="5"/>
  <c r="G17" i="5"/>
  <c r="F17" i="5"/>
  <c r="H17" i="5" s="1"/>
  <c r="E17" i="5"/>
  <c r="G16" i="5"/>
  <c r="F16" i="5"/>
  <c r="H16" i="5" s="1"/>
  <c r="E16" i="5"/>
  <c r="H15" i="5"/>
  <c r="G14" i="5"/>
  <c r="H14" i="5" s="1"/>
  <c r="F14" i="5"/>
  <c r="F11" i="5" s="1"/>
  <c r="E14" i="5"/>
  <c r="H13" i="5"/>
  <c r="G12" i="5"/>
  <c r="H12" i="5" s="1"/>
  <c r="F12" i="5"/>
  <c r="E12" i="5"/>
  <c r="G11" i="5"/>
  <c r="E11" i="5"/>
  <c r="H10" i="5"/>
  <c r="H9" i="5"/>
  <c r="G9" i="5"/>
  <c r="F9" i="5"/>
  <c r="E9" i="5"/>
  <c r="E5" i="5" s="1"/>
  <c r="H8" i="5"/>
  <c r="H7" i="5"/>
  <c r="G6" i="5"/>
  <c r="H6" i="5" s="1"/>
  <c r="F6" i="5"/>
  <c r="E6" i="5"/>
  <c r="G5" i="5"/>
  <c r="H5" i="5" s="1"/>
  <c r="F5" i="5"/>
  <c r="G42" i="6" l="1"/>
  <c r="H41" i="6"/>
  <c r="F125" i="6"/>
  <c r="K47" i="6"/>
  <c r="I48" i="6"/>
  <c r="I58" i="6"/>
  <c r="K57" i="6"/>
  <c r="I86" i="6"/>
  <c r="K85" i="6"/>
  <c r="I41" i="6"/>
  <c r="J7" i="6"/>
  <c r="I8" i="6"/>
  <c r="H8" i="6" s="1"/>
  <c r="K7" i="6"/>
  <c r="H31" i="6"/>
  <c r="L30" i="6"/>
  <c r="L125" i="6" s="1"/>
  <c r="I82" i="6"/>
  <c r="H82" i="6" s="1"/>
  <c r="G82" i="6" s="1"/>
  <c r="O82" i="6" s="1"/>
  <c r="I92" i="6"/>
  <c r="K89" i="6"/>
  <c r="H102" i="6"/>
  <c r="G102" i="6" s="1"/>
  <c r="O102" i="6" s="1"/>
  <c r="E125" i="6"/>
  <c r="N125" i="6"/>
  <c r="M125" i="6"/>
  <c r="I69" i="6"/>
  <c r="H69" i="6" s="1"/>
  <c r="G69" i="6" s="1"/>
  <c r="O69" i="6" s="1"/>
  <c r="I94" i="6"/>
  <c r="H94" i="6" s="1"/>
  <c r="G94" i="6" s="1"/>
  <c r="O94" i="6" s="1"/>
  <c r="G50" i="5"/>
  <c r="H50" i="5" s="1"/>
  <c r="H11" i="5"/>
  <c r="H37" i="5"/>
  <c r="E50" i="5"/>
  <c r="F50" i="5"/>
  <c r="H47" i="5"/>
  <c r="H27" i="5"/>
  <c r="H7" i="6" l="1"/>
  <c r="G8" i="6"/>
  <c r="G7" i="6" s="1"/>
  <c r="J125" i="6"/>
  <c r="I127" i="6" s="1"/>
  <c r="I7" i="6"/>
  <c r="G31" i="6"/>
  <c r="H30" i="6"/>
  <c r="H58" i="6"/>
  <c r="I57" i="6"/>
  <c r="H86" i="6"/>
  <c r="I85" i="6"/>
  <c r="I89" i="6"/>
  <c r="H92" i="6"/>
  <c r="K125" i="6"/>
  <c r="I47" i="6"/>
  <c r="H48" i="6"/>
  <c r="G41" i="6"/>
  <c r="O41" i="6" s="1"/>
  <c r="O42" i="6"/>
  <c r="H57" i="6" l="1"/>
  <c r="H125" i="6" s="1"/>
  <c r="G58" i="6"/>
  <c r="O7" i="6"/>
  <c r="G48" i="6"/>
  <c r="H47" i="6"/>
  <c r="I125" i="6"/>
  <c r="H127" i="6" s="1"/>
  <c r="H89" i="6"/>
  <c r="G92" i="6"/>
  <c r="H85" i="6"/>
  <c r="G86" i="6"/>
  <c r="O31" i="6"/>
  <c r="G30" i="6"/>
  <c r="O30" i="6" s="1"/>
  <c r="G130" i="6" l="1"/>
  <c r="G128" i="6"/>
  <c r="G57" i="6"/>
  <c r="O57" i="6" s="1"/>
  <c r="O58" i="6"/>
  <c r="O86" i="6"/>
  <c r="G85" i="6"/>
  <c r="O85" i="6" s="1"/>
  <c r="O92" i="6"/>
  <c r="G89" i="6"/>
  <c r="O89" i="6" s="1"/>
  <c r="G47" i="6"/>
  <c r="O48" i="6"/>
  <c r="O47" i="6" l="1"/>
  <c r="G125" i="6"/>
  <c r="O125" i="6" s="1"/>
  <c r="G654" i="4" l="1"/>
  <c r="H654" i="4" s="1"/>
  <c r="F654" i="4"/>
  <c r="E654" i="4"/>
  <c r="G653" i="4"/>
  <c r="H653" i="4" s="1"/>
  <c r="F653" i="4"/>
  <c r="E653" i="4"/>
  <c r="H651" i="4"/>
  <c r="G651" i="4"/>
  <c r="F651" i="4"/>
  <c r="E651" i="4"/>
  <c r="F650" i="4"/>
  <c r="G646" i="4"/>
  <c r="G643" i="4"/>
  <c r="F643" i="4"/>
  <c r="E643" i="4"/>
  <c r="G642" i="4"/>
  <c r="G641" i="4" s="1"/>
  <c r="F642" i="4"/>
  <c r="E642" i="4"/>
  <c r="F641" i="4"/>
  <c r="E641" i="4"/>
  <c r="G639" i="4"/>
  <c r="F639" i="4"/>
  <c r="E639" i="4"/>
  <c r="E634" i="4" s="1"/>
  <c r="E633" i="4" s="1"/>
  <c r="H638" i="4"/>
  <c r="H637" i="4"/>
  <c r="G635" i="4"/>
  <c r="F635" i="4"/>
  <c r="F634" i="4" s="1"/>
  <c r="E635" i="4"/>
  <c r="G634" i="4"/>
  <c r="G633" i="4"/>
  <c r="F633" i="4"/>
  <c r="G632" i="4"/>
  <c r="H631" i="4"/>
  <c r="H629" i="4"/>
  <c r="G629" i="4"/>
  <c r="F629" i="4"/>
  <c r="E629" i="4"/>
  <c r="H628" i="4"/>
  <c r="G628" i="4"/>
  <c r="F628" i="4"/>
  <c r="E628" i="4"/>
  <c r="G627" i="4"/>
  <c r="H626" i="4"/>
  <c r="G625" i="4"/>
  <c r="H625" i="4" s="1"/>
  <c r="F625" i="4"/>
  <c r="E625" i="4"/>
  <c r="G624" i="4"/>
  <c r="H624" i="4" s="1"/>
  <c r="F624" i="4"/>
  <c r="E624" i="4"/>
  <c r="H623" i="4"/>
  <c r="H622" i="4"/>
  <c r="H621" i="4"/>
  <c r="G621" i="4"/>
  <c r="F621" i="4"/>
  <c r="E621" i="4"/>
  <c r="E617" i="4" s="1"/>
  <c r="G618" i="4"/>
  <c r="F618" i="4"/>
  <c r="E618" i="4"/>
  <c r="H617" i="4"/>
  <c r="G617" i="4"/>
  <c r="F617" i="4"/>
  <c r="H616" i="4"/>
  <c r="H615" i="4"/>
  <c r="G615" i="4"/>
  <c r="F615" i="4"/>
  <c r="E615" i="4"/>
  <c r="E610" i="4" s="1"/>
  <c r="H613" i="4"/>
  <c r="H612" i="4"/>
  <c r="G611" i="4"/>
  <c r="F611" i="4"/>
  <c r="F610" i="4" s="1"/>
  <c r="E611" i="4"/>
  <c r="G610" i="4"/>
  <c r="G608" i="4"/>
  <c r="F608" i="4"/>
  <c r="F605" i="4" s="1"/>
  <c r="E608" i="4"/>
  <c r="G606" i="4"/>
  <c r="F606" i="4"/>
  <c r="E606" i="4"/>
  <c r="E605" i="4" s="1"/>
  <c r="G605" i="4"/>
  <c r="H603" i="4"/>
  <c r="H602" i="4"/>
  <c r="G602" i="4"/>
  <c r="F602" i="4"/>
  <c r="E602" i="4"/>
  <c r="E599" i="4" s="1"/>
  <c r="G600" i="4"/>
  <c r="G599" i="4" s="1"/>
  <c r="H599" i="4" s="1"/>
  <c r="F600" i="4"/>
  <c r="E600" i="4"/>
  <c r="F599" i="4"/>
  <c r="G598" i="4"/>
  <c r="G595" i="4" s="1"/>
  <c r="H597" i="4"/>
  <c r="G596" i="4"/>
  <c r="F596" i="4"/>
  <c r="E596" i="4"/>
  <c r="E595" i="4"/>
  <c r="G593" i="4"/>
  <c r="G589" i="4" s="1"/>
  <c r="H589" i="4" s="1"/>
  <c r="F593" i="4"/>
  <c r="E593" i="4"/>
  <c r="H591" i="4"/>
  <c r="G590" i="4"/>
  <c r="F590" i="4"/>
  <c r="H590" i="4" s="1"/>
  <c r="E590" i="4"/>
  <c r="F589" i="4"/>
  <c r="E589" i="4"/>
  <c r="E582" i="4" s="1"/>
  <c r="G584" i="4"/>
  <c r="F584" i="4"/>
  <c r="E584" i="4"/>
  <c r="E583" i="4" s="1"/>
  <c r="G583" i="4"/>
  <c r="F583" i="4"/>
  <c r="H580" i="4"/>
  <c r="H579" i="4"/>
  <c r="G579" i="4"/>
  <c r="F579" i="4"/>
  <c r="E579" i="4"/>
  <c r="H578" i="4"/>
  <c r="G578" i="4"/>
  <c r="F578" i="4"/>
  <c r="E578" i="4"/>
  <c r="H576" i="4"/>
  <c r="G575" i="4"/>
  <c r="F575" i="4"/>
  <c r="E575" i="4"/>
  <c r="G574" i="4"/>
  <c r="E574" i="4"/>
  <c r="H572" i="4"/>
  <c r="H571" i="4"/>
  <c r="G569" i="4"/>
  <c r="H569" i="4" s="1"/>
  <c r="F569" i="4"/>
  <c r="E569" i="4"/>
  <c r="F568" i="4"/>
  <c r="E568" i="4"/>
  <c r="H566" i="4"/>
  <c r="H565" i="4"/>
  <c r="H564" i="4"/>
  <c r="H563" i="4"/>
  <c r="G562" i="4"/>
  <c r="H562" i="4" s="1"/>
  <c r="F562" i="4"/>
  <c r="E562" i="4"/>
  <c r="G561" i="4"/>
  <c r="H561" i="4" s="1"/>
  <c r="F561" i="4"/>
  <c r="E561" i="4"/>
  <c r="G560" i="4"/>
  <c r="H559" i="4"/>
  <c r="H558" i="4"/>
  <c r="H557" i="4"/>
  <c r="G556" i="4"/>
  <c r="H556" i="4" s="1"/>
  <c r="F556" i="4"/>
  <c r="E556" i="4"/>
  <c r="F555" i="4"/>
  <c r="E555" i="4"/>
  <c r="G554" i="4"/>
  <c r="G550" i="4" s="1"/>
  <c r="H553" i="4"/>
  <c r="G551" i="4"/>
  <c r="F551" i="4"/>
  <c r="H551" i="4" s="1"/>
  <c r="E551" i="4"/>
  <c r="F550" i="4"/>
  <c r="E550" i="4"/>
  <c r="G549" i="4"/>
  <c r="H548" i="4"/>
  <c r="G547" i="4"/>
  <c r="H547" i="4" s="1"/>
  <c r="F547" i="4"/>
  <c r="E547" i="4"/>
  <c r="G546" i="4"/>
  <c r="F546" i="4"/>
  <c r="E546" i="4"/>
  <c r="G545" i="4"/>
  <c r="G543" i="4"/>
  <c r="G542" i="4" s="1"/>
  <c r="F543" i="4"/>
  <c r="E543" i="4"/>
  <c r="F542" i="4"/>
  <c r="E542" i="4"/>
  <c r="G540" i="4"/>
  <c r="H539" i="4"/>
  <c r="H538" i="4"/>
  <c r="H537" i="4"/>
  <c r="G536" i="4"/>
  <c r="H536" i="4" s="1"/>
  <c r="F536" i="4"/>
  <c r="E536" i="4"/>
  <c r="F535" i="4"/>
  <c r="F524" i="4" s="1"/>
  <c r="E535" i="4"/>
  <c r="G534" i="4"/>
  <c r="H533" i="4"/>
  <c r="H532" i="4"/>
  <c r="G532" i="4"/>
  <c r="F532" i="4"/>
  <c r="E532" i="4"/>
  <c r="H531" i="4"/>
  <c r="G531" i="4"/>
  <c r="F531" i="4"/>
  <c r="E531" i="4"/>
  <c r="E524" i="4" s="1"/>
  <c r="H529" i="4"/>
  <c r="H528" i="4"/>
  <c r="H527" i="4"/>
  <c r="G526" i="4"/>
  <c r="H526" i="4" s="1"/>
  <c r="F526" i="4"/>
  <c r="E526" i="4"/>
  <c r="G525" i="4"/>
  <c r="H525" i="4" s="1"/>
  <c r="F525" i="4"/>
  <c r="E525" i="4"/>
  <c r="G521" i="4"/>
  <c r="G520" i="4" s="1"/>
  <c r="G519" i="4" s="1"/>
  <c r="F521" i="4"/>
  <c r="E521" i="4"/>
  <c r="F520" i="4"/>
  <c r="F519" i="4" s="1"/>
  <c r="E520" i="4"/>
  <c r="E519" i="4" s="1"/>
  <c r="H518" i="4"/>
  <c r="G517" i="4"/>
  <c r="F517" i="4"/>
  <c r="E517" i="4"/>
  <c r="H516" i="4"/>
  <c r="H515" i="4"/>
  <c r="H514" i="4"/>
  <c r="H513" i="4"/>
  <c r="H512" i="4"/>
  <c r="H511" i="4"/>
  <c r="H510" i="4"/>
  <c r="H509" i="4"/>
  <c r="G509" i="4"/>
  <c r="F509" i="4"/>
  <c r="E509" i="4"/>
  <c r="G508" i="4"/>
  <c r="E508" i="4"/>
  <c r="H507" i="4"/>
  <c r="G507" i="4"/>
  <c r="E506" i="4"/>
  <c r="G506" i="4" s="1"/>
  <c r="G493" i="4" s="1"/>
  <c r="H505" i="4"/>
  <c r="H503" i="4"/>
  <c r="H502" i="4"/>
  <c r="H501" i="4"/>
  <c r="H494" i="4"/>
  <c r="G494" i="4"/>
  <c r="F494" i="4"/>
  <c r="E494" i="4"/>
  <c r="E493" i="4" s="1"/>
  <c r="H493" i="4"/>
  <c r="F493" i="4"/>
  <c r="H492" i="4"/>
  <c r="G491" i="4"/>
  <c r="F491" i="4"/>
  <c r="H491" i="4" s="1"/>
  <c r="E491" i="4"/>
  <c r="E487" i="4" s="1"/>
  <c r="H490" i="4"/>
  <c r="G488" i="4"/>
  <c r="H488" i="4" s="1"/>
  <c r="F488" i="4"/>
  <c r="E488" i="4"/>
  <c r="F487" i="4"/>
  <c r="H486" i="4"/>
  <c r="G485" i="4"/>
  <c r="F485" i="4"/>
  <c r="E485" i="4"/>
  <c r="G483" i="4"/>
  <c r="F483" i="4"/>
  <c r="F482" i="4" s="1"/>
  <c r="E483" i="4"/>
  <c r="E482" i="4"/>
  <c r="H480" i="4"/>
  <c r="H479" i="4"/>
  <c r="H478" i="4"/>
  <c r="G478" i="4"/>
  <c r="F478" i="4"/>
  <c r="E478" i="4"/>
  <c r="E469" i="4" s="1"/>
  <c r="H477" i="4"/>
  <c r="H476" i="4"/>
  <c r="H475" i="4"/>
  <c r="H474" i="4"/>
  <c r="H473" i="4"/>
  <c r="H472" i="4"/>
  <c r="H471" i="4"/>
  <c r="G470" i="4"/>
  <c r="H470" i="4" s="1"/>
  <c r="F470" i="4"/>
  <c r="E470" i="4"/>
  <c r="F469" i="4"/>
  <c r="G467" i="4"/>
  <c r="G464" i="4" s="1"/>
  <c r="F467" i="4"/>
  <c r="E467" i="4"/>
  <c r="G465" i="4"/>
  <c r="F465" i="4"/>
  <c r="E465" i="4"/>
  <c r="E464" i="4"/>
  <c r="G463" i="4"/>
  <c r="G453" i="4" s="1"/>
  <c r="H460" i="4"/>
  <c r="H458" i="4"/>
  <c r="H457" i="4"/>
  <c r="H454" i="4"/>
  <c r="G454" i="4"/>
  <c r="F454" i="4"/>
  <c r="E454" i="4"/>
  <c r="E453" i="4" s="1"/>
  <c r="E447" i="4" s="1"/>
  <c r="H453" i="4"/>
  <c r="F453" i="4"/>
  <c r="G452" i="4"/>
  <c r="G448" i="4" s="1"/>
  <c r="H448" i="4" s="1"/>
  <c r="H450" i="4"/>
  <c r="G449" i="4"/>
  <c r="F449" i="4"/>
  <c r="F448" i="4" s="1"/>
  <c r="E449" i="4"/>
  <c r="E448" i="4"/>
  <c r="G446" i="4"/>
  <c r="H445" i="4"/>
  <c r="H444" i="4"/>
  <c r="G444" i="4"/>
  <c r="F444" i="4"/>
  <c r="E444" i="4"/>
  <c r="H443" i="4"/>
  <c r="G443" i="4"/>
  <c r="F443" i="4"/>
  <c r="E443" i="4"/>
  <c r="G442" i="4"/>
  <c r="G439" i="4" s="1"/>
  <c r="H439" i="4" s="1"/>
  <c r="H441" i="4"/>
  <c r="G440" i="4"/>
  <c r="F440" i="4"/>
  <c r="F439" i="4" s="1"/>
  <c r="E440" i="4"/>
  <c r="E439" i="4"/>
  <c r="G436" i="4"/>
  <c r="F436" i="4"/>
  <c r="F435" i="4" s="1"/>
  <c r="E436" i="4"/>
  <c r="G435" i="4"/>
  <c r="E435" i="4"/>
  <c r="H433" i="4"/>
  <c r="G432" i="4"/>
  <c r="F432" i="4"/>
  <c r="E432" i="4"/>
  <c r="G430" i="4"/>
  <c r="E430" i="4"/>
  <c r="E414" i="4" s="1"/>
  <c r="G428" i="4"/>
  <c r="F428" i="4"/>
  <c r="E428" i="4"/>
  <c r="E426" i="4" s="1"/>
  <c r="G426" i="4"/>
  <c r="F426" i="4"/>
  <c r="G424" i="4"/>
  <c r="G422" i="4" s="1"/>
  <c r="F424" i="4"/>
  <c r="E424" i="4"/>
  <c r="F422" i="4"/>
  <c r="E422" i="4"/>
  <c r="H421" i="4"/>
  <c r="G419" i="4"/>
  <c r="F419" i="4"/>
  <c r="E419" i="4"/>
  <c r="G416" i="4"/>
  <c r="F416" i="4"/>
  <c r="F415" i="4" s="1"/>
  <c r="E416" i="4"/>
  <c r="E415" i="4" s="1"/>
  <c r="H413" i="4"/>
  <c r="H412" i="4"/>
  <c r="G411" i="4"/>
  <c r="H411" i="4" s="1"/>
  <c r="F411" i="4"/>
  <c r="E411" i="4"/>
  <c r="G410" i="4"/>
  <c r="H410" i="4" s="1"/>
  <c r="F410" i="4"/>
  <c r="E410" i="4"/>
  <c r="F409" i="4"/>
  <c r="E409" i="4"/>
  <c r="H408" i="4"/>
  <c r="H407" i="4"/>
  <c r="G407" i="4"/>
  <c r="F407" i="4"/>
  <c r="E407" i="4"/>
  <c r="E400" i="4" s="1"/>
  <c r="H406" i="4"/>
  <c r="H405" i="4"/>
  <c r="H404" i="4"/>
  <c r="G403" i="4"/>
  <c r="H403" i="4" s="1"/>
  <c r="H402" i="4"/>
  <c r="G402" i="4"/>
  <c r="F401" i="4"/>
  <c r="E401" i="4"/>
  <c r="F400" i="4"/>
  <c r="H398" i="4"/>
  <c r="H397" i="4"/>
  <c r="G397" i="4"/>
  <c r="F397" i="4"/>
  <c r="E397" i="4"/>
  <c r="H396" i="4"/>
  <c r="G396" i="4"/>
  <c r="F396" i="4"/>
  <c r="E396" i="4"/>
  <c r="H393" i="4"/>
  <c r="H392" i="4"/>
  <c r="H391" i="4"/>
  <c r="G389" i="4"/>
  <c r="H389" i="4" s="1"/>
  <c r="F389" i="4"/>
  <c r="E389" i="4"/>
  <c r="G388" i="4"/>
  <c r="H388" i="4" s="1"/>
  <c r="F388" i="4"/>
  <c r="E388" i="4"/>
  <c r="G386" i="4"/>
  <c r="F386" i="4"/>
  <c r="F371" i="4" s="1"/>
  <c r="E386" i="4"/>
  <c r="E371" i="4" s="1"/>
  <c r="H385" i="4"/>
  <c r="H384" i="4"/>
  <c r="H383" i="4"/>
  <c r="H382" i="4"/>
  <c r="H381" i="4"/>
  <c r="H380" i="4"/>
  <c r="H379" i="4"/>
  <c r="H378" i="4"/>
  <c r="H377" i="4"/>
  <c r="G374" i="4"/>
  <c r="H374" i="4" s="1"/>
  <c r="H373" i="4"/>
  <c r="G373" i="4"/>
  <c r="F372" i="4"/>
  <c r="E372" i="4"/>
  <c r="H368" i="4"/>
  <c r="H367" i="4"/>
  <c r="G365" i="4"/>
  <c r="F365" i="4"/>
  <c r="E365" i="4"/>
  <c r="G364" i="4"/>
  <c r="E364" i="4"/>
  <c r="E353" i="4" s="1"/>
  <c r="H363" i="4"/>
  <c r="H362" i="4"/>
  <c r="G361" i="4"/>
  <c r="H361" i="4" s="1"/>
  <c r="F361" i="4"/>
  <c r="E361" i="4"/>
  <c r="F360" i="4"/>
  <c r="E360" i="4"/>
  <c r="H357" i="4"/>
  <c r="H355" i="4"/>
  <c r="G355" i="4"/>
  <c r="F355" i="4"/>
  <c r="E355" i="4"/>
  <c r="H354" i="4"/>
  <c r="G354" i="4"/>
  <c r="F354" i="4"/>
  <c r="E354" i="4"/>
  <c r="H352" i="4"/>
  <c r="H351" i="4"/>
  <c r="H350" i="4"/>
  <c r="H349" i="4"/>
  <c r="H348" i="4"/>
  <c r="G348" i="4"/>
  <c r="G341" i="4" s="1"/>
  <c r="F348" i="4"/>
  <c r="E348" i="4"/>
  <c r="H347" i="4"/>
  <c r="H346" i="4"/>
  <c r="H345" i="4"/>
  <c r="H344" i="4"/>
  <c r="H343" i="4"/>
  <c r="G342" i="4"/>
  <c r="F342" i="4"/>
  <c r="E342" i="4"/>
  <c r="E341" i="4" s="1"/>
  <c r="H340" i="4"/>
  <c r="H338" i="4"/>
  <c r="H337" i="4"/>
  <c r="H336" i="4"/>
  <c r="H335" i="4"/>
  <c r="G334" i="4"/>
  <c r="H334" i="4" s="1"/>
  <c r="F334" i="4"/>
  <c r="E334" i="4"/>
  <c r="H333" i="4"/>
  <c r="H331" i="4"/>
  <c r="G331" i="4"/>
  <c r="H330" i="4"/>
  <c r="G329" i="4"/>
  <c r="F329" i="4"/>
  <c r="E329" i="4"/>
  <c r="F328" i="4"/>
  <c r="E328" i="4"/>
  <c r="H326" i="4"/>
  <c r="G325" i="4"/>
  <c r="H325" i="4" s="1"/>
  <c r="F325" i="4"/>
  <c r="E325" i="4"/>
  <c r="F324" i="4"/>
  <c r="E324" i="4"/>
  <c r="H322" i="4"/>
  <c r="H321" i="4"/>
  <c r="G321" i="4"/>
  <c r="F321" i="4"/>
  <c r="E321" i="4"/>
  <c r="H320" i="4"/>
  <c r="G320" i="4"/>
  <c r="F320" i="4"/>
  <c r="E320" i="4"/>
  <c r="H318" i="4"/>
  <c r="G317" i="4"/>
  <c r="F317" i="4"/>
  <c r="H317" i="4" s="1"/>
  <c r="E317" i="4"/>
  <c r="G316" i="4"/>
  <c r="F316" i="4"/>
  <c r="E316" i="4"/>
  <c r="H315" i="4"/>
  <c r="G314" i="4"/>
  <c r="F314" i="4"/>
  <c r="F312" i="4" s="1"/>
  <c r="E314" i="4"/>
  <c r="E312" i="4" s="1"/>
  <c r="G313" i="4"/>
  <c r="G312" i="4"/>
  <c r="H312" i="4" s="1"/>
  <c r="H310" i="4"/>
  <c r="H309" i="4"/>
  <c r="G309" i="4"/>
  <c r="F309" i="4"/>
  <c r="E309" i="4"/>
  <c r="H308" i="4"/>
  <c r="G308" i="4"/>
  <c r="F308" i="4"/>
  <c r="E308" i="4"/>
  <c r="E307" i="4"/>
  <c r="H305" i="4"/>
  <c r="H304" i="4"/>
  <c r="G303" i="4"/>
  <c r="F303" i="4"/>
  <c r="F302" i="4" s="1"/>
  <c r="E303" i="4"/>
  <c r="G302" i="4"/>
  <c r="E302" i="4"/>
  <c r="H300" i="4"/>
  <c r="H299" i="4"/>
  <c r="H298" i="4"/>
  <c r="H297" i="4"/>
  <c r="G296" i="4"/>
  <c r="H296" i="4" s="1"/>
  <c r="F296" i="4"/>
  <c r="E296" i="4"/>
  <c r="F295" i="4"/>
  <c r="F294" i="4" s="1"/>
  <c r="E295" i="4"/>
  <c r="E294" i="4"/>
  <c r="H292" i="4"/>
  <c r="G291" i="4"/>
  <c r="H291" i="4" s="1"/>
  <c r="F291" i="4"/>
  <c r="E291" i="4"/>
  <c r="E650" i="4" s="1"/>
  <c r="G290" i="4"/>
  <c r="H290" i="4" s="1"/>
  <c r="F290" i="4"/>
  <c r="E290" i="4"/>
  <c r="F289" i="4"/>
  <c r="E289" i="4"/>
  <c r="H288" i="4"/>
  <c r="H286" i="4"/>
  <c r="H285" i="4"/>
  <c r="H284" i="4"/>
  <c r="G283" i="4"/>
  <c r="F283" i="4"/>
  <c r="E283" i="4"/>
  <c r="H282" i="4"/>
  <c r="H280" i="4"/>
  <c r="H279" i="4"/>
  <c r="H278" i="4"/>
  <c r="H276" i="4"/>
  <c r="H275" i="4"/>
  <c r="H274" i="4"/>
  <c r="H273" i="4"/>
  <c r="H272" i="4"/>
  <c r="H271" i="4"/>
  <c r="H270" i="4"/>
  <c r="H269" i="4"/>
  <c r="H268" i="4"/>
  <c r="H267" i="4"/>
  <c r="G265" i="4"/>
  <c r="F265" i="4"/>
  <c r="H265" i="4" s="1"/>
  <c r="E265" i="4"/>
  <c r="F264" i="4"/>
  <c r="E264" i="4"/>
  <c r="H262" i="4"/>
  <c r="G261" i="4"/>
  <c r="F261" i="4"/>
  <c r="F260" i="4" s="1"/>
  <c r="E261" i="4"/>
  <c r="G260" i="4"/>
  <c r="E260" i="4"/>
  <c r="H259" i="4"/>
  <c r="H258" i="4"/>
  <c r="G258" i="4"/>
  <c r="G255" i="4" s="1"/>
  <c r="F258" i="4"/>
  <c r="F255" i="4" s="1"/>
  <c r="H255" i="4" s="1"/>
  <c r="E258" i="4"/>
  <c r="H257" i="4"/>
  <c r="H256" i="4"/>
  <c r="G256" i="4"/>
  <c r="F256" i="4"/>
  <c r="E256" i="4"/>
  <c r="E255" i="4"/>
  <c r="G253" i="4"/>
  <c r="F253" i="4"/>
  <c r="E253" i="4"/>
  <c r="H251" i="4"/>
  <c r="G251" i="4"/>
  <c r="G242" i="4" s="1"/>
  <c r="H250" i="4"/>
  <c r="G250" i="4"/>
  <c r="H248" i="4"/>
  <c r="H247" i="4"/>
  <c r="H245" i="4"/>
  <c r="F242" i="4"/>
  <c r="F241" i="4" s="1"/>
  <c r="E242" i="4"/>
  <c r="E241" i="4"/>
  <c r="H239" i="4"/>
  <c r="H238" i="4"/>
  <c r="H237" i="4"/>
  <c r="G237" i="4"/>
  <c r="F237" i="4"/>
  <c r="E237" i="4"/>
  <c r="H236" i="4"/>
  <c r="G236" i="4"/>
  <c r="F236" i="4"/>
  <c r="E236" i="4"/>
  <c r="G234" i="4"/>
  <c r="G221" i="4" s="1"/>
  <c r="F234" i="4"/>
  <c r="E234" i="4"/>
  <c r="H233" i="4"/>
  <c r="H232" i="4"/>
  <c r="H231" i="4"/>
  <c r="H229" i="4"/>
  <c r="H227" i="4"/>
  <c r="H226" i="4"/>
  <c r="G222" i="4"/>
  <c r="F222" i="4"/>
  <c r="E222" i="4"/>
  <c r="E221" i="4"/>
  <c r="E215" i="4" s="1"/>
  <c r="H219" i="4"/>
  <c r="H218" i="4"/>
  <c r="G217" i="4"/>
  <c r="H217" i="4" s="1"/>
  <c r="F217" i="4"/>
  <c r="E217" i="4"/>
  <c r="F216" i="4"/>
  <c r="E216" i="4"/>
  <c r="H213" i="4"/>
  <c r="H212" i="4"/>
  <c r="H211" i="4"/>
  <c r="G211" i="4"/>
  <c r="H210" i="4"/>
  <c r="G210" i="4"/>
  <c r="F210" i="4"/>
  <c r="E210" i="4"/>
  <c r="H209" i="4"/>
  <c r="G209" i="4"/>
  <c r="F209" i="4"/>
  <c r="E209" i="4"/>
  <c r="G200" i="4"/>
  <c r="G199" i="4" s="1"/>
  <c r="F200" i="4"/>
  <c r="E200" i="4"/>
  <c r="F199" i="4"/>
  <c r="F194" i="4" s="1"/>
  <c r="E199" i="4"/>
  <c r="G196" i="4"/>
  <c r="F196" i="4"/>
  <c r="E196" i="4"/>
  <c r="E195" i="4" s="1"/>
  <c r="G195" i="4"/>
  <c r="F195" i="4"/>
  <c r="G194" i="4"/>
  <c r="H194" i="4" s="1"/>
  <c r="H193" i="4"/>
  <c r="H191" i="4"/>
  <c r="G191" i="4"/>
  <c r="G187" i="4" s="1"/>
  <c r="F191" i="4"/>
  <c r="E191" i="4"/>
  <c r="H190" i="4"/>
  <c r="G188" i="4"/>
  <c r="F188" i="4"/>
  <c r="E188" i="4"/>
  <c r="E187" i="4" s="1"/>
  <c r="E186" i="4"/>
  <c r="H185" i="4"/>
  <c r="G185" i="4"/>
  <c r="G184" i="4"/>
  <c r="H184" i="4" s="1"/>
  <c r="E183" i="4"/>
  <c r="G180" i="4"/>
  <c r="G173" i="4" s="1"/>
  <c r="H179" i="4"/>
  <c r="H178" i="4"/>
  <c r="H177" i="4"/>
  <c r="H174" i="4"/>
  <c r="F173" i="4"/>
  <c r="E173" i="4"/>
  <c r="F172" i="4"/>
  <c r="E172" i="4"/>
  <c r="H170" i="4"/>
  <c r="G169" i="4"/>
  <c r="F169" i="4"/>
  <c r="F168" i="4" s="1"/>
  <c r="E169" i="4"/>
  <c r="G168" i="4"/>
  <c r="E168" i="4"/>
  <c r="G166" i="4"/>
  <c r="F166" i="4"/>
  <c r="F160" i="4" s="1"/>
  <c r="E166" i="4"/>
  <c r="E160" i="4" s="1"/>
  <c r="H163" i="4"/>
  <c r="H162" i="4"/>
  <c r="H161" i="4"/>
  <c r="G161" i="4"/>
  <c r="F161" i="4"/>
  <c r="E161" i="4"/>
  <c r="H160" i="4"/>
  <c r="G160" i="4"/>
  <c r="H157" i="4"/>
  <c r="H156" i="4"/>
  <c r="G155" i="4"/>
  <c r="F155" i="4"/>
  <c r="E155" i="4"/>
  <c r="H150" i="4"/>
  <c r="H148" i="4"/>
  <c r="H147" i="4"/>
  <c r="H146" i="4"/>
  <c r="G146" i="4"/>
  <c r="F146" i="4"/>
  <c r="E146" i="4"/>
  <c r="G145" i="4"/>
  <c r="E145" i="4"/>
  <c r="E144" i="4" s="1"/>
  <c r="G144" i="4"/>
  <c r="H141" i="4"/>
  <c r="H139" i="4"/>
  <c r="G139" i="4"/>
  <c r="F139" i="4"/>
  <c r="E139" i="4"/>
  <c r="E138" i="4" s="1"/>
  <c r="H138" i="4"/>
  <c r="G138" i="4"/>
  <c r="G133" i="4" s="1"/>
  <c r="F138" i="4"/>
  <c r="H136" i="4"/>
  <c r="G135" i="4"/>
  <c r="F135" i="4"/>
  <c r="H135" i="4" s="1"/>
  <c r="E135" i="4"/>
  <c r="G134" i="4"/>
  <c r="F134" i="4"/>
  <c r="F133" i="4" s="1"/>
  <c r="H133" i="4" s="1"/>
  <c r="E134" i="4"/>
  <c r="E133" i="4" s="1"/>
  <c r="H131" i="4"/>
  <c r="H130" i="4"/>
  <c r="H129" i="4"/>
  <c r="G128" i="4"/>
  <c r="H128" i="4" s="1"/>
  <c r="F128" i="4"/>
  <c r="E128" i="4"/>
  <c r="G127" i="4"/>
  <c r="H127" i="4" s="1"/>
  <c r="F127" i="4"/>
  <c r="E127" i="4"/>
  <c r="G125" i="4"/>
  <c r="G123" i="4" s="1"/>
  <c r="F125" i="4"/>
  <c r="F123" i="4" s="1"/>
  <c r="E125" i="4"/>
  <c r="E123" i="4"/>
  <c r="H122" i="4"/>
  <c r="H121" i="4"/>
  <c r="H120" i="4"/>
  <c r="H119" i="4"/>
  <c r="H116" i="4"/>
  <c r="H115" i="4"/>
  <c r="G113" i="4"/>
  <c r="H113" i="4" s="1"/>
  <c r="F113" i="4"/>
  <c r="E113" i="4"/>
  <c r="H112" i="4"/>
  <c r="H111" i="4"/>
  <c r="H110" i="4"/>
  <c r="H109" i="4"/>
  <c r="H108" i="4"/>
  <c r="H100" i="4"/>
  <c r="G97" i="4"/>
  <c r="F97" i="4"/>
  <c r="F96" i="4" s="1"/>
  <c r="E97" i="4"/>
  <c r="E96" i="4" s="1"/>
  <c r="G96" i="4"/>
  <c r="G95" i="4"/>
  <c r="G92" i="4"/>
  <c r="G91" i="4" s="1"/>
  <c r="F92" i="4"/>
  <c r="E92" i="4"/>
  <c r="F91" i="4"/>
  <c r="E91" i="4"/>
  <c r="H89" i="4"/>
  <c r="H88" i="4"/>
  <c r="H87" i="4"/>
  <c r="H86" i="4"/>
  <c r="G86" i="4"/>
  <c r="F86" i="4"/>
  <c r="E86" i="4"/>
  <c r="H85" i="4"/>
  <c r="G85" i="4"/>
  <c r="F85" i="4"/>
  <c r="E85" i="4"/>
  <c r="G83" i="4"/>
  <c r="F83" i="4"/>
  <c r="E83" i="4"/>
  <c r="G80" i="4"/>
  <c r="F80" i="4"/>
  <c r="F79" i="4" s="1"/>
  <c r="E80" i="4"/>
  <c r="E79" i="4"/>
  <c r="H78" i="4"/>
  <c r="G77" i="4"/>
  <c r="F77" i="4"/>
  <c r="E77" i="4"/>
  <c r="H76" i="4"/>
  <c r="H75" i="4"/>
  <c r="H74" i="4"/>
  <c r="H71" i="4"/>
  <c r="G70" i="4"/>
  <c r="H70" i="4" s="1"/>
  <c r="F70" i="4"/>
  <c r="E70" i="4"/>
  <c r="E69" i="4" s="1"/>
  <c r="E68" i="4" s="1"/>
  <c r="F69" i="4"/>
  <c r="F68" i="4" s="1"/>
  <c r="H67" i="4"/>
  <c r="G66" i="4"/>
  <c r="H66" i="4" s="1"/>
  <c r="F66" i="4"/>
  <c r="E66" i="4"/>
  <c r="H65" i="4"/>
  <c r="H64" i="4"/>
  <c r="H63" i="4"/>
  <c r="H62" i="4"/>
  <c r="G61" i="4"/>
  <c r="H61" i="4" s="1"/>
  <c r="F61" i="4"/>
  <c r="E61" i="4"/>
  <c r="G60" i="4"/>
  <c r="H60" i="4" s="1"/>
  <c r="F60" i="4"/>
  <c r="F59" i="4" s="1"/>
  <c r="E60" i="4"/>
  <c r="E59" i="4"/>
  <c r="H57" i="4"/>
  <c r="G55" i="4"/>
  <c r="H55" i="4" s="1"/>
  <c r="F55" i="4"/>
  <c r="E55" i="4"/>
  <c r="G54" i="4"/>
  <c r="G53" i="4" s="1"/>
  <c r="H53" i="4" s="1"/>
  <c r="F54" i="4"/>
  <c r="E54" i="4"/>
  <c r="E53" i="4" s="1"/>
  <c r="F53" i="4"/>
  <c r="H51" i="4"/>
  <c r="H50" i="4"/>
  <c r="G49" i="4"/>
  <c r="F49" i="4"/>
  <c r="F48" i="4" s="1"/>
  <c r="F47" i="4" s="1"/>
  <c r="E49" i="4"/>
  <c r="E48" i="4" s="1"/>
  <c r="E47" i="4" s="1"/>
  <c r="G48" i="4"/>
  <c r="H45" i="4"/>
  <c r="H44" i="4"/>
  <c r="H43" i="4"/>
  <c r="G43" i="4"/>
  <c r="F43" i="4"/>
  <c r="E43" i="4"/>
  <c r="H42" i="4"/>
  <c r="G42" i="4"/>
  <c r="F42" i="4"/>
  <c r="E42" i="4"/>
  <c r="H41" i="4"/>
  <c r="G41" i="4"/>
  <c r="G40" i="4"/>
  <c r="H40" i="4" s="1"/>
  <c r="G39" i="4"/>
  <c r="H39" i="4" s="1"/>
  <c r="E39" i="4"/>
  <c r="E38" i="4"/>
  <c r="G38" i="4" s="1"/>
  <c r="H38" i="4" s="1"/>
  <c r="G37" i="4"/>
  <c r="H36" i="4"/>
  <c r="H35" i="4"/>
  <c r="G33" i="4"/>
  <c r="F33" i="4"/>
  <c r="F32" i="4" s="1"/>
  <c r="F10" i="4" s="1"/>
  <c r="E33" i="4"/>
  <c r="E32" i="4" s="1"/>
  <c r="G32" i="4"/>
  <c r="H34" i="4" s="1"/>
  <c r="H30" i="4"/>
  <c r="H29" i="4"/>
  <c r="G28" i="4"/>
  <c r="H28" i="4" s="1"/>
  <c r="F28" i="4"/>
  <c r="E28" i="4"/>
  <c r="G27" i="4"/>
  <c r="H27" i="4" s="1"/>
  <c r="F27" i="4"/>
  <c r="E27" i="4"/>
  <c r="G26" i="4"/>
  <c r="H26" i="4" s="1"/>
  <c r="G25" i="4"/>
  <c r="H25" i="4" s="1"/>
  <c r="E24" i="4"/>
  <c r="E652" i="4" s="1"/>
  <c r="H23" i="4"/>
  <c r="G23" i="4"/>
  <c r="G22" i="4"/>
  <c r="G650" i="4" s="1"/>
  <c r="H650" i="4" s="1"/>
  <c r="H21" i="4"/>
  <c r="G21" i="4"/>
  <c r="E20" i="4"/>
  <c r="G20" i="4" s="1"/>
  <c r="H20" i="4" s="1"/>
  <c r="H17" i="4"/>
  <c r="H14" i="4"/>
  <c r="G12" i="4"/>
  <c r="H12" i="4" s="1"/>
  <c r="F12" i="4"/>
  <c r="F649" i="4" s="1"/>
  <c r="E12" i="4"/>
  <c r="G11" i="4"/>
  <c r="H11" i="4" s="1"/>
  <c r="F11" i="4"/>
  <c r="E11" i="4"/>
  <c r="F414" i="4" l="1"/>
  <c r="H48" i="4"/>
  <c r="H96" i="4"/>
  <c r="H188" i="4"/>
  <c r="F187" i="4"/>
  <c r="F186" i="4" s="1"/>
  <c r="H329" i="4"/>
  <c r="G328" i="4"/>
  <c r="H328" i="4" s="1"/>
  <c r="H596" i="4"/>
  <c r="F595" i="4"/>
  <c r="F582" i="4" s="1"/>
  <c r="H54" i="4"/>
  <c r="G59" i="4"/>
  <c r="H59" i="4" s="1"/>
  <c r="G69" i="4"/>
  <c r="G79" i="4"/>
  <c r="G289" i="4"/>
  <c r="H289" i="4" s="1"/>
  <c r="G401" i="4"/>
  <c r="G409" i="4"/>
  <c r="H409" i="4" s="1"/>
  <c r="G469" i="4"/>
  <c r="H469" i="4" s="1"/>
  <c r="H22" i="4"/>
  <c r="E649" i="4"/>
  <c r="E656" i="4" s="1"/>
  <c r="H33" i="4"/>
  <c r="H49" i="4"/>
  <c r="H77" i="4"/>
  <c r="H97" i="4"/>
  <c r="H134" i="4"/>
  <c r="F145" i="4"/>
  <c r="H155" i="4"/>
  <c r="H180" i="4"/>
  <c r="E194" i="4"/>
  <c r="H242" i="4"/>
  <c r="G241" i="4"/>
  <c r="H241" i="4" s="1"/>
  <c r="H314" i="4"/>
  <c r="G324" i="4"/>
  <c r="H365" i="4"/>
  <c r="F364" i="4"/>
  <c r="H432" i="4"/>
  <c r="F430" i="4"/>
  <c r="H430" i="4" s="1"/>
  <c r="G482" i="4"/>
  <c r="H482" i="4" s="1"/>
  <c r="H485" i="4"/>
  <c r="G535" i="4"/>
  <c r="H575" i="4"/>
  <c r="F574" i="4"/>
  <c r="H574" i="4" s="1"/>
  <c r="G582" i="4"/>
  <c r="H633" i="4"/>
  <c r="H32" i="4"/>
  <c r="H419" i="4"/>
  <c r="G415" i="4"/>
  <c r="E19" i="4"/>
  <c r="G47" i="4"/>
  <c r="H47" i="4" s="1"/>
  <c r="G295" i="4"/>
  <c r="E541" i="4"/>
  <c r="G24" i="4"/>
  <c r="F652" i="4"/>
  <c r="F656" i="4" s="1"/>
  <c r="G172" i="4"/>
  <c r="H173" i="4"/>
  <c r="G216" i="4"/>
  <c r="H222" i="4"/>
  <c r="F221" i="4"/>
  <c r="F215" i="4" s="1"/>
  <c r="G264" i="4"/>
  <c r="H264" i="4" s="1"/>
  <c r="H283" i="4"/>
  <c r="F307" i="4"/>
  <c r="H316" i="4"/>
  <c r="H342" i="4"/>
  <c r="F341" i="4"/>
  <c r="G360" i="4"/>
  <c r="H360" i="4" s="1"/>
  <c r="G372" i="4"/>
  <c r="G487" i="4"/>
  <c r="H546" i="4"/>
  <c r="G555" i="4"/>
  <c r="H555" i="4" s="1"/>
  <c r="G568" i="4"/>
  <c r="H568" i="4" s="1"/>
  <c r="E159" i="4"/>
  <c r="H169" i="4"/>
  <c r="G186" i="4"/>
  <c r="H221" i="4"/>
  <c r="H261" i="4"/>
  <c r="H303" i="4"/>
  <c r="H341" i="4"/>
  <c r="H440" i="4"/>
  <c r="H449" i="4"/>
  <c r="F464" i="4"/>
  <c r="F447" i="4" s="1"/>
  <c r="E481" i="4"/>
  <c r="H550" i="4"/>
  <c r="H611" i="4"/>
  <c r="H635" i="4"/>
  <c r="F159" i="4"/>
  <c r="H168" i="4"/>
  <c r="G183" i="4"/>
  <c r="H183" i="4" s="1"/>
  <c r="E182" i="4"/>
  <c r="G182" i="4" s="1"/>
  <c r="H182" i="4" s="1"/>
  <c r="H260" i="4"/>
  <c r="H302" i="4"/>
  <c r="F508" i="4"/>
  <c r="H508" i="4" s="1"/>
  <c r="H517" i="4"/>
  <c r="H610" i="4"/>
  <c r="H634" i="4"/>
  <c r="H595" i="4" l="1"/>
  <c r="H187" i="4"/>
  <c r="H487" i="4"/>
  <c r="G481" i="4"/>
  <c r="H216" i="4"/>
  <c r="G215" i="4"/>
  <c r="H215" i="4" s="1"/>
  <c r="E10" i="4"/>
  <c r="E647" i="4" s="1"/>
  <c r="G19" i="4"/>
  <c r="F353" i="4"/>
  <c r="H364" i="4"/>
  <c r="H69" i="4"/>
  <c r="G68" i="4"/>
  <c r="H68" i="4" s="1"/>
  <c r="H186" i="4"/>
  <c r="G649" i="4"/>
  <c r="G447" i="4"/>
  <c r="H447" i="4" s="1"/>
  <c r="F144" i="4"/>
  <c r="H145" i="4"/>
  <c r="G541" i="4"/>
  <c r="H541" i="4" s="1"/>
  <c r="H401" i="4"/>
  <c r="G400" i="4"/>
  <c r="H400" i="4" s="1"/>
  <c r="H582" i="4"/>
  <c r="H24" i="4"/>
  <c r="G652" i="4"/>
  <c r="H652" i="4" s="1"/>
  <c r="H372" i="4"/>
  <c r="G371" i="4"/>
  <c r="H172" i="4"/>
  <c r="G159" i="4"/>
  <c r="H159" i="4" s="1"/>
  <c r="H295" i="4"/>
  <c r="G294" i="4"/>
  <c r="H294" i="4" s="1"/>
  <c r="G414" i="4"/>
  <c r="H414" i="4" s="1"/>
  <c r="H415" i="4"/>
  <c r="H535" i="4"/>
  <c r="G524" i="4"/>
  <c r="H524" i="4" s="1"/>
  <c r="G307" i="4"/>
  <c r="H307" i="4" s="1"/>
  <c r="H324" i="4"/>
  <c r="F481" i="4"/>
  <c r="F541" i="4"/>
  <c r="G656" i="4" l="1"/>
  <c r="H649" i="4"/>
  <c r="G353" i="4"/>
  <c r="H353" i="4" s="1"/>
  <c r="H371" i="4"/>
  <c r="F647" i="4"/>
  <c r="F658" i="4" s="1"/>
  <c r="H144" i="4"/>
  <c r="G10" i="4"/>
  <c r="H19" i="4"/>
  <c r="H481" i="4"/>
  <c r="G658" i="4" l="1"/>
  <c r="G647" i="4"/>
  <c r="H647" i="4" s="1"/>
  <c r="H10" i="4"/>
</calcChain>
</file>

<file path=xl/sharedStrings.xml><?xml version="1.0" encoding="utf-8"?>
<sst xmlns="http://schemas.openxmlformats.org/spreadsheetml/2006/main" count="19465" uniqueCount="1077">
  <si>
    <t xml:space="preserve">Zestawienie wykonania dochodów województwa </t>
  </si>
  <si>
    <t>(według działów, rozdziałów, paragrafów klasyfikacji budżetowej oraz źródeł pochodzenia i rodzajów dochodów)</t>
  </si>
  <si>
    <t>Dział</t>
  </si>
  <si>
    <t>Rozdz.</t>
  </si>
  <si>
    <t>Źródło pochodzenia</t>
  </si>
  <si>
    <t>Paragraf</t>
  </si>
  <si>
    <t>Plan wg uchwały budżetowej</t>
  </si>
  <si>
    <t>Plan po zmianach</t>
  </si>
  <si>
    <t>Wykonanie</t>
  </si>
  <si>
    <t>% wykonania (7:6)</t>
  </si>
  <si>
    <t>1.</t>
  </si>
  <si>
    <t>2.</t>
  </si>
  <si>
    <t>3.</t>
  </si>
  <si>
    <t>4.</t>
  </si>
  <si>
    <t>5.</t>
  </si>
  <si>
    <t>6.</t>
  </si>
  <si>
    <t>7.</t>
  </si>
  <si>
    <t>8.</t>
  </si>
  <si>
    <t>010</t>
  </si>
  <si>
    <t>ROLNICTWO I ŁOWIECTWO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</si>
  <si>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</si>
  <si>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</si>
  <si>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</si>
  <si>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</si>
  <si>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</si>
  <si>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</si>
  <si>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0940</t>
  </si>
  <si>
    <t>0950</t>
  </si>
  <si>
    <t>0970</t>
  </si>
  <si>
    <t>b) dochody majątkowe</t>
  </si>
  <si>
    <t>01008</t>
  </si>
  <si>
    <t>Melioracje wodne</t>
  </si>
  <si>
    <t>Zwrot rozliczonych zaliczek wpłaconych w latach 2015 - 2016 na koszty złożenia do depozytu odszkodowań za przejęte grunty pod inwestycje melioracyjne</t>
  </si>
  <si>
    <t xml:space="preserve">Dotacje celowe otrzymane z budżetu państwa na zadania bieżące z zakresu administracji rządowej oraz inne zadania zlecone ustawami realizowane przez samorząd województwa </t>
  </si>
  <si>
    <t>5% dochodów uzyskiwanych na rzecz budżetu państwa w związku z realizacją zadań z zakresu administracji rządowej oraz innych zadań zleconych ustawami</t>
  </si>
  <si>
    <t>b) dochody majątkowe, w tym:</t>
  </si>
  <si>
    <t xml:space="preserve">Dotacje celowe otrzymane z budżetu państwa na inwestycje i zakupy inwestycyjne z zakresu administracji rządowej oraz inne zadania zlecone ustawami realizowane przez samorząd województwa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</si>
  <si>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Regionalnego Programu Operacyjnego Województwa Podkarpackiego na lata 2014-2020</t>
  </si>
  <si>
    <t>01041</t>
  </si>
  <si>
    <t>Program Rozwoju Obszarów Wiejskich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</si>
  <si>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</si>
  <si>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</si>
  <si>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01042</t>
  </si>
  <si>
    <t>Wyłączenie z produkcji gruntów rolnych</t>
  </si>
  <si>
    <t>Wpływy z tytułu opłat za wyłączenie z produkcji gruntów rolnych</t>
  </si>
  <si>
    <t>0690</t>
  </si>
  <si>
    <t>Odsetki z tytułu nieterminowej wpłaty, opłat za wyłączenie z produkcji gruntów rolnych</t>
  </si>
  <si>
    <t>0910</t>
  </si>
  <si>
    <t>Wpływy ze zwrotów dotacji oraz płatności wykorzystanych niezgodnie z przeznaczeniem lub wykorzystanych z naruszeniem procedur, o których mowa w art. 184 ustawy, pobranych nienależnie lub w nadmiernej wysokości</t>
  </si>
  <si>
    <t>2910</t>
  </si>
  <si>
    <t>01078</t>
  </si>
  <si>
    <t>Usuwanie skutków klęsk żywiołowych</t>
  </si>
  <si>
    <t>01095</t>
  </si>
  <si>
    <t>Pozostała działalność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</si>
  <si>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</si>
  <si>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</si>
  <si>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</si>
  <si>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</si>
  <si>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</si>
  <si>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</si>
  <si>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</si>
  <si>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100</t>
  </si>
  <si>
    <t>GÓRNICTWO I KOPALNICTWO</t>
  </si>
  <si>
    <t>10095</t>
  </si>
  <si>
    <t>Odsetki od nieterminowej wpłaty należności za użytkowanie górnicze z tytułu wydobywania wód leczniczych, wód termalnych, solanek z terenu województwa podkarpackiego</t>
  </si>
  <si>
    <t>0920</t>
  </si>
  <si>
    <t xml:space="preserve">b) dochody majątkowe </t>
  </si>
  <si>
    <t>150</t>
  </si>
  <si>
    <t>PRZETWÓRSTWO PRZEMYSŁOWE</t>
  </si>
  <si>
    <t>15011</t>
  </si>
  <si>
    <t>Rozwój przedsiębiorczości</t>
  </si>
  <si>
    <t xml:space="preserve">Zwrot przez partnera części niewykorzystanej dotacji oraz części dotacji wykorzystanej niezgodnie z przeznaczeniem pobranej nienależnie lub w nadmiernej wysokości dotyczącej realizacji projektu pn. „Podkarpacka Platforma Wsparcia Biznesu” w ramach Regionalnego Programu Operacyjnego Województwa Podkarpackiego na lata 2014-2020 </t>
  </si>
  <si>
    <t xml:space="preserve">Zwrot części niewykorzystanych dotacji oraz części dotacji wykorzystanej niezgodnie z przeznaczeniem pobranej nienależnie lub w nadmiernej wysokości przez beneficjentów projektów realizowanych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</si>
  <si>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</si>
  <si>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>TRANSPORT I ŁĄCZNOŚĆ</t>
  </si>
  <si>
    <t>Krajowe pasażerskie przewozy kolejowe</t>
  </si>
  <si>
    <t>Dzierżawa autobusów szynowych</t>
  </si>
  <si>
    <t>Wpływ kary za niedotrzymanie warunków umowy z zakresie utrzymania wskaźników gotowości technicznej (Wu) i niezawodności (Wn) pojazdów szynowych wraz z odsetkami</t>
  </si>
  <si>
    <t>Dotacje celowe otrzymane od samorządu województwa na zadania bieżące realizowane na podstawie porozumień (umów) między jednostkami samorządu terytorialnego</t>
  </si>
  <si>
    <t>2330</t>
  </si>
  <si>
    <t>Dotacje otrzymane z państwowych funduszy celowych na realizację zadań bieżących jednostek sektora finansów publicznych (Fundusz Kolejowy)</t>
  </si>
  <si>
    <t>2440</t>
  </si>
  <si>
    <t>Wpływy ze zwrotów niewykorzystanych dotacji oraz płatności</t>
  </si>
  <si>
    <t>2950</t>
  </si>
  <si>
    <t>Dotacje otrzymane z państwowych funduszy celowych na finansowanie lub dofinansowanie kosztów realizacji inwestycji i zakupów inwestycyjnych i jednostek sektora finansów publicznych (Fundusz Kolejowy)</t>
  </si>
  <si>
    <t>Infrastruktura kolejowa</t>
  </si>
  <si>
    <t xml:space="preserve">Zwrot podatku VAT w związku z realizacją zadania pn.: "Budowa Podmiejskiej Kolei Aglomeracyjnej - PKA": budowa zaplecza technicznego w ramach Programu Operacyjnego Infrastruktura i Środowisko na lata 2014 - 2020 </t>
  </si>
  <si>
    <t xml:space="preserve">Środki pochodzące z budżetu Unii Europejskiej jako refundacja wydatków poniesionych ze środków własnych na realizację projektu pn. :"Budowa Podmiejskiej Kolei Aglomeracyjnej - PKA : budowa zaplecza technicznego" w ramach Programu Operacyjnego Infrastruktura i Środowisko na lata 2014 - 2020 </t>
  </si>
  <si>
    <t>2057</t>
  </si>
  <si>
    <t>Środki pochodzące z budżetu Unii Europejskiej na realizację zadania pn.: "Budowa Podmiejskiej Kolei Aglomeracyjnej - PKA": budowa zaplecza technicznego w ramach Programu Operacyjnego Infrastruktura i Środowisko na lata 2014 - 2020</t>
  </si>
  <si>
    <t>Krajowe pasażerskie przewozy autobusowe</t>
  </si>
  <si>
    <t>Wpływy z odsetek od dotacji oraz płatności wykorzystanych niezgodnie z przeznaczeniem lub wykorzystanych z naruszeniem procedur, o których mowa w art. 184 ustawy, pobranych nienależnie lub w nadmiernej wysokości</t>
  </si>
  <si>
    <t>0900</t>
  </si>
  <si>
    <t>Lokalny transport zbiorowy</t>
  </si>
  <si>
    <t xml:space="preserve">Opłaty za wydawanie zezwoleń na regularny przewóz osób </t>
  </si>
  <si>
    <t>0620</t>
  </si>
  <si>
    <t>2360</t>
  </si>
  <si>
    <t>Drogi publiczne wojewódzkie</t>
  </si>
  <si>
    <t>Dochody realizowane przez Podkarpacki Zarząd Dróg Wojewódzkich w Rzeszowie</t>
  </si>
  <si>
    <t>0570</t>
  </si>
  <si>
    <t>0580</t>
  </si>
  <si>
    <t>0630</t>
  </si>
  <si>
    <t>0640</t>
  </si>
  <si>
    <t>Dotacja celowa z budżetu państwa z przeznaczeniem na dofinansowanie zadań z zakresu remontu, utrzymania i zarządzania drogami wojewódzkimi</t>
  </si>
  <si>
    <t>2230</t>
  </si>
  <si>
    <t xml:space="preserve">Dotacje celowe otrzymane z budżetu państwa na realizację bieżących zadań własnych samorządu województwa 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</si>
  <si>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</si>
  <si>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</si>
  <si>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</si>
  <si>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2710</t>
  </si>
  <si>
    <t>0870</t>
  </si>
  <si>
    <t>Środki pochodzące z budżetu Unii Europejskiej jna realizację projektu pn.: "Budowa nowego odcinka drogi wojewódzkiej Nr 992 w miejscowości Jasło" w ramach Programu Współpracy Transgranicznej INTERREG V-A Polska - Słowacja na lata 2014 - 2020</t>
  </si>
  <si>
    <t>6208</t>
  </si>
  <si>
    <t>Środki pochodzące z budżetu Unii Europejskiej na realizację inwestycji drogowych w ramach Programu Operacyjnego Polska Wschodnia na lata 2014-2020</t>
  </si>
  <si>
    <t>Środki pochodzące z budżetu Unii Europejskiej jako refundacja wydatków poniesionych ze środków własnych na realizację projektów w ramach Programu Operacyjnego Polska Wschodnia na lata 2014-2020</t>
  </si>
  <si>
    <t>Środki pochodzące z budżetu Unii Europejskiej jako refundacja wydatków poniesionych ze środków własnych na realizację projektu pn.: "Budowa nowego odcinka drogi wojewódzkiej Nr 992 w miejscowości Jasło" w ramach Programu Współpracy Transgranicznej INTERREG V-A Polska - Słowacja na lata 2014 - 2020</t>
  </si>
  <si>
    <t xml:space="preserve">Środki pochodzące z budżetu Unii Europejskiej na realizację projektu pn.: „Rozbudowa drogi wojewódzkiej Nr 885 Przemyśl-Hermanowice-Granica Państwa” w ramach Programu Współpracy Transgranicznej - Polska - Białoruś - Ukraina 2014-2020 </t>
  </si>
  <si>
    <t>Środki otrzymane do pozostałych jednostek zaliczanych do sektora finansów publicznych na finansowanie lub dofinansowanie kosztów realizacji inwestycji i zakupów inwestycyjnych jednostek zaliczanych do sektora finansów publicznych</t>
  </si>
  <si>
    <t>Dotacja celowa otrzymana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</si>
  <si>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samorządu województwa</t>
  </si>
  <si>
    <t>a) dochody bieżące</t>
  </si>
  <si>
    <t>Zwrot części niewykorzystanej dotacji przez Gminę Przemyśl otrzymanej na realizację zadania pn.: Wykonanie projektu budowlanego w ramach zadania pn.: „Zabezpieczenie osuwiska w m. Kuńkowce na odc. drogi wojewódzkiej Nr 884 Przemyśl – Dubiecko – Bachórz – Domaradz w km 5+300 – 5+500 wraz z przełożeniem w jej pas gminnej sieci wodociągowej"</t>
  </si>
  <si>
    <t>Dochody z tytułu opłat za wpis do rejestru przedsiębiorców prowadzących pracownię psychologiczną, za wpis do ewidencji uprawnionych psychologów, za wpis do ewidencji uprawnionych lekarzy, opłaty za wpis do ewidencji egzaminatorów wynikające z ustawy o kierujących pojazdami</t>
  </si>
  <si>
    <t>TURYSTYKA</t>
  </si>
  <si>
    <t>Zadania w zakresie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</si>
  <si>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</si>
  <si>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 xml:space="preserve">Odsetki od zwrotu części dotacji wykorzystanej niezgodnie z przeznaczeniem, pobranej nienależnie lub w nadmiernej wysokości przez Województwo Świętokrzyskie na realizację zadania w zakresie utrzymania i rozwoju Portalu w ramach „Utrzymania projektu „Trasy Rowerowe Polski Wschodniej – promocja” </t>
  </si>
  <si>
    <t xml:space="preserve">Zwrot części dotacji wykorzystanej niezgodnie z przeznaczeniem, pobranej nienależnie lub w nadmiernej wysokości przez Województwo Świętokrzyskie na realizację zadania w zakresie utrzymania i rozwoju Portalu w ramach „Utrzymania projektu „Trasy Rowerowe Polski Wschodniej – promocja” 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</si>
  <si>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</si>
  <si>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</si>
  <si>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</si>
  <si>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</si>
  <si>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</si>
  <si>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</si>
  <si>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>Wpływy z tytułu zwrotu kosztów zastępstwa procesowego, zaliczki dla komornika za prowadzone egzekucje wobec zadłużonych najemców</t>
  </si>
  <si>
    <t>Dochody z najmu i dzierżawy nieruchomości</t>
  </si>
  <si>
    <t>Zwrot kosztów za media</t>
  </si>
  <si>
    <t>Odsetki od nieterminowych wpłat za dzierżawę, wieczyste użytkowanie nieruchomości</t>
  </si>
  <si>
    <t>Zwrot nadpłaty podatku od nieruchomości</t>
  </si>
  <si>
    <t>Zwrot podatku od nieruchomości</t>
  </si>
  <si>
    <t>Wpływy z tytułu przekształcenia prawa użytkowania wieczystego w prawo własności</t>
  </si>
  <si>
    <t>0760</t>
  </si>
  <si>
    <t>Dochody ze sprzedaży mienia będącego w zasobie Województwa</t>
  </si>
  <si>
    <t>0770</t>
  </si>
  <si>
    <t>Wpływ odszkodowania od Państwowego Gospodarstwa Wodnego Wody Polskie RZGW w Rzeszowie za przejęcie działki przeznaczonej na realizację inwestycji w zakresie budowli przeciwpowodziowych</t>
  </si>
  <si>
    <t>0800</t>
  </si>
  <si>
    <t>DZIAŁALNOŚĆ USŁUGOWA</t>
  </si>
  <si>
    <t>Biura planowania przestrzennego</t>
  </si>
  <si>
    <t xml:space="preserve">Dochody realizowane przez Podkarpackie Biuro Planowania Przestrzennego w Rzeszowie </t>
  </si>
  <si>
    <t>Prace geologiczne (nieinwestycyjne)</t>
  </si>
  <si>
    <t>Zadania z zakresu geodezji i kartografii</t>
  </si>
  <si>
    <t xml:space="preserve">Dochody realizowane przez Wojewódzki Ośrodek Dokumentacji Geodezyjnej i Kartograficznej w Rzeszowie </t>
  </si>
  <si>
    <t>Dotacja celowa z budżetu państwa na realizację projektu pn.: "Podkarpacki System Informacji Przestrzennej (PSIP)" realizowanego w ramach Regionalnego Programu Operacyjnego Województwa Podkarpackiego na lata 2014 - 2020</t>
  </si>
  <si>
    <t>2059</t>
  </si>
  <si>
    <t>2210</t>
  </si>
  <si>
    <t>Zwrot części dotacji wykorzystanych niezgodnie z przeznaczeniem pobranych nienależnie lub w nadmiernej wysokości przez Partnerów projektu pn.: "Podkarpacki System Informacji Przestrzennej (PSIP)" realizowanego w ramach Regionalnego Programu Operacyjnego Województwa Podkarpackiego na lata 2014 - 2020</t>
  </si>
  <si>
    <t>2917</t>
  </si>
  <si>
    <t>INFORMATYKA</t>
  </si>
  <si>
    <t>Odsetki od zwrotu części dotacji wykorzystanych niezgodnie z przeznaczeniem, pobranych nienależnie lub w nadmiernej wysokości przez Partnerów projektu pn. „PSeAP – Podkarpacki System e-Administracji Publicznej” w ramach Regionalnego Programu Operacyjnego Województwa Podkarpackiego na lata 2007-2013</t>
  </si>
  <si>
    <t>0909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</si>
  <si>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</si>
  <si>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Wpływy z tytułu sprzedaży udziałów</t>
  </si>
  <si>
    <t>0780</t>
  </si>
  <si>
    <t>Zwrot części dotacji wykorzystanych niezgodnie z przeznaczeniem, pobranej w nienależnej lub nadmiernej wysokości przez Partnerów projektu pn.: "PSeAP - Podkarpacki System e- Administracji Publicznej" w ramach Regionalnego Programu Operacyjnego Województwa Podkarpackiego na lata 2007 -2013</t>
  </si>
  <si>
    <t>6667</t>
  </si>
  <si>
    <t xml:space="preserve">SZKOLNICTWO WYŻSZE I NAUKA </t>
  </si>
  <si>
    <t>Działalność upowszechniająca naukę</t>
  </si>
  <si>
    <t>Zwrot części niewykorzystanych dotacji na realizację zadań z zakresu popularyzacji nauki</t>
  </si>
  <si>
    <t>Rozliczenia środków ewidencjonowanych do 2018 r. w działach "730 - Nauka" i "803 - Szkolnictwo wyższe"</t>
  </si>
  <si>
    <t>Zwrot kosztów postępowania sądowego przeciwko stypendyście projektu pn.: "Podkarpacki fundusz stypendialny dla doktorantów" w ramach Programu Operacyjnego Kapitał Ludzki</t>
  </si>
  <si>
    <t>Odsetki od zwrotów części stypendiów udzielonych w ramach programu pn.: "Stypendia Marszałka Województwa Podkarpackiego" w 2018 r.</t>
  </si>
  <si>
    <t>Odsetki od zwrotów stypendiów udzielonych w ramach projektu pn.: "Podkarpacki fundusz stypendialny dla doktorantów" w ramach Programu Operacyjnego Kapitał Ludzki</t>
  </si>
  <si>
    <t>0929</t>
  </si>
  <si>
    <t>Zwrot części stypendiów udzielonych w ramach programu pn.: "Stypendia Marszałka Województwa Podkarpackiego" w 2018 r.</t>
  </si>
  <si>
    <t>Zwrot stypendiów udzielonych w ramach projektu pn.: "Podkarpacki fundusz stypendialny dla doktorantów" w ramach Programu Operacyjnego Kapitał Ludzki</t>
  </si>
  <si>
    <t>0947</t>
  </si>
  <si>
    <t>0949</t>
  </si>
  <si>
    <t>Zwrot części niewykorzystanej dotacji na organizację wydarzeń popularyzujących naukę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</si>
  <si>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</si>
  <si>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</si>
  <si>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</si>
  <si>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</si>
  <si>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ADMINISTRACJA PUBLICZNA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</si>
  <si>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</si>
  <si>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</si>
  <si>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</si>
  <si>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Dochody realizowane przez Urząd Marszałkowski Województwa Podkarpackiego</t>
  </si>
  <si>
    <t>Dotacja celowa z Funduszu Pracy na obsługę staży podyplomowych lekarzy i lekarzy dentystów</t>
  </si>
  <si>
    <t>Komisje egzaminacyjne</t>
  </si>
  <si>
    <t>Promocja jednostek samorządu terytorialnego</t>
  </si>
  <si>
    <t>Odsetki za nieterminowe i nienależyte wykonanie umów</t>
  </si>
  <si>
    <t xml:space="preserve">Zwrot nadpłaconych wydatków w ramach realizacji projektu Urzędu Marszałkowskiego Województwa Podkarpackiego pn.: "Promocja Gospodarcza Województwa Podkarpackiego"  w ramach Regionalnego Programu Operacyjnego Województwa Podkarpackiego na lata 2014 -2020 </t>
  </si>
  <si>
    <t>Środki pochodzące z budżetu Unii Europejskiej na realizację projektu pn. "Naftowe dziedzictwo działalności Ignacego Łukasiewicza" w ramach Programu Współpracy Transgranicznej Polska - Białoruś - Ukraina na lata 2014-2020</t>
  </si>
  <si>
    <t>2008</t>
  </si>
  <si>
    <t>Środki pochodzące z budżetu Unii Europejskiej jako refundacja wydatków poniesionych ze środków własnych na realizację projektu pn. "Szlak Maryjny (Światło ze Wschodu)" w ramach Programu Współpracy Transgranicznej INTERREG V-A Polska - Słowacja 2014-2020</t>
  </si>
  <si>
    <t>Środki pochodzące z budżetu Unii Europejskiej jako refundacja wydatków poniesionych ze środków własnych na realizację projektu pn. "Szlak Kultury Wołoskiej" w ramach Programu Współpracy Transgranicznej INTERREG V-A Polska - Słowacja 2014-2020</t>
  </si>
  <si>
    <t>Środki pochodzące z budżetu Unii Europejskiej jako refundacja wydatków poniesionych ze środków własnych na realizację projektu pn. "W sercu Karpat - granica, która łączy" w ramach Programu Współpracy Transgranicznej INTERREG V-A Polska - Słowacja 2014-2020</t>
  </si>
  <si>
    <t>Dotacja celowa z budżetu państwa jako refundacja wydatków poniesionych ze środków własnych na realizację projektu pn. "Szlakiem obiektów UNESCO na pograniczu polsko - słowackim" w ramach Programu Współpracy Transgranicznej INTERREG V-A Polska - Słowacja 2014-2020</t>
  </si>
  <si>
    <t>Zwrot przez Województwo Warmińsko - Mazurskie części niewykorzystanej dotacji na dofinansowanie zadań związanych z funkcjonowaniem Domu Polski Wschodniej w Brukseli</t>
  </si>
  <si>
    <t>Pomoc zagraniczna</t>
  </si>
  <si>
    <t>Dotacje celowe otrzymane z budżetu państwa na zadania bieżące realizowane przez samorząd województwa na podstawie porozumień z organami administracji rządowej</t>
  </si>
  <si>
    <t>Dotacje celowe otrzymane z budżetu państwa na inwestycje i zakupy inwestycyjne realizowane przez samorząd województwa na podstawie porozumień z organami administracji rządowej</t>
  </si>
  <si>
    <t>Funkcjonowanie wojewódzkich rad dialogu społecznego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</si>
  <si>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</si>
  <si>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>2007</t>
  </si>
  <si>
    <t>Środki pochodzące z budżetu Unii Europejskiej na realizację projektu pn. „Punkty Informacyjne Funduszy Europejskich” w ramach Programu Operacyjnego Pomoc Techniczna na lata 2014-2020</t>
  </si>
  <si>
    <t>Środki pochodzące z budżetu Unii Europejskiej na realizację projektu pn. „Zadania polegające na współpracy z urzędami marszałkowskimi w zakresie wzmacniania zdolności gmin do programowania i wdrażania działań rewitalizacyjnych” w ramach Programu Operacyjnego Pomoc Techniczna na lata 2014-2020</t>
  </si>
  <si>
    <t>Środki pochodzące z budżetu Unii Europejskiej na realizację projektu pn.: "Kondycja społeczno - gospodarcza rodzin z uwzględnieniem zjawiska depopulacji" w ramach Programu Operacyjnego Pomoc Techniczna na lata 2014-2020</t>
  </si>
  <si>
    <t>Dotacja celowa z budżetu państwa na realizację projektu pn.: „Punkty Informacyjne Funduszy Europejskich” w ramach Programu Operacyjnego Pomoc Techniczna na lata 2014-2020</t>
  </si>
  <si>
    <t>'Dotacja celowa z budżetu państwa na realizację projektu pn.: „Zadania polegające na współpracy z urzędami marszałkowskimi w zakresie wzmacniania zdolności gmin do programowania i wdrażania działań rewitalizacyjnych” w ramach Programu Operacyjnego Pomoc Techniczna na lata 2014-2020</t>
  </si>
  <si>
    <t>'Dotacja celowa z budżetu państwa na realizację projektu pn.: „Zintegrowany i uspołeczniony model planowania przestrzennego poprzez opracowanie Strategii Przestrzennej Rzeszowskiego Obszaru Funkcjonalnego” w ramach Programu Operacyjnego Wiedza, Edukacja, Rozwój na lata 2014 - 2020</t>
  </si>
  <si>
    <t>Dotacja celowa z budżetu państwa na realizację projektu pn.: "Kondycja społeczno - gospodarcza rodzin z uwzględnieniem zjawiska depopulacji" w ramach Programu Operacyjnego Pomoc Techniczna na lata 2014-2020</t>
  </si>
  <si>
    <t>Środki pochodzące z budżetu Unii Europejskiej jako refundacja wydatków poniesionych ze środków własnych na realizację projektu pn. "Partnerstwo dla wspólnego rozwoju" w ramach Pomocy Technicznej Programu Współpracy Transgranicznej INTERREG V-A Polska - Słowacja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</si>
  <si>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</si>
  <si>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Środki pochodzące z budżetu Unii Europejskiej na realizację projektu pn.: "Funkcjonowanie Oddziału Programu Współpracy Transgranicznej EIS Polska - Białoruś - Ukraina 2014-2020 w Rzeszowie" w ramach Programu Współpracy Transgranicznej Polska - Białoruś - Ukraina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</si>
  <si>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</si>
  <si>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>Dotacja celowa z budżetu państwa jako refundacja wydatków poniesionych ze środków własnych na realizację projektu pn. "Partnerstwo dla wspólnego rozwoju" w ramach Pomocy Technicznej Programu Współpracy Transgranicznej INTERREG V-A Polska - Słowacja 2014-2020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</si>
  <si>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</si>
  <si>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otrzymane z tytułu pomocy finansowej udzielanej między jednostkami samorządu terytorialnego na dofinansowanie własnych zadań inwestycyjnych i zakupów inwestycyjnych</t>
  </si>
  <si>
    <t>OBRONA NARODOWA</t>
  </si>
  <si>
    <t>Pozostałe wydatki obronne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</si>
  <si>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</si>
  <si>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</si>
  <si>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</si>
  <si>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</si>
  <si>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zezwolenia na hurtową sprzedaż alkoholu</t>
  </si>
  <si>
    <t>0480</t>
  </si>
  <si>
    <t>Opłaty koncesyjne za poszukiwanie lub rozpoznawanie złóż węglowodorów oraz za wydobywanie węglowodorów ze złóż na terenie województwa podkarpackiego</t>
  </si>
  <si>
    <t>0590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</si>
  <si>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</si>
  <si>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</si>
  <si>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</si>
  <si>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</si>
  <si>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</si>
  <si>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</si>
  <si>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</si>
  <si>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</si>
  <si>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</si>
  <si>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</si>
  <si>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</si>
  <si>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</si>
  <si>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</si>
  <si>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>Odsetki od środków na rachunkach bankowych oraz lokat terminowych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</si>
  <si>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</si>
  <si>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</si>
  <si>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</si>
  <si>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</si>
  <si>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Dotacja celowa z budżetu państwa na współfinansowanie projektów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</si>
  <si>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</si>
  <si>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realizowanych w ramach  Regionalnego Programu Operacyjnego Województwa Podkarpackiego na lata 2014 - 2020</t>
  </si>
  <si>
    <t>Dotacja celowa z budżetu państwa jako refundacja wydatków poniesionych ze środków własnych na współfinansowanie projektów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</si>
  <si>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</si>
  <si>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Regionalne Programy Operacyjne 2014 - 2020 finansowane 
z udziałem środków Europejskiego Funduszu Społecznego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</si>
  <si>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</si>
  <si>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</si>
  <si>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własnych 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</si>
  <si>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</si>
  <si>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OŚWIATA I WYCHOWANIE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</si>
  <si>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</si>
  <si>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</si>
  <si>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</si>
  <si>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</si>
  <si>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Szkoły policealne</t>
  </si>
  <si>
    <t>Szkoły zawodowe</t>
  </si>
  <si>
    <t>Dokształcanie i doskonalenie nauczycieli</t>
  </si>
  <si>
    <t>Środki pochodzące z budżetu Unii Europejskiej na realizację projektu pn.: "Razem odkryjmy świat programowania - szkolenia dla nauczycieli i uczniów z podregionu rzeszowskiego" w ramach Programu Operacyjnego Polska Cyfrowa na lata 2014 - 2020</t>
  </si>
  <si>
    <t>Środki pochodzące z budżetu Unii Europejskiej na realizację projektu pn.: "Razem odkryjmy świat programowania - szkolenia dla nauczycieli i uczniów z podregionu przemyskiego" w ramach Programu Operacyjnego Polska Cyfrowa na lata 2014 - 2020</t>
  </si>
  <si>
    <t>Środki pochodzące z budżetu Unii Europejskiej na realizację projektu pn.: "Razem odkryjmy świat programowania - szkolenia dla nauczycieli i uczniów z podregionu krośnieńskiego" w ramach Programu Operacyjnego Polska Cyfrowa na lata 2014 - 2020</t>
  </si>
  <si>
    <t>Środki pochodzące z budżetu Unii Europejskiej na realizację projektu pn.: "Rozwijanie kompetencji kadry dydaktycznej w zakresie doradztwa edukacyjno - zawodowego (makroregion IV)" w ramach Programu Operacyjnego Wiedza, Edukacja, Rozwój na lata 2014 - 2020</t>
  </si>
  <si>
    <t>Dotacja celowa z budżetu państwa na realizację projektu pn.: "Razem odkryjmy świat programowania - szkolenia dla nauczycieli i uczniów z podregionu krośnieńskiego" w ramach Programu Operacyjnego Polska Cyfrowa na lata 2014 - 2020</t>
  </si>
  <si>
    <t>Dotacja celowa z budżetu państwa na realizację projektu pn.: "Razem odkryjmy świat programowania - szkolenia dla nauczycieli i uczniów z podregionu przemyskiego" w ramach Programu Operacyjnego Polska Cyfrowa na lata 2014 - 2020</t>
  </si>
  <si>
    <t>Dotacja celowa z budżetu państwa na realizację projektu pn.: "Razem odkryjmy świat programowania - szkolenia dla nauczycieli i uczniów z podregionu rzeszowskiego" w ramach Programu Operacyjnego Polska Cyfrowa na lata 2014 - 2020</t>
  </si>
  <si>
    <t>Dotacja celowa z budżetu państwa na realizację projektu pn.: "Rozwijanie kompetencji kadry dydaktycznej w zakresie doradztwa edukacyjno - zawodowego (makroregion IV)" w ramach Programu Operacyjnego Wiedza, Edukacja, Rozwój na lata 2014 - 2020</t>
  </si>
  <si>
    <t>2220</t>
  </si>
  <si>
    <t xml:space="preserve">Dochody realizowane przez jednostki oświatowe </t>
  </si>
  <si>
    <t>Biblioteki pedagogiczne</t>
  </si>
  <si>
    <t>Zapewnienie uczniom prawa do bezpłatnego dostępu do podręczników, materiałów edukacyjnych lub materiałów ćwiczeniowych</t>
  </si>
  <si>
    <t>b) wydatki majątkowe</t>
  </si>
  <si>
    <t xml:space="preserve">Środki pochodzące z budżetu Unii Europejskiej na realizację projektu pn. " Rozwijanie profesjonalizmu" w ramach Programu ERASMUS+ </t>
  </si>
  <si>
    <t>2001</t>
  </si>
  <si>
    <t xml:space="preserve">Środki pochodzące z budżetu Unii Europejskiej jako refundacja wydatków poniesionych ze środków własnych na realizację projektu pn. " Rozwijanie profesjonalizmu" w ramach Programu ERASMUS+ </t>
  </si>
  <si>
    <t>2051</t>
  </si>
  <si>
    <t xml:space="preserve">Środki pochodzące z budżetu Unii Europejskiej na realizację projektu pn. " Europa w szkole szpitalnej" w ramach Programu ERASMUS+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</si>
  <si>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</si>
  <si>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>2919</t>
  </si>
  <si>
    <t xml:space="preserve">Zwrot części niewykorzystanych dotacji przez beneficjentów projektów realizowanych w ramach Regionalnego Programu Operacyjnego Województwa Podkarpackiego na lata 2014-2020 </t>
  </si>
  <si>
    <t>2959</t>
  </si>
  <si>
    <t>6699</t>
  </si>
  <si>
    <t>SZKOLNICTWO WYŻSZE</t>
  </si>
  <si>
    <t>Pomoc materialna dla studentów i doktorantów</t>
  </si>
  <si>
    <t>Odsetki od zwrotów stypendiów udzielonych w ramach projektu pn. "Podkarpacki fundusz stypendialny dla doktorantów" w ramach Programu Operacyjnego Kapitał Ludzki</t>
  </si>
  <si>
    <t>OCHRONA ZDROWIA</t>
  </si>
  <si>
    <t>Szpitale ogólne</t>
  </si>
  <si>
    <t>Zwrot części niewykorzystanej dotacji przez samodzielne publiczne zakłady opieki zdrowotnej</t>
  </si>
  <si>
    <t>Zwrot części dotacji na zadania realizowane przez samodzielne publiczne zakłady opieki zdrowotnej</t>
  </si>
  <si>
    <t>Zwrot części niewykorzystanej dotacji przez beneficjenta projektu realizowanego w ramach Regionalnego Programu Operacyjnego Województwa Podkarpackiego na lata 2014 - 2020</t>
  </si>
  <si>
    <t>Lecznictwo psychiatryczne</t>
  </si>
  <si>
    <t>Lecznictwo ambulatoryjne</t>
  </si>
  <si>
    <t>Ratownictwo medyczne</t>
  </si>
  <si>
    <t>Dotacje celowe otrzymane z budżetu państwa na inwestycje i zakupy inwestycyjne z zakresu administracji rządowej oraz inne zadania zlecone ustawami realizowane przez samorząd województwa</t>
  </si>
  <si>
    <t>Przeciwdziałanie alkoholizmowi</t>
  </si>
  <si>
    <t>Zwrot dotacji wykorzystanych niezgodnie z przeznaczeniem, pobranych nienależnie lub w nadmiernej wysokości na realizację zadań z zakresu przeciwdziałania alkoholizmowi</t>
  </si>
  <si>
    <t>Składki na ubezpieczenie zdrowotne oraz świadczenia dla osób nieobjętych obowiązkiem ubezpieczenia zdrowotnego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</si>
  <si>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</si>
  <si>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</si>
  <si>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</si>
  <si>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>Regionalne ośrodki polityki społecznej</t>
  </si>
  <si>
    <t>Dochody realizowane przez Regionalny Ośrodek Polityki Społecznej w Rzeszowie</t>
  </si>
  <si>
    <t xml:space="preserve">Zwrot dotacji wykorzystanych niezgodnie z przeznaczeniem, pobranych nienależnie lub w nadmiernej wysokości na realizację zadań z zakresu pomocy społecznej oraz przeciwdziałania przemocy w rodzinie </t>
  </si>
  <si>
    <t>Centra integracji społecznej</t>
  </si>
  <si>
    <t>Zwrot dotacji oraz płatności wykorzystanych niezgodnie z przeznaczeniem, pobranych nienależnie lub w nadmiernej wysokości</t>
  </si>
  <si>
    <t>Środki pochodzące z budżetu Unii Europejskiej na realizację projektu pn. "Liderzy kooperacji" w ramach Programu Operacyjnego Wiedza, Edukacja, Rozwój na lata 2014-2020</t>
  </si>
  <si>
    <t>Dotacja celowa z budżetu państwa na realizację projektu pn. "Liderzy kooperacji" w ramach Programu Operacyjnego Wiedza, Edukacja, Rozwój na lata 2014-2020</t>
  </si>
  <si>
    <t>Środki pochodzące z budżetu Unii Europejskiej jako refundacja wydatków poniesionych ze środków własnych na realizację projektu pn. "CE 985 SENTINEL - rozwój i umacnianie pozycji przedsiębiorstw społecznych w celu maksymalnego zwiększenia ich wpływu na sektor ekonomiczny i społeczny w państwach Europy Środkowej" w ramach programu Interreg Europa Środkowa na lata 2014 - 2020</t>
  </si>
  <si>
    <t>Dotacja celowa z budżetu państwa na realizację projektu pn. "Liderzy kooperacji" w ramach Programu Operacyjnego Wiedza Edukacja Rozwój 2014-2020</t>
  </si>
  <si>
    <t>Zwrot części niewykorzystanych dotacji przez beneficjentów projektów realizowanych w ramach Regionalnego Programu Operacyjnego Województwa Podkarpackiego na lata 2014-2020</t>
  </si>
  <si>
    <t>POZOSTAŁE ZADANIA W ZAKRESIE POLITYKI SPOŁECZNEJ</t>
  </si>
  <si>
    <t>Rehabilitacja zawodowa i społeczna osób niepełnosprawnych</t>
  </si>
  <si>
    <t>Zwrot części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</t>
  </si>
  <si>
    <t>Państwowy Fundusz Rehabilitacji Osób Niepełnosprawnych</t>
  </si>
  <si>
    <t xml:space="preserve">Wpływ 2,5% odpisu ze środków Państwowego Funduszu Rehabilitacji Osób Niepełnosprawnych </t>
  </si>
  <si>
    <t>2170</t>
  </si>
  <si>
    <t>Wojewódzkie Urzędy Pracy</t>
  </si>
  <si>
    <t>0959</t>
  </si>
  <si>
    <t>Dotacja celowa z budżetu państwa na współfinansowanie projektów w ramach Programu Operacyjnego Wiedza, Edukacja, Rozwój na lata 2014 - 2020</t>
  </si>
  <si>
    <t>2009</t>
  </si>
  <si>
    <t>Dotacja celowa z budżetu państwa na finansowanie wydatków objętych Pomocą Techniczną Programu Operacyjnego Wiedza, Edukacja, Rozwój na lata 2014 - 2020</t>
  </si>
  <si>
    <t>Dotacje otrzymane z państwowych funduszy celowych na realizację zadań bieżących jednostek sektora finansów publicznych (Fundusz Gwarantowanych Świadczeń Pracowniczych)</t>
  </si>
  <si>
    <t>Dotacja celowa z budżetu państwa na finansowanie wydatków objętych Pomocą Techniczną Programu Operacyjnego Wiedza, Edukacja, Rozwój 2014 - 2020</t>
  </si>
  <si>
    <t>Środki pochodzące z budżetu Unii Europejskiej na realizację projektu pn.: „Standardy w zakresie mieszkalnictwa wspomaganego dla osób chorujących psychicznie po wielokrotnych pobytach w szpitalach psychiatrycznych" w ramach Programu Operacyjnego Wiedza, Edukacja, Rozwój na lata 2014-2020</t>
  </si>
  <si>
    <t xml:space="preserve">Dotacja celowa z budżetu państwa na realizację projektu pn.: „Standardy w zakresie mieszkalnictwa wspomaganego dla osób chorujących psychicznie po wielokrotnych pobytach w szpitalach psychiatrycznych" w ramach Programu Operacyjnego Wiedza, Edukacja, Rozwój na lata 2014-2020 </t>
  </si>
  <si>
    <t>Zwrot części dotacji wykorzystanych niezgodnie z przeznaczeniem, pobranych nienależnie lub w nadmiernej wysokości przez beneficjentów projektów realizowanych w ramach Programu Operacyjnego Kapitał Ludzki</t>
  </si>
  <si>
    <t>Zwrot części niewykorzystanych dotacji przez beneficjentów projektów realizowanych w ramach Programu Operacyjnego Wiedza, Edukacja, Rozwój na lata 2014 - 2020</t>
  </si>
  <si>
    <t>EDUKACYJNA OPIEKA WYCHOWAWCZA</t>
  </si>
  <si>
    <t>Internaty i bursy szkolne</t>
  </si>
  <si>
    <t>RODZINA</t>
  </si>
  <si>
    <t>Wspieranie rodziny</t>
  </si>
  <si>
    <t>Środki pochodzące z budżetu Unii Europejskiej na realizację projektu pn. „Bliżej rodziny - szkolenia dla kadr systemów wspierania rodziny i pieczy zastępczej” w ramach Programu Operacyjnego Wiedza, Edukacja, Rozwój na lata 2014-2020</t>
  </si>
  <si>
    <t>Dotacja celowa z budżetu państwa na realizację projektu pn.:  „Bliżej rodziny - szkolenia dla kadr systemów wspierania rodziny i pieczy zastępczej” w ramach Programu Operacyjnego Wiedza, Edukacja, Rozwój na lata 2014-2020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</si>
  <si>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</si>
  <si>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</si>
  <si>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</si>
  <si>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</si>
  <si>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Zwrot części otrzymanej w 2018 r. dotacji celowej na realizację zadań w zakresie prowadzenia regionalnych placówek opiekuńczo - terapeutycznych na terenie województwa podkarpackiego</t>
  </si>
  <si>
    <t>GOSPODARKA KOMUNALNA I OCHRONA ŚRODOWISKA</t>
  </si>
  <si>
    <t>Gospodarka odpadami komunalnymi</t>
  </si>
  <si>
    <t>35,65% wpływu z opłaty rejestrowej i opłaty rocznej od podmiotów wprowadzających produkty, produkty w opakowaniach i gospodarujących odpadami</t>
  </si>
  <si>
    <t>Ochrona powietrza atmosferycznego i klimatu</t>
  </si>
  <si>
    <t>2460</t>
  </si>
  <si>
    <t>Zmniejszenie hałasu i wibracji</t>
  </si>
  <si>
    <t>Wpływ kary za nieterminowe wykonanie umowy</t>
  </si>
  <si>
    <t>Wpływy i wydatki związane z gromadzeniem środków z opłat i kar za korzystanie ze środowiska</t>
  </si>
  <si>
    <t xml:space="preserve">3% wpływu z tytułu kar pieniężnych za uszkodzenie, zniszczenie drzewa lub krzewu oraz za usunięcie drzewa lub krzewu bez zezwolenia przez osoby fizyczne </t>
  </si>
  <si>
    <t>3% wpływu z tytułu kar pieniężnych za uszkodzenie, zniszczenie drzewa lub krzewu oraz za usunięcie drzewa lub krzewu bez zezwolenia przez osoby prawne</t>
  </si>
  <si>
    <t>3% wpływu z tytułu opłat za korzystanie ze środowiska oraz za usuwanie drzewa lub krzewu</t>
  </si>
  <si>
    <t>Wpływy i wydatki związane z gromadzeniem środków z opłat produktowych</t>
  </si>
  <si>
    <t>1% wpływu z tytułu opłaty recyklingowej oraz dodatkowej opłaty recyklingowej związanej z gospodarką opakowaniami i odpadami opakowaniowymi</t>
  </si>
  <si>
    <t>0240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</si>
  <si>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</si>
  <si>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</si>
  <si>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</si>
  <si>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</si>
  <si>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 xml:space="preserve">10% wpływu z tytułu opłaty produktowej oraz dodatkowej opłaty produktowej </t>
  </si>
  <si>
    <t xml:space="preserve">Wpływy i wydatki związane z wprowadzeniem do obrotu baterii i akumulatorów </t>
  </si>
  <si>
    <t>5% wpływu z tytułu opłat za wprowadzanie do obrotu baterii i akumulatorów</t>
  </si>
  <si>
    <t>Pozostałe zadania związane z gospodarką odpadami</t>
  </si>
  <si>
    <t>KULTURA I OCHRONA DZIEDZICTWA NARODOWEGO</t>
  </si>
  <si>
    <t>Pozostałe zadania w zakresie kultury</t>
  </si>
  <si>
    <t>Zwrot dotacji wykorzystanych niezgodnie z przeznaczeniem, pobranych nienależnie lub w nadmiernej wysokości na realizację zadań z zakresu kultury</t>
  </si>
  <si>
    <t>Zwrot części niewykorzystanych dotacji na realizację zadań z zakresu kultury</t>
  </si>
  <si>
    <t>Teatry</t>
  </si>
  <si>
    <t>Wpływy z tytułu pomocy finansowej udzielanej między jednostkami samorządu terytorialnego na dofinansowanie własnych zadań bieżących</t>
  </si>
  <si>
    <t>Zwrot części niewykorzystanych dotacji przez instytucje kultury</t>
  </si>
  <si>
    <t>b) dochody majątków, w tym:</t>
  </si>
  <si>
    <t>Filharmonie, orkiestry, chóry i kapele</t>
  </si>
  <si>
    <t>Domy i ośrodki kultury, świetlice i kluby</t>
  </si>
  <si>
    <t>Zwrot dotacji wykorzystanych niezgodnie z przeznaczeniem, pobranych nienależnie lub w nadmiernej wysokości na realizację zadań przez instytucje kultury</t>
  </si>
  <si>
    <t>6690</t>
  </si>
  <si>
    <t>Pozostałe instytucje kultury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</si>
  <si>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</si>
  <si>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</si>
  <si>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</si>
  <si>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</si>
  <si>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>Muzea</t>
  </si>
  <si>
    <t>Zwrot odsetek od nieterminowej spłaty pożyczki udzielonej dla Muzeum Podkarpackiego w Krośnie</t>
  </si>
  <si>
    <t>6300</t>
  </si>
  <si>
    <t>Ochrona zabytków i opieka nad zabytkami</t>
  </si>
  <si>
    <t xml:space="preserve">Wpływ kar za nieterminowe wykonanie umów </t>
  </si>
  <si>
    <t>Środki pochodzące z budżetu Unii Europejskiej jako refundacja wydatków poniesionych ze środków własnych na realizację projektu pn.: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</si>
  <si>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</si>
  <si>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</si>
  <si>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realizowane przez Zespół Karpackich Parków Krajobrazowych w Krośnie</t>
  </si>
  <si>
    <t>Dochody realizowane przez Zespół Parków Krajobrazowych w Przemyślu</t>
  </si>
  <si>
    <t>KULTURA FIZYCZNA</t>
  </si>
  <si>
    <t>Zadania w zakresie kultury fizycznej</t>
  </si>
  <si>
    <t>Zwrot części niewykorzystanych dotacji na realizację zadań z zakresu kultury fizycznej i sportu</t>
  </si>
  <si>
    <t>DOCHODY OGÓŁEM</t>
  </si>
  <si>
    <t>w tym:</t>
  </si>
  <si>
    <t>dochody bieżące</t>
  </si>
  <si>
    <t xml:space="preserve">w tym finansowane z dotacji </t>
  </si>
  <si>
    <t>w tym finansowane z dochodów własnych</t>
  </si>
  <si>
    <t>dochody majątkowe</t>
  </si>
  <si>
    <t>Zestawienie wykonania planu dochodów i wydatków zadań z zakresu administracji rządowej wykonywanych 
przez samorząd województwa</t>
  </si>
  <si>
    <t xml:space="preserve">I. DOCHODY </t>
  </si>
  <si>
    <t>w złotych</t>
  </si>
  <si>
    <t>Rozdział</t>
  </si>
  <si>
    <t>Nazwa</t>
  </si>
  <si>
    <t>% wykonania 
(7:6)</t>
  </si>
  <si>
    <t>6510</t>
  </si>
  <si>
    <t>6513</t>
  </si>
  <si>
    <t>600</t>
  </si>
  <si>
    <t>60003</t>
  </si>
  <si>
    <t>60095</t>
  </si>
  <si>
    <t>630</t>
  </si>
  <si>
    <t>63095</t>
  </si>
  <si>
    <t>710</t>
  </si>
  <si>
    <t>71012</t>
  </si>
  <si>
    <t>Ośrodki dokumentacji geodezyjnej i kartograficznej</t>
  </si>
  <si>
    <t>71095</t>
  </si>
  <si>
    <t>750</t>
  </si>
  <si>
    <t>75011</t>
  </si>
  <si>
    <t>75046</t>
  </si>
  <si>
    <t>75084</t>
  </si>
  <si>
    <t>752</t>
  </si>
  <si>
    <t>75212</t>
  </si>
  <si>
    <t>801</t>
  </si>
  <si>
    <t>80153</t>
  </si>
  <si>
    <t>851</t>
  </si>
  <si>
    <t>85141</t>
  </si>
  <si>
    <t>85156</t>
  </si>
  <si>
    <t>85195</t>
  </si>
  <si>
    <t>853</t>
  </si>
  <si>
    <t>85332</t>
  </si>
  <si>
    <t>Wojewódzkie urzędy pracy</t>
  </si>
  <si>
    <t>855</t>
  </si>
  <si>
    <t>85509</t>
  </si>
  <si>
    <t>bieżące</t>
  </si>
  <si>
    <t>majątkowe</t>
  </si>
  <si>
    <r>
      <rPr>
        <b/>
        <sz val="10"/>
        <rFont val="Arial"/>
        <family val="2"/>
        <charset val="238"/>
      </rPr>
      <t xml:space="preserve">II. WYDATKI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</si>
  <si>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w złotych</t>
  </si>
  <si>
    <t xml:space="preserve">Plan wg uchwały budżetowej </t>
  </si>
  <si>
    <t>Wydatki 
bieżące</t>
  </si>
  <si>
    <t>z tego:</t>
  </si>
  <si>
    <t>Wydatki 
majątkowe</t>
  </si>
  <si>
    <t>% wykonania
(7:6)</t>
  </si>
  <si>
    <t>Wydatki jednostek budżetowych</t>
  </si>
  <si>
    <t>Dotacje na zadania bieżące</t>
  </si>
  <si>
    <t>Świadczenia na rzecz osób fizycznych</t>
  </si>
  <si>
    <t>wynagro-
dzenia i 
składki od nich naliczane</t>
  </si>
  <si>
    <t>wydatki związane z realizacją ich statutowych zadań</t>
  </si>
  <si>
    <t>9.</t>
  </si>
  <si>
    <t>10.</t>
  </si>
  <si>
    <t>11.</t>
  </si>
  <si>
    <t>12.</t>
  </si>
  <si>
    <t>13.</t>
  </si>
  <si>
    <t>14.</t>
  </si>
  <si>
    <t>15.</t>
  </si>
  <si>
    <t>razem</t>
  </si>
  <si>
    <t>3020</t>
  </si>
  <si>
    <t>4010</t>
  </si>
  <si>
    <t>4040</t>
  </si>
  <si>
    <t>4110</t>
  </si>
  <si>
    <t>4120</t>
  </si>
  <si>
    <t>4210</t>
  </si>
  <si>
    <t>4260</t>
  </si>
  <si>
    <t>4270</t>
  </si>
  <si>
    <t>4280</t>
  </si>
  <si>
    <t>4300</t>
  </si>
  <si>
    <t>4360</t>
  </si>
  <si>
    <t>4440</t>
  </si>
  <si>
    <t>4480</t>
  </si>
  <si>
    <t>4500</t>
  </si>
  <si>
    <t>6050</t>
  </si>
  <si>
    <t>4140</t>
  </si>
  <si>
    <t>4590</t>
  </si>
  <si>
    <t>2310</t>
  </si>
  <si>
    <t>2630</t>
  </si>
  <si>
    <t>4410</t>
  </si>
  <si>
    <t>4170</t>
  </si>
  <si>
    <t>3030</t>
  </si>
  <si>
    <t>4220</t>
  </si>
  <si>
    <t>4390</t>
  </si>
  <si>
    <t>4700</t>
  </si>
  <si>
    <t>4240</t>
  </si>
  <si>
    <t>6220</t>
  </si>
  <si>
    <t>4130</t>
  </si>
  <si>
    <t>4430</t>
  </si>
  <si>
    <t>4520</t>
  </si>
  <si>
    <t>WYDATKI OGÓŁEM</t>
  </si>
  <si>
    <t>Zestawienie wykonania planu dochodów i wydatków związanych ze szczególnymi zasadami wykonywania budżetu województwa wynikającymi z odrębnych ustaw</t>
  </si>
  <si>
    <t>Dochody</t>
  </si>
  <si>
    <t>Wydatki</t>
  </si>
  <si>
    <t>Ustawa</t>
  </si>
  <si>
    <t>Plan
po zmianach</t>
  </si>
  <si>
    <t xml:space="preserve">Wykonanie </t>
  </si>
  <si>
    <t>w tym wydatki:</t>
  </si>
  <si>
    <t xml:space="preserve">ROLNICTWO I ŁOWIECTWO </t>
  </si>
  <si>
    <t>Ustawa z dnia 3 lutego 1995r. 
o ochronie gruntów rolnych i leśnych 
(z późn. zm.)</t>
  </si>
  <si>
    <t>6060</t>
  </si>
  <si>
    <t>6610</t>
  </si>
  <si>
    <t>6620</t>
  </si>
  <si>
    <t>756</t>
  </si>
  <si>
    <t>DOCHODY OD OSÓB PRAWNYCH, OD OSÓB FIZYCZNYCH I OD INNYCH JEDNOSTEK NIEPOSIADAJĄCYCH OSOBOWOŚCI PRAWNEJ ORAZ WYDATKI ZWIĄZANE Z ICH POBOREM</t>
  </si>
  <si>
    <t>Ustawa z dnia 26 października 1982 r. 
o wychowaniu w trzeźwości 
i przeciwdziałaniu alkoholizmowi 
(z późn. zm.)</t>
  </si>
  <si>
    <t>75618</t>
  </si>
  <si>
    <t>85153</t>
  </si>
  <si>
    <t>Zwalczanie narkomanii</t>
  </si>
  <si>
    <t>85154</t>
  </si>
  <si>
    <t xml:space="preserve">Przeciwdziałanie alkoholizmowi </t>
  </si>
  <si>
    <t>4190</t>
  </si>
  <si>
    <t>852</t>
  </si>
  <si>
    <t>85205</t>
  </si>
  <si>
    <t>85232</t>
  </si>
  <si>
    <t>6230</t>
  </si>
  <si>
    <t>900</t>
  </si>
  <si>
    <t>90019</t>
  </si>
  <si>
    <t>Ustawa z dnia 27 kwietnia 2001 r. Prawo ochrony środowiska 
(z późn. zm.)</t>
  </si>
  <si>
    <t>90020</t>
  </si>
  <si>
    <t xml:space="preserve">Ustawa z dnia 11 maja 2001 r. o obowiązkach przedsiębiorców w zakresie gospodarowania niektórymi odpadami oraz 
o opłacie produktowej, ustawa z dnia 20 stycznia 2005 r. o recyklingu pojazdów wycofanych z eksploatacji, ustawa z dnia 13 czerwca 2013 r. o gospodarce opakowaniami i odpadami opakowaniowymi (z późn. zm.), ustawa z dnia 11 września 2015 r. zużytym sprzęcie elektrycznym i elektronicznym </t>
  </si>
  <si>
    <t>90024</t>
  </si>
  <si>
    <t>Wpływy i wydatki związane z wprowadzeniem do obrotu baterii i akumulatorów</t>
  </si>
  <si>
    <t>Ustawa z dnia 24 kwietnia 2009 r. 
o bateriach 
i akumulatorach (z późn. zm.)</t>
  </si>
  <si>
    <t>90026</t>
  </si>
  <si>
    <t xml:space="preserve">Ustawa z dnia 14 grudnia 2012 r.
 o odpadach (z późn. zm.) </t>
  </si>
  <si>
    <t>OGÓŁEM</t>
  </si>
  <si>
    <t>RAZEM</t>
  </si>
  <si>
    <t xml:space="preserve">Biblioteka  Pedagogiczna  w  Tarnobrzegu  </t>
  </si>
  <si>
    <t>Pedagogiczna  Biblioteka  Wojewódzka  
w  Przemyślu</t>
  </si>
  <si>
    <t>Pedagogiczna  Biblioteka  Wojewódzka  
w  Krośnie</t>
  </si>
  <si>
    <t>Pedagogiczna  Biblioteka  Wojewódzka  
w  Rzeszowie</t>
  </si>
  <si>
    <t>Podkarpackie Centrum Edukacji Nauczycieli 
w Rzeszowie</t>
  </si>
  <si>
    <t>Medyczno - Społeczne Centrum Kształcenia Zawodowego i Ustawicznego  w  Rzeszowie</t>
  </si>
  <si>
    <t>Medyczno - Społeczne Centrum Kształcenia Zawodowego i Ustawicznego w  Stalowej  Woli</t>
  </si>
  <si>
    <t>Medyczno - Społeczne Centrum Kształcenia Zawodowego i Ustawicznego  w  Mielcu</t>
  </si>
  <si>
    <t>Medyczno - Społeczne Centrum Kształcenia Zawodowego i Ustawicznego  w  Łańcucie</t>
  </si>
  <si>
    <t>Medyczno - Społeczne Centrum Kształcenia Zawodowego i Ustawicznego  w  Sanoku</t>
  </si>
  <si>
    <t>Medyczno - Społeczne Centrum Kształcenia Zawodowego i Ustawicznego w  Jaśle</t>
  </si>
  <si>
    <t>Medyczno - Społeczne Centrum Kształcenia Zawodowego i Ustawicznego w  Przemyślu</t>
  </si>
  <si>
    <t xml:space="preserve">Zespół  Szkół  Specjalnych  w  Rymanowie  Zdroju  </t>
  </si>
  <si>
    <t xml:space="preserve">Zespół Szkół przy Klinicznym Szpitalu Wojewódzkim Nr 2 w Rzeszowie                 </t>
  </si>
  <si>
    <t>Plan</t>
  </si>
  <si>
    <t>Nazwa  jednostki</t>
  </si>
  <si>
    <t>Lp.</t>
  </si>
  <si>
    <t>Zestawienie wykonania planu dochodów gromadzonych na wyodrębnionym rachunku 
przez wojewódzkie oświatowe jednostki budżetowe, oraz wydatków nimi finansowanych</t>
  </si>
  <si>
    <t>Zestawienie wykonania planu dochodów i wydatków związanych z realizacją zadań wykonywanych w drodze umów lub porozumień 
między jednostkami samorządu terytorialnego na dofinansowanie własnych zadań bieżących oraz zadań inwestycyjnych i zakupów inwestycyjnych</t>
  </si>
  <si>
    <t>Dochody - otrzymane dotacje</t>
  </si>
  <si>
    <t>Przeznaczenie</t>
  </si>
  <si>
    <t xml:space="preserve">TRANSPORT I ŁĄCZNOŚĆ </t>
  </si>
  <si>
    <t>60001</t>
  </si>
  <si>
    <t>2830</t>
  </si>
  <si>
    <t>Dotacja celowa otrzymana od Województwa Świętokrzyskiego na realizację zadania pn.: "Rekompensata należna przewoźnikowi z tytułu wykonywania kolejowych przewozów osób w ramach użyteczności publicznej".</t>
  </si>
  <si>
    <t>60013</t>
  </si>
  <si>
    <r>
      <t xml:space="preserve">Pomoc finansowa udzielona przez jednostki samorządu terytorialnego z przeznaczeniem na:
1) remonty chodników przy drogach wojewódzkich w kwocie 416.251,-zł,
2) odnowy dróg wojewódzkich - 1.252.382,-zł,
</t>
    </r>
    <r>
      <rPr>
        <i/>
        <sz val="11"/>
        <color theme="1"/>
        <rFont val="Arial"/>
        <family val="2"/>
        <charset val="238"/>
      </rPr>
      <t>Szczegółowy podział pomocy finansowej przedstawiono w objaśnieniach do wykonania wydatków rozdziału 60013.</t>
    </r>
  </si>
  <si>
    <r>
      <t xml:space="preserve">Pomoc finansowa udzielona przez:
1) jednostki samorządu terytorialnego w kwocie 7.821.527,-zł z przeznaczeniem na:
a) budowę chodników przy drogach wojewódzkich w kwocie 7.102.840,-zł,
b) przebudowy dróg wojewódzkich w kwocie 718.687,-zł. 
</t>
    </r>
    <r>
      <rPr>
        <i/>
        <sz val="11"/>
        <color theme="1"/>
        <rFont val="Arial"/>
        <family val="2"/>
        <charset val="238"/>
      </rPr>
      <t>Szczegółowy podział pomocy finansowej przedstawiono w objaśnieniach do wykonania wydatków rozdziału 60013.</t>
    </r>
    <r>
      <rPr>
        <sz val="11"/>
        <color theme="1"/>
        <rFont val="Arial"/>
        <family val="2"/>
        <charset val="238"/>
      </rPr>
      <t xml:space="preserve">
2) Gminę Brzozów na realizację zadania pn. "Poprawa bezpieczeństwa ruchu drogowego w ciągu drogi wojewódzkiej nr 886 Domaradz - Brzozów - Sanok w miejscowości Stara Wieś oraz w ciągu drogi wojewódzkiej nr 835 Lublin - Przeworsk - Grabownica Starzeńska w m. Grabownica Starzeńska” - 417.099,-zł,
3) Gminę Jasło na realizację zadania pn.: „Budowa nowego odcinka drogi wojewódzkiej nr 992 w miejscowości Jasło” - 536.276,-zł oraz refundację wydatków poniesionych ze środków własnych na realizację ww. zadania - 1.826.862,-zł,
4) Gminę Dynów na realizację zadania pn.: „Budowa obwodnicy m. Dynów w ciągu drogi wojewódzkiej nr 835 Lublin–Przeworsk–Grabownica Starzeńska” - 130.000,-zł,
5) Miasto Jasło na realizację inwestycji pn. „Budowa drogi wojewódzkiej nr 992 Jasło–Granica Państwa na odcinku pomiędzy drogą krajową Nr 28 a drogą krajową Nr 73” – 4.032.141,-zł,
6) Gminę Lubaczów na realizację zadania pn.: „Budowa obwodnicy m. Lubaczów w ciągu drogi wojewódzkiej nr 866 Dachnów - Lubaczów - Granica Państwa” – 42.275,-zł,
7) Gminę Strzyżów na realizację zadania pn.: „Budowa obwodnicy m. Strzyżów w ciągu drogi wojewódzkiej Nr 988” – 873.916,-zł,
8) Miasto Mielec na realizację inwestycji pn. „Budowa nowego odcinka drogi wojewódzkiej nr 984 od m. Piątkowiec przez m. Rzędzianowice do ul. Sienkiewicza w Mielcu wraz z budową mostu na rzece Wisłoka” – 238.940,-zł,
9) Gminę i Miasto Sędziszów Małopolski na realizację inwestycji pn.:  „Budowa drogi wojewódzkiej Nr 987 na odcinku od DK 94 przez ul. Księżomost do DP nr 1334 R” – 179.270,-zł,+L12
10) jednostki samorządu terytorialnego w kwocie 377.831,-zł na realizację zadań:
a) pn.  „Przebudowa/rozbudowa drogi wojewódzkiej nr 875 Mielec – Kolbuszowa - Leżajsk od końca obwodnicy m. Werynia do początku obwodnicy m. Sokołów Małopolski” – 177.831,-zł (pomoc finansowa od Gminy Dzikowiec - 79.722,-zł, Gminę Raniżów - 98.109,-zł),
b) zakup wraz z montażem elementów bezpieczeństwa ruchu i elementów chroniących użytkowników dróg (bariery energochłonne, ekrany zabezpieczające, znaki interaktywne, sygnalizacje świetlne) w ciągu dróg wojewódzkich administrowanych przez PZDW w Rzeszowie – 200.000,-zł (pomoc finansowa od Gminy Wiązownica - 100.000,-zł, Gminy Dębica - 50.000,-zł oraz Powiatu Dębickiego - 50.000,-zł).</t>
    </r>
  </si>
  <si>
    <t>75095</t>
  </si>
  <si>
    <t xml:space="preserve">Pomoc finansowa udzielona przez Gminę Trzebownisko z przeznaczeniem na pokrycie kosztów zarządzania Podkarpackim Parkiem Naukowo -Technologicznym w strefie S1 Jasionka. </t>
  </si>
  <si>
    <t>85311</t>
  </si>
  <si>
    <t>Pomoc finansowa z przeznaczeniem na dofinansowanie zakupu maszyn i urządzeń przez Zakład Aktywności Zawodowej w Nowej Sarzynie, w kwocie 21.000,- zł, udzielona przez:
1) Gminę Grodzisko Dolne w kwocie 4.000,-zł,
2) Gminę Raniżów w kwocie 4.000,-zł,
3) Gminę Kuryłówka w kwocie 3.000,-zł,
4) Miasto Leżajsk w kwocie 4.000,-zł,
5) Miasto Rudnik nad Sanem w kwocie 2.000,-zł,
6) Miasto Nowa Sarzyna w kwocie 4.000,-zł.</t>
  </si>
  <si>
    <t>85510</t>
  </si>
  <si>
    <t>Działalność placówek opiekuńczo-wychowawczych</t>
  </si>
  <si>
    <t>Dotacje celowe otrzymane z powiatów z przeznaczeniem na prowadzenie regionalnych placówek opiekuńczo - terapeutycznych na terenie województwa podkarpackiego, w tym z:
a) Powiatu Inowrocławskiego – 203.257,-zł,
b) Powiatu Kluczborskiego – 69.359,-zł,
c) Powiatu Leżajskiego – 73.121,-zł,
d) Powiatu Łańcuckiego – 69.359,-zł,
e) Powiatu Niżańskiego – 69.359,-zł,
f) Powiatu Pilskiego – 208.077,-zł,
g) Powiatu Pruszkowskiego – 138.718,-zł,
h) Powiatu Rzeszowskiego – 258.505,-zł,
i) Powiatu Drawskiego – 24.030,-zł,
j) Powiatu Gliwickiego - 379.121,-zł,
k) Powiatu Grodzkiego – 200.847,-zl,
l) Powiatu Hrubieszowskiego – 16.930,-zl,
m) Powiatu Jarosławskiego – 121.975,-zł,
n) Powiatu Lubelskiego – 19.661,-zł,
o) Powiatu Nowosolskiego – 58.677,-zł,
p) Powiatu Polkowickiego – 60.793,-zł,
q) Powiatu Przeworskiego – 31.772,-zł,
r) Powiatu Zielonogórskiego – 66.291,-zł,
s) Gminy Siemianowice Śląskie – 96.986,-zł,
t) Miasta Bydgoszcz – 20.553,-zł,
u) Miasta Łódź – 138.718,-zł,
v) Miasta Świętochłowice – 84.021,-zł.</t>
  </si>
  <si>
    <t>921</t>
  </si>
  <si>
    <t>92106</t>
  </si>
  <si>
    <t>2800</t>
  </si>
  <si>
    <t>Pomoc finansowa udzielona przez Gminę Miasto Rzeszów z przeznaczeniem na organizację festiwalu "TRANS/MISJE WSCHÓD SZTUKI Batumi - Odessa - Wilno" dla Teatru im. W. Siemaszkowej w Rzeszowie.</t>
  </si>
  <si>
    <t>Pomoc finansowa udzielona przez Miasto Rzeszów z przeznaczeniem na organizację imprezy pn. „Muzyczny Festiwal w Łańcucie” dla Filharmonii Podkarpackiej im. Artura Malawskiego w Rzeszowie.</t>
  </si>
  <si>
    <t>Biblioteki</t>
  </si>
  <si>
    <t>2480</t>
  </si>
  <si>
    <t>Dotacja celowa z przeznaczeniem na współfinansowanie działalności bieżącej Wojewódzkiej i Miejskiej Biblioteki Publicznej w Rzeszowie otrzymana z Gminy Miasto Rzeszów.</t>
  </si>
  <si>
    <t>Dotacja celowa na realizację zadania pn.:"Biblioteka kreatywna - działania kulturalne dla mieszkańców miasta w Wojewódzkiej i Miejskiej Bibliotece Publicznej w Rzeszowie" otrzymana z Gminy Miasto Rzeszów.</t>
  </si>
  <si>
    <t xml:space="preserve">Dotacja celowa otrzymana z Powiatu Rzeszowskiego  na współfinansowanie działalności bieżącej Wojewódzkiej i Miejskiej Biblioteki Publicznej w Rzeszowie. </t>
  </si>
  <si>
    <t>92118</t>
  </si>
  <si>
    <t>Pomoc finansowa udzielona przez Gminę Miasto Rzeszów z przeznaczeniem na zakup oryginały obrazu pt.: "Widok miasta Rzeszowa z 1936 r.".</t>
  </si>
  <si>
    <t xml:space="preserve"> OGÓŁEM</t>
  </si>
  <si>
    <t>Zestawienie wykonania planu dotacji udzielonych innym jednostkom samorządu terytorialnego 
na dofinansowanie własnych zadań bieżących oraz zadań inwestycyjnych i zakupów inwestycyjnych</t>
  </si>
  <si>
    <t>Dotacje celowe dla gmin z przeznaczeniem na modernizację dróg dojazdowych do gruntów rolnych oraz odkrzaczanie.</t>
  </si>
  <si>
    <t>Dotacje celowe dla powiatów z przeznaczeniem na zakup sprzętu informatycznego oraz oprogramowania niezbędnego do prowadzenia spraw ochrony gruntów rolnych.</t>
  </si>
  <si>
    <t>Dotacje celowe dla gmin z przeznaczeniem na budowę i modernizację dróg dojazdowych do gruntów rolnych.</t>
  </si>
  <si>
    <t>Dotacja celowa na pomoc finansową dla Województwa Małopolskiego na realizację zadania pn. „Dofinansowanie zadań związanych z organizacją i dotowaniem regionalnych kolejowych przewozów pasażerskich w relacji Kraków – Jasło Nowy Sącz – Jasło”.</t>
  </si>
  <si>
    <t>Krajowe pasażerskie przewozy pasażerowe</t>
  </si>
  <si>
    <r>
      <t>Dotacje celowe dla gmin i powiatów – organizatorów publicznego transportu zbiorowego na finansowanie wypłaty rekompensaty operatorom publicznego transportu zbiorowego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  <charset val="238"/>
      </rPr>
      <t>strat z tytułu utraconych przez operatorów publicznego transportu zbiorowego przychodów w związku ze stosowaniem ustawowych uprawnień do ulgowych przejazdów w przewozach o charakterze użyteczności publicznej.</t>
    </r>
  </si>
  <si>
    <t>60014</t>
  </si>
  <si>
    <t>Drogi publiczne powiatowe</t>
  </si>
  <si>
    <t xml:space="preserve">Dotacje celowe na pomoc finansową dla:
1) Powiatu Dębickiego  na realizację zadania pn.: „Budowa łącznika od węzła autostrady A4 Dębica - Wschód do DK 4 i DW 985 (Zawada - Pustynia)” – w kwocie 1.000.000,-zł,
2) Powiatu Przeworskiego  na realizację zadania pn.: „Przebudowa drogi powiatowej Gorliczyna – Przeworsk w m. Przeworsk” w kwocie 44.816,-zł. </t>
  </si>
  <si>
    <t>60016</t>
  </si>
  <si>
    <t>Drogi publiczne gminne</t>
  </si>
  <si>
    <t>Dotacje celowe na pomoc finansową dla:
1) Gminy Lutowiska na przebudowę istniejącego parkingu w Brzegach Górnych” 
w kwocie 200.000,-zł,
2) Gmny i Miasta Zagórz w kwocie 10.000,-zł na realizację zadania pn.: „Budowa 20 miejsc postojowych dla samochodów osobowych” w ramach projektu pn.  Wojewódzki Fundusz Kolejowy”,
3) Gminy Wojaszówka w kwocie 10.000,-zł na realizację zadania pn.: Budowa oświetlenia przy drodze gminnej w obrębie przejazdu kolejowego w Wojaszówce w ramach projektu pn. „Wojewódzki Fundusz Kolejowy”.</t>
  </si>
  <si>
    <t>60017</t>
  </si>
  <si>
    <t>Drogi wewnętrzne</t>
  </si>
  <si>
    <t xml:space="preserve">Dotacja celowa na pomoc finansową dla Gminy Sanok z przeznaczeniem na realizację zadania pn. "Przebudowa drogi wewnętrznej nr ew. dz. 10003, 1791 i 1531 w km 0+007-0+179 i w km 0+185-0+352 oraz przebudowa przepustu w km 0+179-0+185 w m. Strachocina”. </t>
  </si>
  <si>
    <t>60078</t>
  </si>
  <si>
    <t>Dotacja celowa na pomoc finansową dla:
1) Gminy Czermin w kwocie 150.000,-zł na realizację zadań związanych 
z usuwaniem skutków klęski żywiołowej na remont dróg: droga Nr 103328R Wymysłów - Trzciana; droga Nr 103319R Szafranów – Breń (Zadworze).
2) Gminy Dębica w kwocie 200.000,-zł na realizację zadań związanych 
z usuwaniem skutków klęski żywiołowej na remont drogi i mostów: 
w miejscowości Podgrodzie, droga w kierunku „Grabówka” dz. nr ewid. 672;  miejscowości Podgrodzie, most na potoku Grabówka dz. nr ewid. 40/3; 
w miejscowości Gumniska, most na potoku Ostra dz. ewid. nr 698; 
w miejscowości Gumniska, most na potoku Ostra dz. ewid. nr 877. 
3) Gminy Cisna w kwocie 248.938,-zł na realizację zadań związanych 
z usuwaniem skutków klęski żywiołowej na remont dróg:
a)w miejscowości Strzebowiska, droga Nr 100, 80/1,88;
b)w miejscowości Krzywe, droga Nr 111, 110/6, 110/4.
4) Gminy Wadowice Górne w kwocie 450.000,-zł na realizację zadań związanych z usuwaniem skutków klęski żywiołowej na: 
a) remont drogi gminnej na działce nr 110 w m. Grzybów (Dąbki); 
b) remont drogi gminnej na działce nr 125 w m. Piątkowiec (Tobiasz);
c) remont drogi gminnej na działkach nr 50 i 27 w m. Jamy (Do Witkowskiego);
d) remont drogi gminnej na działce nr 29 w miejscowości Jamy (na Krzyżowskiego);
e) odmulenie rowów przydrożnych w ciągu drogi gminnej Nr 103552R Jamy – Pień; odmulenie rowów przydrożnych w ciągu drogi gminnej Nr 103661R Wadowice Górne – Wampierzów; 
f) odmulenie rowów przydrożnych w ciągu drogi gminnej Nr 103674R Izbiska – Budy.
5) Gminy Borowa w kwocie 200.000,-zł na realizację zadań związanych usuwaniem skutków klęski żywiołowej na remont dróg i mostu:
a) droga Nr 103256R Gliny Małe  - Wągroda; droga Stara Cegielnia – Górki, 
dz. nr ewid. 399 obręb Surowa;
b) Most – Brnik, dz. nr ewid. 265 obręb Łyskówek;
c) droga Za Kościołem, dz.nr ewid. 868, 1386 obręb Górki; 
d) droga Do Leśniaka, dz. ewid. 389/2 obręb Gliny Wielkie; 
e) droga Nr 103254R Sadkowa Góra – Gawłuszowice.</t>
  </si>
  <si>
    <t>Dotacja celowa dla Województwa Świętokrzyskiego na realizację zadania w zakresie utrzymania i rozwoju Portalu w ramach Projektu „Trasy rowerowe w Polsce wschodniej – promocja” w ramach zadania pn. „Utrzymanie projektu „Trasy rowerowe w Polsce Wschodniej – promocja”.</t>
  </si>
  <si>
    <t>Dotacja celowa na pomoc finansową dla Gminy Narol z przeznaczeniem na dofinansowanie zadania pn. „Podniesienie atrakcyjności miejsca spotkań środowiskowych poprzez budowę i wyposażenia altany grillowej”, realizowanego w sołectwie Kadłubiska w ramach „Podkarpackiego Programu Odnowy Wsi na lata 2017-2020”.</t>
  </si>
  <si>
    <t>700</t>
  </si>
  <si>
    <t>70005</t>
  </si>
  <si>
    <t>Dotacje celowe na pomoc finansową dla:
1) gmin z przeznaczeniem na dofinansowanie zadań realizowanych w sołectwach w ramach „Podkarpackiego Programu Odnowy Wsi na lata 2017-2020” w kwocie 79.714,-zł, z tego dla:
a) Gminy Przemyśl z przeznaczeniem na dofinansowanie zadania 
pn. „Zagospodarowanie terenu wokół świetlicy wiejskiej w Wapowcach –
etap I wykonanie ogrodzenia terenu”, realizowanego w sołectwie Wapowce – 10.000,-zł,
b) Gminy Medyka na zadanie pn. „Modernizacja świetlicy wiejskiej w Hurku poprzez wykonanie nowej posadzki oraz montaż klimatyzacji”, realizowane w sołectwie Hurko – 10.000,-zł,
c) Gminy Krasiczyn na  zadanie pn. „Modernizacja świetlicy wiejskiej w Brylińcach. Wykonanie instalacji wodno-kanalizacyjnej”, realizowane w sołectwie Brylińce – 10.000,-zł,
d) Gminy Przeworsk na zadanie pn. „Wykonanie izolacji pionowej i płyty odbojowej budynku WDK w Rozborzu. Zagospodarowanie terenu przy WDK oraz wykonanie dojścia do grzybka tanecznego”, realizowane w sołectwie Rozbórz – 10.000,-zł,
e) Gminy Horyniec-Zdrój na zadanie pn. „Integracja i aktywizacja społeczności sołectwa Radruż, poprzez stworzenie miejsca spotkań służącego zaspokojeniu potrzeb społecznych i kulturalnych – etap I – plac zabaw”, realizowane w sołectwie Radruż – 10.000,-zł,
f) Gminy Leżajsk na zadanie pn. „Wzrost integracji społecznej poprzez stworzenie altany rekreacyjnej przy Remizie OSP”, realizowane w sołectwie Przychojec – 10.000,-zł,
g) Gminy Laszki na zadanie pn. „Urządzenie małego boiska do gier poprzez utwardzenie miejsca pod kosz do koszykówki oraz zakup wyposażenia; budowa płyty odbojowej wokół świetlicy oraz zakup nagłośnienia do świetlicy w m. Bukowina”, realizowane w sołectwie Bukowina – 10.000,-zł,
h) Gminy Żurawica na zadania pn. „Budowa placu zabaw w miejscowości Kosienice”, realizowane w sołectwie Kosienice – 9.714,-zł,
2) pomoc finansową dla gmin z przeznaczeniem na dofinansowanie zadań realizowanych w ramach projektu pn. „Wojewódzki Fundusz Kolejowy” w kwocie 30.000,-zł, z tego dla:
a) Gminy Lubaczów na zadanie pn. „Utworzenie miejsc postojowych dla rowerzystów oraz budowa chodnika przy stacji kolejowej w Baszni” – 20.000,-zł,
b) Miasta Jasło na zadanie pn. „Przebudowa części budynku byłego dworca PKP wraz z zagospodarowaniem jego otoczenia przy ul. Metzgera w Jaśle” – 10.000,-zł,
3) Gminy Radymno z przeznaczeniem na realizację zadania pn. „Wymiana instalacji centralnego ogrzewania i zagospodarowani terenu wokół budynku byłej szkoły w Chotyńcu” w kwocie 200.000,-zł.</t>
  </si>
  <si>
    <t>70095</t>
  </si>
  <si>
    <t xml:space="preserve">Dotacje celowe na pomoc finansową dla Gminy Raniżów z przeznaczeniem na dofinansowanie zadania pn. „Wyposażenie świetlicy wiejskiej w Woli Raniżowskiej”, realizowanego w sołectwie Wola Raniżowska 
w ramach „Podkarpackiego Programu Odnowy Wsi na lata 2017-2020”.
</t>
  </si>
  <si>
    <t xml:space="preserve">Dotacje celowe na pomoc finansową dla gmin z przeznaczeniem na dofinansowanie zadań realizowanych w sołectwach w ramach „Podkarpackiego Programu Odnowy Wsi na lata 2017-2020” w kwocie 29.450,-zł, z tego dla:
a) Gminy Kolbuszowa na zadanie pn. „Modernizacja zaplecza kuchennego w Domu Ludowym w Widełce w celu pobudzenia integracji mieszkańców”, realizowane w sołectwie Widełka – 10.000,-zł,
b) Gminy Dydnia na zadanie pn. „Integracja oraz aktywizacja lokalnej społeczności poprzez kultywowanie tradycji i wspólnie spędzanie wolnego czasu związana z utworzeniem sceny w parku w Dydni”, realizowane w sołectwie Dydnia – 9.450,-zł,
c) Gminy Nowy Żmigród na zadanie pn. „Zagospodarowanie terenu na działkach gminnych nr ewidencyjny 514/2, 515/2, 516/3”, realizowane w sołectwie Siedliska Żmigrodzkie – 10.000,-zł.
</t>
  </si>
  <si>
    <t>DZIALALNOŚC USŁUGOWA</t>
  </si>
  <si>
    <t>71035</t>
  </si>
  <si>
    <t>Cmentarze</t>
  </si>
  <si>
    <t>Dotacje celowe na pomoc finansową dla Gminy Jarosław z przeznaczeniem na dofinansowanie zadania pn. „Uporządkowanie zaniedbanej części cmentarza w miejscowości Pełkinie”, realizowanego w sołectwie Pełkinie w ramach „Podkarpackiego Programu Odnowy Wsi na lata 2017-2020”.</t>
  </si>
  <si>
    <t>Dotacje celowe na pomoc finansową dla Gminy Orły z przeznaczeniem na dofinansowanie zadania pn. „Budowa alejek na cmentarzu w Olszynce”, realizowanego w sołectwie Olszynka w ramach „Podkarpackiego Programu Odnowy Wsi na lata 2017-2020”.</t>
  </si>
  <si>
    <t>720</t>
  </si>
  <si>
    <t>72095</t>
  </si>
  <si>
    <t xml:space="preserve">Dotacje celowe na pomoc finansową dla Partnerów projektu pn. „Podkarpacki System Informacji Przestrzennej (PSIP)”. </t>
  </si>
  <si>
    <t>75023</t>
  </si>
  <si>
    <t>Urzędy gmin</t>
  </si>
  <si>
    <t xml:space="preserve">Dotacje celowe na pomoc finansową dla gmin z przeznaczeniem na dofinansowanie realizacji I etapu koncepcji „Uniwersytetu Samorządności” w ramach „Podkarpackiego Programu Odnowy Wsi na lata 2017-2020”, w tym dla:
1) Miasta i Gminy Kańczuga na zadanie pn. „Dostawa wyposażenia do Sali szkoleniowej Ośrodka Kultury w miejscowości Kańczuga w ramach realizacji inicjatywy "Uniwersytet Samorządności" w kwocie 15.000,-zł,
2) Gminy Domaradz na zadanie pn. „Zakup wyposażenia Sali Narad w budynku Urzędu Gminy w Domaradzu” w kwocie 15.000,-zł.
</t>
  </si>
  <si>
    <t>75075</t>
  </si>
  <si>
    <t>Dotacja celowa na realizację zadania powierzonego Województwu Warmińsko – Mazurskiemu w zakresie promocji walorów i możliwości rozwojowych Województwa Podkarpackiego polegającego na organizowaniu i zapewnieniu technicznych warunków do prowadzenia wspólnego przedstawicielstwa pn. „Dom Polski Wschodniej w Brukseli".</t>
  </si>
  <si>
    <t>Dotacje celowe na pomoc finansową dla gmin z przeznaczeniem na dofinansowanie zadań w ramach „Podkarpackiego Programu Odnowy Wsi na lata 2017-2020” – 29.747,-zł, w tym dla:
1) Gminy Wiśniowa zadanie pn. „Wydanie publikacji pod tytułem  „Ocalone wspomnienia – II Wojna Światowa w pamięci mieszkańców Szufnarowej” realizowane w sołectwie Szufnarowa w kwocie 10.000,-zł,
2) Gminy Olszanica na zadanie pn. „Poprawa estetyki miejscowości poprze wymianę ławek przy „Cudownym  Źródełku” w Zwierzyniu” realizowane w sołectwie Zwierzyń w kwocie 10.000,-zł,
3) Gminy Besko na zadanie pn. „Budowa siłowni plenerowej oraz organizacja pikniku rowerowego ” realizowane w sołectwie Mymoń w kwocie 9.747,-zł.</t>
  </si>
  <si>
    <t>754</t>
  </si>
  <si>
    <t>BEZPIECZEŃSTWO PUBLICZNE I OCHRONA PRZECIWPOŻAROWA</t>
  </si>
  <si>
    <t>75412</t>
  </si>
  <si>
    <t>Ochotnicze straże pożarne</t>
  </si>
  <si>
    <t>Dotacje celowe na pomoc finansową dla gmin z przeznaczeniem na dofinansowanie zadań w ramach „Podkarpackiego Programu Odnowy Wsi na lata 2017 – 2020”. Pomocy udzielono:
1) Gminie Tyczyn na zadanie pn.: „Remont niewykorzystanych pomieszczeń remizy Ochotniczej Straży Pożarnej w Kielnarowej” realizowane w sołectwie Kielnarowa w kwocie 10.000,-zł,
2) Gminie Zagórz na zadanie pn.: „Poprawa stanu technicznego miejscowej świetlicy wiejskiej poprzez remont stolarki okiennej i instalacji elektrycznej” realizowane w sołectwie Mokre w kwocie 10.000,-zł,
3) Gminie Tuszów Narodowy na zadanie pn.: „Modernizacja budynku OSP w Grochowem I, na potrzeby utworzenia świetlicy wiejskiej – zakup wyposażenia”  realizowane w sołectwie Grochowe I w kwocie 10.000,-zł,
4) Gminie Gorzyce na zadanie pn.: „Odnowa centrum wsi Furmany poprzez zagospodarowanie terenu przy remizie OSP pełniącej rolę świetlicy wiejskiej” realizowane w sołectwie Furmany w kwocie 10.000,-zł,
5) Gminie Wadowice Górne na zadanie pn.: „Wyposażenie budynku OSP Izbiska” realizowane w sołectwie Izbiska w kwocie 10.000,-zł,
6) Gminie Kuryłówka na zadanie pn.: „Modernizacja i doposażenie sal szkoleniowych w budynku remizy OSP w Kuryłówce” realizowane w sołectwie Kuryłówka w kwocie 15.000,-zł,
7) Gminie Laszki na zadanie pn.: „Zakup wyposażenia remizo – świetlicy w Tuchli” realizowane w sołectwie Laszki w kwocie 10.600,-zł.</t>
  </si>
  <si>
    <t xml:space="preserve">Dotacje celowe na pomoc finansową:
1) na dofinansowanie zadań realizowanych w sołectwach w ramach „Podkarpackiego Programu Odnowy Wsi na lata 2017 – 2020”, w kwocie 30.000,-zł, w tym dla:
a) Gminy Ropczyce na zadanie pn.: Zakup i wyposażenie komory chłodniczej dla budynku Remizy OSP w Lubzinie” realizowane w sołectwie Lubzina w kwocie 10.000,-zł,
b) Gminy Mielec na zadanie pn.: „Zagospodarowanie terenu zielonego wokół obiektu wielofunkcyjnego Domu Ludowego w Rydzowie  - budowa skweru rekreacyjnego” realizowane w sołectwie Rydzóww kwocie 10.000,-zł,
c) Gminy Kuryłówka na zadanie pn.: „Kontynuacja budowy wiaty dożynkowej przy remizie OSP w Kuryłówce wraz z wykonaniem szachów plenerowych” realizowane w sołectwie Kuryłówka w kwocie 10.000,-zł,,
2) 	dla Gminy Przecław z przeznaczeniem na dofinansowanie zakupu średniego samochodu pożarniczego dla Ochotniczej Straży Pożarnej w Rzemieniu 
w kwocie 100.000,-zł,
3) 	dla Gminy Radymno z przeznaczeniem na dofinansowanie zakupu średniego samochodu ratowniczo - gaśniczego dla Ochotniczej Straży Pożarnej 
w Korczowej w kwocie 149.955,-zł. </t>
  </si>
  <si>
    <t>Przedszkola</t>
  </si>
  <si>
    <t>Dotacje celowe na pomoc finansową dla Gminy Krasne z przeznaczeniem na dofinansowanie zadania pn. "Wyposażenie Gminnego Przedszkola w Strażowie" realizowanego w sołectwie Strażów w ramach Podkarpackiego Programu Odnowy wsi na lata 2017-2020 w kwocie 10.000,-zł.</t>
  </si>
  <si>
    <t>80130</t>
  </si>
  <si>
    <t>Dotacje celowe na pomoc finansową dla Powiatu Łańcuckiego z przeznaczeniem  na wydatki związane z prowadzeniem od 1 września 2019 roku Medycznej Szkoły Policealnej w Łańcucie i Podkarpackiego Centrum Kształcenia Ustawicznego w Łańcucie w kwocie 250.000,-zł.</t>
  </si>
  <si>
    <t>Ochrona zdrowia</t>
  </si>
  <si>
    <t xml:space="preserve">Dotacja celowa na pomoc finansową dla Gminy Dębica na dofinansowanie zadania pn. „Poprawa atrakcyjności turystyki zdrowotnej otoczenia Zakładu Przyrodo-Leczniczego w Latoszynie” realizowanego w sołectwie Latoszyn w ramach „Podkarpackiego Programu Odnowy Wsi na lata 2017-2020” </t>
  </si>
  <si>
    <t>854</t>
  </si>
  <si>
    <t>85420</t>
  </si>
  <si>
    <t>Młodzieżowe ośrodki wychowawcze</t>
  </si>
  <si>
    <t>Dotacje celowe na pomoc finansową dla Powiatu Lubaczowskiego z przeznaczeniem  na wydatki związane z prowadzeniem Młodzieżowego Ośrodka Wychowawczego, wchodzącego w skład Zespołu Placówek im. Jana Pawła II w Lubaczowie w kwocie 350.000,-zł.</t>
  </si>
  <si>
    <t>90095</t>
  </si>
  <si>
    <t xml:space="preserve">Dotacje celowe na pomoc finansową dla gmin z przeznaczeniem na dofinansowanie zadań realizowanych w sołectwach w ramach „Podkarpackiego Programu Odnowy Wsi na lata 2017-2020” w kwocie 60.000,-zł, w tym dla:
1) Gminy Solina na zadanie pn. „Urządzenie terenu do rozwoju lokalnej przedsiębiorczości w okolicy przystanku autobusowego w Wołkowyi”, realizowane w sołectwie Wołkowyja w kwocie 10.000,-zł,,
2) Gminy Bojanów na zadanie pn. „Budowa placu zabaw i siłowni zewnętrznej w sołectwie Kołodzieje”, realizowane w sołectwie Kołodzieje w kwocie 10.000,-zł,
3) Gminy Krzeszów na zadanie pn. „Rozbudowa i przebudowa budynku świetlicy wiejskiej w miejscowości Sigiełki”, realizowane w sołectwie Sigiełki w kwocie 10.000,-zł,
4) Gminy Baranów Sandomierski na zadanie pn. „Dostosowanie miejsca integracji społecznej w miejscowości Ślęzaki do potrzeb osób w różnym wieku poprzez utworzenie placu zabaw”, realizowane w sołectwie Ślęzaki w kwocie 10.000,-zł,
5) Gminy Pruchnik na zadanie pn. „Zagospodarowanie przestrzeni wokół remizy – wykonanie siłowni zewnętrznej”, realizowane w sołectwie Jodłówka Parcelacja w kwocie 10.000,-zł,
6) Gminy Świlcza na zadanie pn. „Uczymy się i bawimy aktywnie spędzając czas - doposażenie placu zabaw w Błędowej Zgłobieńskiej”, realizowane w sołectwie Błędowa Zgłobieńska w kwocie 10.000,-zł. 
</t>
  </si>
  <si>
    <t>1) Dotacje celowe dla jednostek sektora finansów publicznych jako pomoc finansową dla gmin na dofinansowanie zadań w ramach „Podkarpackiego Programu Odnowy Wsi na lata 2017-2020” na realizację I etapu koncepcji „Uniwersytetu Samorządności” w kwocie 124.457,-zł. Pomocy udzielono:
- Gminy Horyniec-Zdrój na zadanie pn. „Zakup wyposażenia do Sali dydaktycznej w budynku Świetlicy Wiejskiej w Horyńcu-Zdroju” – 9.407,-zł,
- Gminy Krasne na zadanie pn. „Remont i doposażenie Sali widowiskowej Domu Kultury w Palikówce” – 14.999,-zł,
- Gminy Przecław na zadanie pn. „Zakup wyposażenia Domu Kultury w Przecławiu na potrzeby prowadzenia inicjatyw edukacyjnych” – 15.000,-zł,
- Gminy Lesko na zadanie pn.  „Doposażenie świetlicy wiejskiej 
w miejscowości Glinne na potrzeby organizacji inicjatyw edukacyjnych” – 15.000,-zł,
- Gminy Pysznica na zadanie pn. „Zakup wyposażenia do Domu Ludowego w Jastkowicach” – 15.000,-zł,
- Gminy Bircza na zadanie pn. „Remont i wyposażenie Gminnego Ośrodka Kultury, Sportu i Turystyki w Birczy” – 14.993,-zł,
- Gminy Ustrzyki Dolne na zadanie pn. „Wyposażenie świetlicy wiejskiej w miejscowości Ustjanowa Dolna na potrzeby tworzenia "Uniwersytetu Samorządności" – 14.598,-zł,
- Gminy Baranów Sandomierski na zadanie pn. „Remont i wyposażenie Sali Miejsko-Gminnego Ośrodka Kultury w Baranowie Sandomierskim celem stworzenia warunków umożliwiających przeprowadzenie inicjatyw edukacyjnych” – 10.460,-zł,
- Gminy Sanok na zadanie pn. „Remont i wyposażenie Wiejskiego Domu Kultury w Wujskiem na potrzeby utworzenia placówki Uniwersytetu Samorządności” – 15.000,-zł.
2) dotacje celowe dla jednostek sektora finansów publicznych jako pomoc finansową dla gmin na dofinansowanie zadań w ramach „Podkarpackiego Programu Odnowy Wsi na lata 2017-2020” w łącznej kwocie 50.000,-zł, w tym dla:
- Gminy Czarna na zadanie pn. „Doposażenie i remont budynku Gminnego Domu Kultury w Czarnej - zakup i montaż okapu kuchennego z systemem wentylacji, cyklinowanie podłogi, sceny i schodów wraz z ich malowaniem oraz wymianą listew, malowanie ścian i sufitów w pomieszczeniach GDK” realizowane w sołectwie Czarna Górna – 10.000,-zł,
- Gminy Borowa na zadanie pn.  „Modernizacja, remont i organizacja pomieszczeń dla spotkań młodzieży, dzieci i dorosłych w pomieszczeniach piwnicznych budynku Gminnego Ośrodka Kultury w Borowej” realizowane 
w sołectwie Borowa – 10.000,-zł,
- Gminy Chorkówka na zadanie pn. „Modernizacja zaplecza kuchennego wraz z wyposażeniem kuchni w DL w Machnówce. Wykonanie maty ochronnej na parkiet w DL w Machnówce” realizowane w sołectwie Machnówka – 10.000,-zł,
- Gminy Sanok na zadanie pn. „Organizacja warsztatów serowarstwa i seminarium w celu ukierunkowania społeczności lokalnej na rozwój przedsiębiorczości oraz wyposażenia w sprzęt nagłośnieniowy Wiejskiego Domu Kultury w Wujskim” realizowane w sołectwie Wujskie – 10.000,-zł,
- Gminy Jaśliska na zadanie pn. „Wyposażenie Domu Ludowego w Woli Niżnej” realizowane w sołectwie Wola Niżna – 10.000,-zł.</t>
  </si>
  <si>
    <t>1) dotacje celowe dla jednostek sektora finansów publicznych jako pomoc finansową dla gmin na dofinansowanie zadań w ramach „Podkarpackiego Programu Odnowy Wsi na lata 2017-2020” na realizację I etapu koncepcji „Uniwersytetu Samorządności” w kwocie 15.000,-zł. Pomocy udzielono: Gminie Sędziszów Małopolski z przeznaczeniem na dofinansowanie zadania pn. „Zakup i montaż wyposażenia dla Miejsko Gminnego Ośrodka Kultury w Sędziszowie Małopolskim na potrzeby Inicjatywy pn. "Uniwersytet Samorządności",
2) dotacje celowe dla jednostek sektora finansów publicznych jako pomoc finansową dla gmin na dofinansowanie zadań w ramach „Podkarpackiego Programu Odnowy Wsi na lata 2017-2020” w łącznej kwocie 49.764,-zł (§ 6300), w tym dla:
- Gminy Rymanów na zadanie pn. „Adaptacja pomieszczeń Domu Ludowego z przeznaczeniem na świetlicę i Izbę regionalną, utworzenie Izby Regionalnej w Posadzie Górnej, Gmina Rymanów” realizowane w sołectwie Posada Górna – 10.000,-zł, 
- Gminy Ustrzyki Dolne na zadanie pn. „Budowa ogrodzenia oraz remont boiska w Ustjanowej Dolnej”  realizowane w sołectwie Ustjanowa Dolna – 10.000,-zł,
- Gminy Lesko na zadanie pn.  „Przebudowa świetlicy wiejskiej w Hoczwi" realizowane w sołectwie Hoczew – 9.764,-zł,
- Gminy Korczyna na zadanie pn. „Budowa ogrodzenia wraz z zagospodarowaniem terenu wokół Domu Ludowego w Iskrzyni” realizowane w sołectwie Iskrzynia – 10.000,-zł,
- Gminy Przecław na zadanie pn. „Adaptacja poddasza w budynku wielofunkcyjnym w Białym Borze na świetlicę wiejską” realizowane w sołectwie Biały Bór – 10.000,-zł.</t>
  </si>
  <si>
    <t>1) Dotacje celowe dla jednostek sektora finansów publicznych jako pomoc finansowa dla gmin z przeznaczeniem na dofinansowanie zadań w ramach „Podkarpackiego Programu Odnowy Wsi na lata 2017-2020” na realizację 
I etapu koncepcji „Uniwersytetu Samorządności”. Wydatki zostały zrealizowane w kwocie 30.000,-zł. Pomocy udzielono:
a) Gmina Łańcut na zadanie pn. „Dostosowanie pomieszczeń budynku OSP w miejscowości Wysoka do prowadzenia inicjatywy "Uniwersytetu Samorządności" poprzez zakup wyposażenia w kwocie 15.000,-zł,
b) Gmina Żyraków na zadanie pn. „Wyposażenie Sali szkolnej w dworku w Straszęcinie” w kwocie 15.000,-zł,
2) Dotacje celowe dla jednostek sektora finansów publicznych jako pomoc finansowa dla gmin z przeznaczeniem na dofinansowanie zadań w ramach „Podkarpackiego Programu Odnowy Wsi na lata 2017-2020” w kwocie 29.154,-zł, w tym:
a) Gmina Tryńcza na zadanie pn. „Remont grzybka tanecznego oraz zakup wyposażenia Wiejskiego Domu Kultury i krzewów ozdobnych 
w m. Gniewczyna Tryniecka" realizowane w sołectwie Gniewczyna Tryniecka w kwocie 10.000,-zł,
b) Gmina Łańcut na zadanie pn. „Zakup wyposażenia i wymalowania kuchni w Domu Społecznym w Cierpiszu " realizowane w sołectwie Cierpisz w kwocie 10.000,-zł,
c) Gmina Nowa Dęba na zadanie pn. „Rozwój świetlicy sołeckiej w Chmielowie poprzez zakup wyposażenia" realizowane w sołectwie Chmielów w kwocie 9.154,-zł.</t>
  </si>
  <si>
    <t>Dotacje celowe na pomoc finansową dla:
1) Gminy Miasta Rzeszów z przeznaczeniem na dokończenie zadania pn. Budowa pomnika Marszałka Józefa Piłsudskiego w Rzeszowie – 200.000,- zł,
2) powiatu Lubaczowskiego z przeznaczeniem na realizację zadania pn. „Budowa budynku magazynowego dla Muzeum Kresów w Lubaczowie – etap II” – 200.000,- zł,
3) gmin z przeznaczeniem na dofinansowanie zadań w ramach „Podkarpackiego Programu Odnowy Wsi na lata 2017-2020” w kwocie 49.800,-zł, w tym:
a) Gmina Frysztak na zadanie pn. „Budowa altany biesiadnej" realizowane 
w sołectwie Cieszyna w kwocie 10.000,-zł,
b) Gmina Jeżowe na zadanie pn. „Integracja i aktywizacja społeczności wiejskiej poprzez utworzenie placu zabaw wokół OSA na Zanawsiu " realizowane 
w sołectwie Jeżowe Podgórze w kwocie 10.000,-zł,
c) Gmina Dębowiec na zadanie pn. „Wzrost aktywności lokalnej społeczności poprzez utworzenie placu zabaw przy Wiejskim Domu Kultury celem integracji i aktywizacji mieszkańców Woli Dębowieckiej" realizowane w sołectwie Wola Dębowiecka w kwocie 10.000,-zł,
d) Gmina Wojaszówka na zadanie pn. „Doposażenie Domu Ludowego w Ustrobnej oraz organizacja inauguracyjnych warsztatów ceramicznych" realizowane w sołectwie Ustrobna w kwocie 10.000,-zł,
e) Gmina Lubaczów na zadanie pn. „Wzrost integracji i aktywizacji społeczności Basznia Górna służącej zaspokajaniu potrzeb społecznych i kulturalnych poprzez doposażenie i ogrodzenie placu zabaw, utworzenie boiska do siatkówki oraz zakup wyposażenia dla Koła Gospodyń Wiejskich " realizowane w sołectwie Basznia Górna w kwocie 9.800,-zł.</t>
  </si>
  <si>
    <t>926</t>
  </si>
  <si>
    <t>Obiekty sportowe</t>
  </si>
  <si>
    <t>92605</t>
  </si>
  <si>
    <t>Dotacje celowe na pomoc finansową dla Gminy Cmolas na dofinansowanie zadania pn. „Modernizacja budynku klubu sportowego Tempo Cmolas” realizowanego w sołectwie Cmolas w ramach „Podkarpackiego Programu Odnowy Wsi na lata 2017-2020”.</t>
  </si>
  <si>
    <t>92695</t>
  </si>
  <si>
    <t xml:space="preserve">Dotacje celowe na pomoc finansową dla gmin z przeznaczeniem na dofinansowanie zadań realizowanych w sołectwach w ramach „Podkarpackiego Programu Odnowy Wsi na lata 2017-2020” w kwocie 59.221,-zł, w tym dla:
1) Gminy Chmielnik na zadanie pn. „Urządzenie Placu Arena - miejsca rekreacyjno-sportowo-kulturalnego; Etap I - Budowa wiaty taneczno-widowiskowej” realizowane w sołectwie Wola Rafałowska w kwocie 10.000,-zł,
2) Miasta i Gminy Kańczuga na zadanie pn. „Budowa placu zabaw w miejscowości Łopuszka Mała” realizowane w sołectwie Łopuszka Mała w kwocie 10.000,-zł,
3) Gminy Lubenia na zadanie pn. „Zagospodarowanie przestrzeni publicznej 
w Lubeni na cele społeczne poprzez budowę wiaty wraz z zagospodarowaniem terenu i organizacją imprezy promującej” realizowane w sołectwie Lubenia 
w kwocie 10.000,-zł,
4) Gminy Iwierzyce na zadanie pn. „Budowa i wyposażenie placu zabaw 
w Wiśniowej” realizowane w sołectwie Wiśniowa w kwocie 10.000,-zł,
5) Gminy Głogów Małopolski na zadanie pn. „Dostawa i montaż trybun sportowych wraz z organizacją meczu integrującego lokalną społeczność” realizowane 
w sołectwie Wysoka Głogowska w kwocie 9.221,-zł,
6) Gmina Pilzno na zadanie pn. „Utworzenie miejsca integracji 
i sportu "pod chmurką" w miejscowości Łęki Dolne” realizowane w sołectwie Łęki Dolne w kwocie 10.000,-zł.
</t>
  </si>
  <si>
    <t>Zestawienie wykonania planu przychodów i rozchodów budżetu</t>
  </si>
  <si>
    <t>1. PRZYCHODY</t>
  </si>
  <si>
    <t>Źródło przychodu</t>
  </si>
  <si>
    <t>% wykonania
(3:2)</t>
  </si>
  <si>
    <t xml:space="preserve">Spłata udzielonych z budżetu pożyczek </t>
  </si>
  <si>
    <t>Inne źródła (wolne środki)</t>
  </si>
  <si>
    <t>2. ROZCHODY</t>
  </si>
  <si>
    <t>Przeznaczenie rozchodu</t>
  </si>
  <si>
    <t>Spłaty rat pożyczki długoterminowej z Banku Rozwoju Rady Europy (CEB)</t>
  </si>
  <si>
    <t xml:space="preserve">Spłaty rat kredytu długoterminowego </t>
  </si>
  <si>
    <t>Wykup papierów wartościowych (obligacji komunalnych)</t>
  </si>
  <si>
    <t>Udzielona pożyczka długoterminowa</t>
  </si>
  <si>
    <t>-</t>
  </si>
  <si>
    <t xml:space="preserve">Kredyty i pożyczki długoterminowe (pożyczka z Banku Rozwoju Rady Europy CEB) </t>
  </si>
  <si>
    <t>Dotacje celowe na pomoc finansową dla Gminy Miejsce Piastowe na zadanie pn. „Drogami Św. Rozalii" – rozwój Wrocanki poprzez zagospodarowanie terenu wokół kaplicy św. Rozalii oraz popularyzacja jej kultu”, realizowane w sołectwie Wrocanka w ramach „Podkarpackiego Programu Odnowy Wsi na lata 2017-2020”.</t>
  </si>
  <si>
    <t>Dotacje celowe na pomoc finansową dla gmin z przeznaczeniem na dofinansowanie zadań realizowanych w sołectwach w ramach „Podkarpackiego Programu Odnowy Wsi na lata 2017-2020” w kwocie 80.000,-zł, w tym dla:
1) Gminy Sędziszów Małopolski na zadanie pn. „Utworzenie miejsca integracji i aktywizacji społeczności wiejskiej w celu zaspokojenia potrzeb społecznych i kulturalnych poprzez budowę altany oraz zagospodarowanie terenu przy stadionie sportowym w Klęczanach - etap III” realizowane w sołectwie Klęczany w kwocie 10.000,-zł,
2) Gminy Markowa na zadanie pn. „Budowa i rozbudowa ogrodzeń boisk sportowych oraz wykonanie kanalizacji odwadniającej terenu sportowo-rekreacyjnego w Husowie” realizowane w sołectwie Husów w kwocie 10.000,-zł,
3) Gminy Grodzisko Dolne na zadanie pn. „Wzrost integracji i aktywizacji mieszkańców Wólki Grodziskiej poprzez wykonanie wspólnych prac polegających na zagospodarowaniu terenu rekreacyjno-sportowego w Wólce Grodziskiej” realizowane w sołectwie Wólka Grodziska w kwocie 10.000,-zł,
4) Gminy Jedlicze na zadanie pn. „Modernizacja boiska sportowego w miejscowości Chlebna” realizowane w sołectwie Chlebna w kwocie 10.000,-zł,
5) Gminy Cieszanów na zadanie pn. „Budowa boiska wielofunkcyjnego dla mieszkańców wsi - etap I wykonanie oświetlenia boiska” realizowane w sołectwie Stary Lubliniec w kwocie 10.000,-zł,
6) Gminy Zarszyn na zadanie pn. „Wzrost integracji społecznej poprzez utworzenie siłowni zewnętrznej w Posadzie Zarszyńskiej” realizowane w sołectwie Posada Zarszyńska w kwocie 10.000,-zł,
7) Gminy Niwiska na zadanie pn. „Modernizacja i zagospodarowanie terenów i budynków sportowo - rekreacyjnych wokół boiska sportowego w Leszczach - I etap” realizowane w sołectwie Leszcze w kwocie 10.000,-zł,
8) Gminy Radymno na zadanie pn. „Budowa ogrodzenia przy boisku sportowym wraz z zagospodarowaniem terenu” realizowane w sołectwie Skołoszów w kwocie 10.000,-zł.</t>
  </si>
  <si>
    <t>Dotacje celowe na pomoc finansową dla  gmin z przeznaczeniem na dofinansowanie zadań realizowanych w sołectwach w ramach „Podkarpackiego Programu Odnowy Wsi na lata 2017-2020” w kwocie  69.132,-zł, z tego dla:
1) Gminy Fredropol na zadanie pn. „Zakup wyposażenia do świetlicy wiejskiej w Huwnikach wraz z remontem pomieszczenia oraz zakup materiałów niezbędnych do wykonania zagospodarowania boiska sportowego w Huwnikach”, realizowane w sołectwie Huwniki – 10.000,-zł,
2) Gminy Hyżne na zadanie pn. „Wyposażenie zaplecza kuchennego w budynku Domu Ludowego w Brzezówce wraz z remontem”, realizowane w sołectwie Brzezówka –  10.000,-zł,
3) Gminy Zarzecze na zadanie pn. „Modernizacja budynku OSP w Maćkówce oraz zakup wyposażenia”, realizowane w sołectwie Maćkówka – 10.000,-zł,
4) Gminy Bircza na zadanie pn. „Zakup elementów małej architektury oraz znaków informacyjnych, w celu poprawy estetyki i zwiększenia atrakcyjności turystycznej wsi”, realizowane w sołectwie Bircza – 9.422,-zł,
5) Gminy Roźwienica na zadanie pn. „Wykonanie remontu budynku mieszczącego szkołę i przedszkole w Woli Roźwienickiej”, realizowane w sołectwie Wola Roźwienicka – 10.000,-zł,
6) Gminy Dubiecko na zadanie pn. „Remont świetlicy wiejskiej w Sielnicy dla rozwoju integracji mieszkańców i kultury – etap II wraz z organizacją rozgrywek sportowo-rekreacyjnych”, realizowane w sołectwie Sielnica – 9.810,-zł,
7) Gminy Haczów na zadanie pn. „Modernizacja przestrzeni wiejskiej poprzez remont zaplecza Domu Ludowego w Malinówce etap I”, realizowane w sołectwie Malinówka – 9.900,-zł.</t>
  </si>
  <si>
    <t>Zestawienie wykonania wydatków województwa</t>
  </si>
  <si>
    <t xml:space="preserve"> (według działów, rozdziałów, paragrafów klasyfikacji budżetowej oraz rodzajów wydatków)</t>
  </si>
  <si>
    <t>Wyszczególnienie</t>
  </si>
  <si>
    <t>Plan na 2019 r.</t>
  </si>
  <si>
    <t>Rolnictwo i łowiectwo</t>
  </si>
  <si>
    <t>Biura geodezji i terenów rolnych</t>
  </si>
  <si>
    <t>wydatki bieżące:</t>
  </si>
  <si>
    <t>wydatki jednostek budżetowych w tym na:</t>
  </si>
  <si>
    <t xml:space="preserve"> - wynagrodzenia i składki od nich naliczane</t>
  </si>
  <si>
    <t>Wynagrodzenia osobowe pracowników</t>
  </si>
  <si>
    <t>Dodatkowe wynagrodzenie roczne</t>
  </si>
  <si>
    <t>Składki na ubezpieczenia społeczne</t>
  </si>
  <si>
    <t>Składki na Fundusz Pracy oraz Solidarnościowy Fundusz Wsparcia Osób Niepełnosprawnych</t>
  </si>
  <si>
    <t>Wynagrodzenia bezosobowe</t>
  </si>
  <si>
    <t xml:space="preserve"> - wydatki związane z realizacją zadań statutowych jednostek budżetowych</t>
  </si>
  <si>
    <t>Wpłaty na Państwowy Fundusz Rehabilitacji Osób Niepełnosprawnych</t>
  </si>
  <si>
    <t>Zakup materiałów i wyposażenia</t>
  </si>
  <si>
    <t>Zakup środków żywności</t>
  </si>
  <si>
    <t>Zakup energii</t>
  </si>
  <si>
    <t>Zakup usług remontowych</t>
  </si>
  <si>
    <t>Zakup usług zdrowotnych</t>
  </si>
  <si>
    <t>Zakup usług pozostałych</t>
  </si>
  <si>
    <t>Opłaty z tytułu zakupu usług telekomunikacyjnych</t>
  </si>
  <si>
    <t>Zakup usług obejmujących wykonanie ekspertyz, analiz i opinii</t>
  </si>
  <si>
    <t>4400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</si>
  <si>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</si>
  <si>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</si>
  <si>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</si>
  <si>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</si>
  <si>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>Podatek od nieruchomości</t>
  </si>
  <si>
    <t>4510</t>
  </si>
  <si>
    <t>Opłaty na rzecz budżetu państwa</t>
  </si>
  <si>
    <t>Opłaty na rzecz budżetów jednostek samorządu terytorialnego</t>
  </si>
  <si>
    <t>4530</t>
  </si>
  <si>
    <t>Podatek od towarów i usług (VAT)</t>
  </si>
  <si>
    <t xml:space="preserve">Szkolenia pracowników niebędących członkami korpusu służby cywilnej </t>
  </si>
  <si>
    <t>świadczenia na rzecz osób fizycznych:</t>
  </si>
  <si>
    <t>Wydatki osobowe niezaliczone do wynagrodzeń</t>
  </si>
  <si>
    <t>wydatki majątkowe:</t>
  </si>
  <si>
    <t>inwestycje i zakupy inwestycyjne</t>
  </si>
  <si>
    <t>Wydatki inwestycyjne jednostek budżetowych</t>
  </si>
  <si>
    <t>01006</t>
  </si>
  <si>
    <t>Zarządy melioracji i urządzeń wodnych</t>
  </si>
  <si>
    <t>Składki na Fundusz Pracy</t>
  </si>
  <si>
    <t>Pozostałe podatki na rzecz budżetów jednostek samorządu terytorialnego</t>
  </si>
  <si>
    <t>6660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</si>
  <si>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</si>
  <si>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- wydatki na programy finansowane z udziałem środków UE i źródeł zagranicznych</t>
  </si>
  <si>
    <t xml:space="preserve">Program Rozwoju Obszarów Wiejskich </t>
  </si>
  <si>
    <t>wydatki na programy finansowane z udziałem środków UE i źródeł zagranicznych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</si>
  <si>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</si>
  <si>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</si>
  <si>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2918</t>
  </si>
  <si>
    <t xml:space="preserve">Zwrot dotacji oraz płatności wykorzystanych niezgodnie z przeznaczeniem lub wykorzystanych z naruszeniem procedur, o których mowa w art. 184 ustawy, pobranych nienależnie lub w nadmiernej wysokości 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</si>
  <si>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</si>
  <si>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</si>
  <si>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</si>
  <si>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</si>
  <si>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</si>
  <si>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</si>
  <si>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</si>
  <si>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</si>
  <si>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</si>
  <si>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</si>
  <si>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4198</t>
  </si>
  <si>
    <t>Nagrody konkursowe</t>
  </si>
  <si>
    <t>4199</t>
  </si>
  <si>
    <t>4218</t>
  </si>
  <si>
    <t>4219</t>
  </si>
  <si>
    <t>4278</t>
  </si>
  <si>
    <t>4279</t>
  </si>
  <si>
    <t>4308</t>
  </si>
  <si>
    <t>4309</t>
  </si>
  <si>
    <t>4398</t>
  </si>
  <si>
    <t>4399</t>
  </si>
  <si>
    <t>4418</t>
  </si>
  <si>
    <t>4419</t>
  </si>
  <si>
    <t>4438</t>
  </si>
  <si>
    <t>4439</t>
  </si>
  <si>
    <t>4569</t>
  </si>
  <si>
    <t>Odsetki od dotacji oraz płatności: wykorzystanych niezgodnie z przeznaczeniem lub wykorzystanych z naruszeniem procedur, o których mowa w art. 184 ustawy, pobranych nienależnie lub w nadmiernej wysokości</t>
  </si>
  <si>
    <t>4708</t>
  </si>
  <si>
    <t>4709</t>
  </si>
  <si>
    <t>dotacje na zadania bieżące: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</si>
  <si>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</si>
  <si>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</si>
  <si>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</si>
  <si>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</si>
  <si>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</si>
  <si>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</si>
  <si>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Kary i odszkodowania wypłacane na rzecz osób fizycznych</t>
  </si>
  <si>
    <t>4610</t>
  </si>
  <si>
    <t>Koszty postępowania sądowego i prokuratorskiego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</si>
  <si>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</si>
  <si>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</si>
  <si>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Program Operacyjny Zrównoważony rozwój sektora rybołówstwa i nadbrzeżnych obszarów rybackich 2007-2013 oraz Program Operacyjny Rybactwo i Morze 2014-2020</t>
  </si>
  <si>
    <t>Zakup usług obejmujących wykonywanie ekspertyz, analiz i opinii</t>
  </si>
  <si>
    <t>Przetwórstwo przemysłowe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</si>
  <si>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</si>
  <si>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Zwroty dotacji oraz płatności wykorzystanych niezgodnie z przeznaczeniem lub wykorzystanych z naruszeniem procedur, o których mowa w art. 184 ustawy, pobranych nienależnie lub w nadmiernej wysokości</t>
  </si>
  <si>
    <t>Zwrot niewykorzystanych dotacji oraz płatności</t>
  </si>
  <si>
    <t>2957</t>
  </si>
  <si>
    <t>4017</t>
  </si>
  <si>
    <t>4047</t>
  </si>
  <si>
    <t>4117</t>
  </si>
  <si>
    <t>4127</t>
  </si>
  <si>
    <t>4217</t>
  </si>
  <si>
    <t>4307</t>
  </si>
  <si>
    <t>4397</t>
  </si>
  <si>
    <t>4707</t>
  </si>
  <si>
    <t>6067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</si>
  <si>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</si>
  <si>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</si>
  <si>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6209</t>
  </si>
  <si>
    <t>6669</t>
  </si>
  <si>
    <t>Rozwój kadr nowoczesnej gospodarki i przedsiębiorczości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</si>
  <si>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</si>
  <si>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6697</t>
  </si>
  <si>
    <t>500</t>
  </si>
  <si>
    <t>Handel</t>
  </si>
  <si>
    <t>50005</t>
  </si>
  <si>
    <t>Promocja eksportu</t>
  </si>
  <si>
    <t>Transport i łączność</t>
  </si>
  <si>
    <t>4570</t>
  </si>
  <si>
    <t>Odsetki od nieterminowych wpłat z tytułu pozostałych podatków i opłat</t>
  </si>
  <si>
    <t>Dotacja celowa na pomoc finansową udzielaną między jednostkami samorządu terytorialnego na dofinansowanie własnych zadań bieżących</t>
  </si>
  <si>
    <t>Dotacja celowa z budżetu na finansowanie lub dofinansowanie zadań zleconych do realizacji pozostałym jednostkom niezaliczanym do sektora finansów publicznych</t>
  </si>
  <si>
    <t>6069</t>
  </si>
  <si>
    <t>60002</t>
  </si>
  <si>
    <t>6057</t>
  </si>
  <si>
    <t>6059</t>
  </si>
  <si>
    <t>4560</t>
  </si>
  <si>
    <t xml:space="preserve">Dotacja przedmiotowa z budżetu dla jednostek niezaliczanych do sektora finansów publicznych </t>
  </si>
  <si>
    <t>60004</t>
  </si>
  <si>
    <t>4420</t>
  </si>
  <si>
    <t>Podróże służbowe zagraniczne</t>
  </si>
  <si>
    <t>4580</t>
  </si>
  <si>
    <t>Pozostałe odsetki</t>
  </si>
  <si>
    <t>4600</t>
  </si>
  <si>
    <t>Kary, odszkodowania i grzywny wypłacane na rzecz osób prawnych i innych jednostek organizacyjnych</t>
  </si>
  <si>
    <t>6058</t>
  </si>
  <si>
    <t>6068</t>
  </si>
  <si>
    <t>Wydatki majątkowe:</t>
  </si>
  <si>
    <t>inwestycyjne i zakupy inwestycyjne</t>
  </si>
  <si>
    <t>Dotacja celowa na pomoc finansową  udzielaną między jednostkami samorządu terytorialnego na dofinansowanie własnych zadań inwestycyjnych i zakupów inwestycyjnych</t>
  </si>
  <si>
    <t>60015</t>
  </si>
  <si>
    <t xml:space="preserve">Dotacja celowa na pomoc finansową udzielaną między jednostkami samorządu terytorialnego na dofinansowanie własnych zadań bieżących 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</si>
  <si>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</si>
  <si>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</si>
  <si>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</si>
  <si>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Turystyka</t>
  </si>
  <si>
    <t>63003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</si>
  <si>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</si>
  <si>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4388</t>
  </si>
  <si>
    <t>Zakup usług obejmujących tłumaczenia</t>
  </si>
  <si>
    <t>4389</t>
  </si>
  <si>
    <t>4428</t>
  </si>
  <si>
    <t>4429</t>
  </si>
  <si>
    <t>6190</t>
  </si>
  <si>
    <t xml:space="preserve">Dotacje celowe z budżetu jednostki samorządu terytorialnego, udzielone w trybie art. 221 ustawy, na dofinansowanie inwestycji w ramach zadań zleconych do realizacji organizacjom prowadzącym działalność pożytku publicznego </t>
  </si>
  <si>
    <t>Dotacje celowe przekazane do samorządu województwa na zadania bieżące realizowane na podstawie porozumień (umów) między jednostkami samorządu terytorialnego</t>
  </si>
  <si>
    <t>Gospodarka mieszkaniowa</t>
  </si>
  <si>
    <t>6259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</si>
  <si>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</si>
  <si>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Działalność usługowa</t>
  </si>
  <si>
    <t>71003</t>
  </si>
  <si>
    <t>Zakup środków żywnościowych</t>
  </si>
  <si>
    <t>Zakup środków dydaktycznych i książek</t>
  </si>
  <si>
    <t xml:space="preserve"> inwestycje i zakupy inwestycyjne</t>
  </si>
  <si>
    <t>Opłata z tytułu zakupu usług telekomunikacyjnych</t>
  </si>
  <si>
    <t>Informatyka</t>
  </si>
  <si>
    <t>6257</t>
  </si>
  <si>
    <t>730</t>
  </si>
  <si>
    <t>Szkolnictwo wyższe i nauka</t>
  </si>
  <si>
    <t>73006</t>
  </si>
  <si>
    <t>73016</t>
  </si>
  <si>
    <t>świadczenia na rzecz osób fizycznych</t>
  </si>
  <si>
    <t>3250</t>
  </si>
  <si>
    <t>Stypendia różne</t>
  </si>
  <si>
    <t>73095</t>
  </si>
  <si>
    <t>2260</t>
  </si>
  <si>
    <t>Dotacja podmiotowa z budżetu dla jednostek systemu szkolnictwa wyższego i nauki niezaliczanych do sektora finansów publicznych</t>
  </si>
  <si>
    <t>2270</t>
  </si>
  <si>
    <t>Dotacja podmiotowa z budżetu dla jednostek systemu szkolnictwa wyższego i nauki zaliczanych do sektora finansów publicznych</t>
  </si>
  <si>
    <t>Dotacja celowa z budżetu dla pozostałych jednostek zaliczanych do sektora finansów publicznych</t>
  </si>
  <si>
    <t>4177</t>
  </si>
  <si>
    <t>4387</t>
  </si>
  <si>
    <t>4417</t>
  </si>
  <si>
    <t>4427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</si>
  <si>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</si>
  <si>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</si>
  <si>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Zwroty niewykorzystanych dotacji oraz płatności, dotyczące wydatków majątkowych</t>
  </si>
  <si>
    <t>Administracja publiczna</t>
  </si>
  <si>
    <t>75017</t>
  </si>
  <si>
    <t>Samorządowe sejmiki województw</t>
  </si>
  <si>
    <t xml:space="preserve">Różne wydatki na rzecz osób fizycznych </t>
  </si>
  <si>
    <t>75018</t>
  </si>
  <si>
    <t>4380</t>
  </si>
  <si>
    <t>3028</t>
  </si>
  <si>
    <t>3029</t>
  </si>
  <si>
    <t>3038</t>
  </si>
  <si>
    <t>Różne wydatki na rzecz osób fizycznych</t>
  </si>
  <si>
    <t>3039</t>
  </si>
  <si>
    <t>4268</t>
  </si>
  <si>
    <t>4269</t>
  </si>
  <si>
    <t>4288</t>
  </si>
  <si>
    <t>4289</t>
  </si>
  <si>
    <t>4368</t>
  </si>
  <si>
    <t>Opłaty z tytułu zakupu usług telekomunikacyjnych świadczonych w ruchomej publicznej sieci telefonicznej</t>
  </si>
  <si>
    <t>4408</t>
  </si>
  <si>
    <t>4409</t>
  </si>
  <si>
    <t>4528</t>
  </si>
  <si>
    <t>4529</t>
  </si>
  <si>
    <t>4618</t>
  </si>
  <si>
    <t>4619</t>
  </si>
  <si>
    <t>Urzędy gmin (miast i miast na prawach powiatu)</t>
  </si>
  <si>
    <t>Szkolenia pracowników niebędących członkami korpusu służby cywilnej</t>
  </si>
  <si>
    <t>75079</t>
  </si>
  <si>
    <t>4470</t>
  </si>
  <si>
    <t>Cła</t>
  </si>
  <si>
    <t>4540</t>
  </si>
  <si>
    <t>Składki dla organizacji międzynarodowych</t>
  </si>
  <si>
    <t>Dotacja celowa z budżetu na finansowanie lub dofinansowanie zadań zleconych do realizacji pozostałym jednostkom nie zaliczanym do sektora finansów publicznych</t>
  </si>
  <si>
    <t>2958</t>
  </si>
  <si>
    <t>4228</t>
  </si>
  <si>
    <t>4229</t>
  </si>
  <si>
    <t>4267</t>
  </si>
  <si>
    <t>4367</t>
  </si>
  <si>
    <t>4369</t>
  </si>
  <si>
    <t>4437</t>
  </si>
  <si>
    <t>Obrona narodowa</t>
  </si>
  <si>
    <t>Bezpieczeństwo publiczne i ochrona przeciwpożarowa</t>
  </si>
  <si>
    <t>75404</t>
  </si>
  <si>
    <t>Komendy wojewódzkie Policji</t>
  </si>
  <si>
    <t>2300</t>
  </si>
  <si>
    <t>Wpłaty od jednostek na państwowy fundusz celowy</t>
  </si>
  <si>
    <t>6170</t>
  </si>
  <si>
    <t>Wpłaty jednostek na państwowy fundusz celowy na finansowanie lub dofinansowanie zadań inwestycyjnych</t>
  </si>
  <si>
    <t>75406</t>
  </si>
  <si>
    <t>Straż Graniczna</t>
  </si>
  <si>
    <t>3000</t>
  </si>
  <si>
    <t>Wpłaty jednostek na państwowy fundusz celowy</t>
  </si>
  <si>
    <t>75410</t>
  </si>
  <si>
    <t>Komendy wojewódzkie Państwowej Straży Pożarnej</t>
  </si>
  <si>
    <t>75415</t>
  </si>
  <si>
    <t>Zadania ratownictwa górskiego i wodnego</t>
  </si>
  <si>
    <t>757</t>
  </si>
  <si>
    <t>Obsługa długu publicznego</t>
  </si>
  <si>
    <t>75702</t>
  </si>
  <si>
    <t>Obsługa papierów wartościowych, kredytów i pożyczek jednostek samorządu terytorialnego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</si>
  <si>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</si>
  <si>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</si>
  <si>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</si>
  <si>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</si>
  <si>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</si>
  <si>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</si>
  <si>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</si>
  <si>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</si>
  <si>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</si>
  <si>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</si>
  <si>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</si>
  <si>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</si>
  <si>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</si>
  <si>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</si>
  <si>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</si>
  <si>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</si>
  <si>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Oświata i wychowanie</t>
  </si>
  <si>
    <t>80101</t>
  </si>
  <si>
    <t xml:space="preserve">Szkoły podstawowe </t>
  </si>
  <si>
    <t>80102</t>
  </si>
  <si>
    <t xml:space="preserve">Wynagrodzenia bezosobowe </t>
  </si>
  <si>
    <t>80104</t>
  </si>
  <si>
    <t>80111</t>
  </si>
  <si>
    <t>Gimnazja specjalne</t>
  </si>
  <si>
    <t>80116</t>
  </si>
  <si>
    <t>80121</t>
  </si>
  <si>
    <t>Licea ogólnokształcące specjalne</t>
  </si>
  <si>
    <t>4340</t>
  </si>
  <si>
    <t>Zakup usług remontowo-konserwatorskich dotyczących obiektów zabytkowych będących w użytkowaniu jednostek budżetowych</t>
  </si>
  <si>
    <t xml:space="preserve">Opłaty na rzecz budżetów jednostek budżetowych </t>
  </si>
  <si>
    <t>3240</t>
  </si>
  <si>
    <t>Stypendia dla uczniów</t>
  </si>
  <si>
    <t>3247</t>
  </si>
  <si>
    <t>3249</t>
  </si>
  <si>
    <t>4247</t>
  </si>
  <si>
    <t>4249</t>
  </si>
  <si>
    <t>80146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</si>
  <si>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</si>
  <si>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>3027</t>
  </si>
  <si>
    <t>4227</t>
  </si>
  <si>
    <t>4347</t>
  </si>
  <si>
    <t>Zakup usług remontowo - konserwatorskich dotyczących obiektów zabytkowych będących w użytkowaniu jednostek budżetowych</t>
  </si>
  <si>
    <t>4349</t>
  </si>
  <si>
    <t xml:space="preserve">Opłaty z tytułu zakupu usług telekomunikacyjnych </t>
  </si>
  <si>
    <t>80147</t>
  </si>
  <si>
    <t>80151</t>
  </si>
  <si>
    <t>Kwalifikacyjne kursy zawodowe</t>
  </si>
  <si>
    <t>wydatki jednostek budżetowych w ty na:</t>
  </si>
  <si>
    <t>80195</t>
  </si>
  <si>
    <t>3040</t>
  </si>
  <si>
    <t>Nagrody o charakterze szczególnym niezaliczone do wynagrodzeń</t>
  </si>
  <si>
    <t>4701</t>
  </si>
  <si>
    <t>803</t>
  </si>
  <si>
    <t>Szkolnictwo wyższe</t>
  </si>
  <si>
    <t>80309</t>
  </si>
  <si>
    <t>4989</t>
  </si>
  <si>
    <t>Zwroty dotyczące rozliczeń z Komisją Europejską</t>
  </si>
  <si>
    <t>80395</t>
  </si>
  <si>
    <t>dotacje na zadania bieżące</t>
  </si>
  <si>
    <t>2500</t>
  </si>
  <si>
    <t>Dotacja podmiotowa z budżetu dla uczelni niepublicznej na zadania, o których mowa w art. 94 ust. 1 pkt 1 ustawy z dnia 27 lipca 2005 r. - Prawo o szkolnictwie wyższym</t>
  </si>
  <si>
    <t>2520</t>
  </si>
  <si>
    <t>Dotacja podmiotowa z budżetu dla uczelni publicznej na zadania, o których mowa w art. 94 ust. 1 pkt 1 ustawy z dnia 27 lipca 2005 r. - Prawo o szkolnictwie wyższym</t>
  </si>
  <si>
    <t>85111</t>
  </si>
  <si>
    <t>4160</t>
  </si>
  <si>
    <t>Pokrycie ujemnego wyniku finansowego jednostek zaliczanych do sektora finansów publicznych</t>
  </si>
  <si>
    <t>2560</t>
  </si>
  <si>
    <t>Dotacja podmiotowa z budżetu dla samodzielnego publicznego zakładu opieki zdrowotnej utworzonego przez jednostkę samorządu terytorialnego</t>
  </si>
  <si>
    <t>85119</t>
  </si>
  <si>
    <t>Leczenie sanatoryjno - klimatyczne</t>
  </si>
  <si>
    <t>Wydatki na zakup i objęcie akcji i udziałów</t>
  </si>
  <si>
    <t>85120</t>
  </si>
  <si>
    <t>85121</t>
  </si>
  <si>
    <t xml:space="preserve"> inwestycyjne i zakupy inwestycyjne</t>
  </si>
  <si>
    <t>85148</t>
  </si>
  <si>
    <t>Medycyna pracy</t>
  </si>
  <si>
    <t>Składki na ubezpieczenie zdrowotne</t>
  </si>
  <si>
    <t>Pomoc społeczna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</si>
  <si>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</si>
  <si>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85214</t>
  </si>
  <si>
    <t>Zasiłki okresowe, celowe i pomoc w naturze oraz składki na ubezpieczenia emerytalne i rentowe</t>
  </si>
  <si>
    <t>85217</t>
  </si>
  <si>
    <t>Powiatowe centra pomocy rodzinie</t>
  </si>
  <si>
    <t>Ośrodki pomocy społecznej</t>
  </si>
  <si>
    <t>85295</t>
  </si>
  <si>
    <t>3037</t>
  </si>
  <si>
    <t>4277</t>
  </si>
  <si>
    <t>4287</t>
  </si>
  <si>
    <t>4407</t>
  </si>
  <si>
    <t>4447</t>
  </si>
  <si>
    <t>4449</t>
  </si>
  <si>
    <t>4487</t>
  </si>
  <si>
    <t>4489</t>
  </si>
  <si>
    <t>4527</t>
  </si>
  <si>
    <t>Pozostałe zadania w zakresie polityki społecznej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</si>
  <si>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</si>
  <si>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</si>
  <si>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</si>
  <si>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</si>
  <si>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Dotacje celowe z budżetu jednostki samorządu terytorialnego, udzielone w trybie art. 221 ustawy, na dofinansowanie inwestycji w ramach zadań zleconych do realizacji organizacjom prowadzącym działalność pożytku publicznego</t>
  </si>
  <si>
    <t>85395</t>
  </si>
  <si>
    <t>Edukacyjna opieka wychowawcza</t>
  </si>
  <si>
    <t>85410</t>
  </si>
  <si>
    <t>Opłaty na rzecz budżetów jednostek budżetowych</t>
  </si>
  <si>
    <t>85416</t>
  </si>
  <si>
    <t>Pomoc materialna dla uczniów o charakterze motywacyjnym</t>
  </si>
  <si>
    <t>Rodzina</t>
  </si>
  <si>
    <t>85503</t>
  </si>
  <si>
    <t>Karta Dużej Rodziny</t>
  </si>
  <si>
    <t>85504</t>
  </si>
  <si>
    <t xml:space="preserve">dotacje na zadania bieżące </t>
  </si>
  <si>
    <t>85508</t>
  </si>
  <si>
    <t>Rodziny zastępcze</t>
  </si>
  <si>
    <t>2027</t>
  </si>
  <si>
    <t>Gospodarka komunalna i ochrona środowiska</t>
  </si>
  <si>
    <t>90002</t>
  </si>
  <si>
    <t>90004</t>
  </si>
  <si>
    <t>Utrzymanie zieleni w miastach i gminach</t>
  </si>
  <si>
    <t>90005</t>
  </si>
  <si>
    <t>90007</t>
  </si>
  <si>
    <t>90015</t>
  </si>
  <si>
    <t>Oświetlenie ulic, placów i dróg</t>
  </si>
  <si>
    <t>Pozostałe działania związane z gospodarką odpadami</t>
  </si>
  <si>
    <t>Kultura i ochrona dziedzictwa narodowego</t>
  </si>
  <si>
    <t>92105</t>
  </si>
  <si>
    <t xml:space="preserve">Teatry </t>
  </si>
  <si>
    <t>Dotacja podmiotowa z budżetu dla samorządowej instytucji kultury</t>
  </si>
  <si>
    <t>92108</t>
  </si>
  <si>
    <t>92109</t>
  </si>
  <si>
    <t>6229</t>
  </si>
  <si>
    <t>Zwroty dotacji oraz płatności wykorzystanych niezgodnie z przeznaczeniem lub wykorzystanych z naruszeniem procedur, o których mowa w art.. 184 ustawy, pobranych nienależnie lub w nadmiernej wysokości, dotyczące wydatków majątkowych</t>
  </si>
  <si>
    <t>92110</t>
  </si>
  <si>
    <t>Galerie i biura wystaw artystycznych</t>
  </si>
  <si>
    <t>92114</t>
  </si>
  <si>
    <t>92116</t>
  </si>
  <si>
    <t>92120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</si>
  <si>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</si>
  <si>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</si>
  <si>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</si>
  <si>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</si>
  <si>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92195</t>
  </si>
  <si>
    <t>925</t>
  </si>
  <si>
    <t>Ogrody botaniczne i zoologiczne oraz naturalne obszary i obiekty chronionej przyrody</t>
  </si>
  <si>
    <t>92501</t>
  </si>
  <si>
    <t>Parki narodowe</t>
  </si>
  <si>
    <t>92502</t>
  </si>
  <si>
    <t>92595</t>
  </si>
  <si>
    <t>Kultura fizyczna</t>
  </si>
  <si>
    <t>92601</t>
  </si>
  <si>
    <t>dotacje  na zadania bieżące:</t>
  </si>
  <si>
    <t>2820</t>
  </si>
  <si>
    <t>Dotacja celowa z budżetu na finansowanie lub dofinansowanie zadań zleconych do realizacji stowarzyszeniom</t>
  </si>
  <si>
    <t>Razem: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</si>
  <si>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</si>
  <si>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</si>
  <si>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</si>
  <si>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</si>
  <si>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</si>
  <si>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</si>
  <si>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</si>
  <si>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</si>
  <si>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</si>
  <si>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</si>
  <si>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</si>
  <si>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</si>
  <si>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</si>
  <si>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</si>
  <si>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>w zlotych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</si>
</sst>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 CE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 CE"/>
      <charset val="238"/>
    </font>
    <font>
      <sz val="10"/>
      <name val="Arial"/>
      <family val="2"/>
      <charset val="238"/>
    </font>
    <font>
      <sz val="10"/>
      <color theme="1"/>
      <name val="Arial CE"/>
      <charset val="238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 CE"/>
      <charset val="238"/>
    </font>
    <font>
      <b/>
      <i/>
      <u/>
      <sz val="10"/>
      <name val="Arial"/>
      <family val="2"/>
    </font>
    <font>
      <sz val="10"/>
      <name val="Arial CE"/>
      <charset val="238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 CE"/>
      <charset val="238"/>
    </font>
    <font>
      <i/>
      <sz val="11"/>
      <name val="Arial CE"/>
      <charset val="238"/>
    </font>
    <font>
      <sz val="11"/>
      <name val="Arial CE"/>
      <charset val="238"/>
    </font>
    <font>
      <i/>
      <sz val="11"/>
      <color theme="1"/>
      <name val="Arial CE"/>
      <charset val="238"/>
    </font>
    <font>
      <sz val="10"/>
      <name val="Times New Roman CE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sz val="10"/>
      <color rgb="FFFF0000"/>
      <name val="Times New Roman CE"/>
      <family val="1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i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charset val="238"/>
    </font>
    <font>
      <i/>
      <sz val="10"/>
      <name val="Arial CE"/>
      <charset val="238"/>
    </font>
    <font>
      <sz val="11"/>
      <color rgb="FFFF0000"/>
      <name val="Arial"/>
      <family val="2"/>
      <charset val="238"/>
    </font>
    <font>
      <sz val="11"/>
      <color rgb="FFFF0000"/>
      <name val="Arial CE"/>
      <charset val="238"/>
    </font>
    <font>
      <sz val="11"/>
      <name val="Arial"/>
      <family val="2"/>
      <charset val="238"/>
    </font>
    <font>
      <sz val="11"/>
      <color rgb="FF00B0F0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theme="1"/>
      <name val="Arial CE"/>
      <charset val="238"/>
    </font>
    <font>
      <sz val="11"/>
      <color theme="1"/>
      <name val="Arial CE"/>
      <charset val="238"/>
    </font>
    <font>
      <b/>
      <i/>
      <sz val="11"/>
      <color rgb="FFFF0000"/>
      <name val="Arial CE"/>
      <charset val="238"/>
    </font>
    <font>
      <b/>
      <i/>
      <sz val="11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3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3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2"/>
      <name val="Arial CE"/>
      <charset val="238"/>
    </font>
    <font>
      <b/>
      <i/>
      <sz val="11"/>
      <name val="Arial CE"/>
      <charset val="238"/>
    </font>
    <font>
      <b/>
      <i/>
      <sz val="10"/>
      <color theme="1"/>
      <name val="Arial CE"/>
      <charset val="238"/>
    </font>
    <font>
      <i/>
      <sz val="12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1"/>
      <name val="Arial "/>
      <charset val="238"/>
    </font>
    <font>
      <b/>
      <i/>
      <sz val="10"/>
      <name val="Arial CE"/>
      <charset val="238"/>
    </font>
    <font>
      <sz val="11"/>
      <color rgb="FF000000"/>
      <name val="Arial"/>
      <family val="2"/>
      <charset val="238"/>
    </font>
    <font>
      <u/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i/>
      <sz val="11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FFFF66"/>
        <bgColor indexed="0"/>
      </patternFill>
    </fill>
    <fill>
      <patternFill patternType="solid">
        <fgColor theme="0"/>
        <bgColor indexed="0"/>
      </patternFill>
    </fill>
  </fills>
  <borders count="7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4" fillId="0" borderId="0"/>
    <xf numFmtId="0" fontId="29" fillId="0" borderId="0"/>
    <xf numFmtId="0" fontId="3" fillId="0" borderId="0"/>
    <xf numFmtId="0" fontId="39" fillId="0" borderId="0"/>
    <xf numFmtId="0" fontId="29" fillId="0" borderId="0"/>
    <xf numFmtId="0" fontId="40" fillId="0" borderId="0"/>
    <xf numFmtId="0" fontId="3" fillId="0" borderId="0"/>
    <xf numFmtId="0" fontId="3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>
      <alignment vertical="top"/>
    </xf>
    <xf numFmtId="0" fontId="29" fillId="0" borderId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0" fillId="0" borderId="0"/>
    <xf numFmtId="0" fontId="2" fillId="0" borderId="0"/>
    <xf numFmtId="0" fontId="1" fillId="0" borderId="0"/>
  </cellStyleXfs>
  <cellXfs count="3292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0" fontId="5" fillId="0" borderId="0" xfId="1" applyNumberFormat="1" applyFont="1" applyAlignment="1">
      <alignment vertical="center" wrapText="1"/>
    </xf>
    <xf numFmtId="0" fontId="4" fillId="0" borderId="0" xfId="1"/>
    <xf numFmtId="0" fontId="7" fillId="0" borderId="0" xfId="1" applyFont="1" applyBorder="1" applyAlignment="1">
      <alignment vertical="center" wrapText="1"/>
    </xf>
    <xf numFmtId="10" fontId="7" fillId="0" borderId="0" xfId="1" applyNumberFormat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/>
    </xf>
    <xf numFmtId="10" fontId="9" fillId="0" borderId="0" xfId="1" applyNumberFormat="1" applyFont="1" applyBorder="1" applyAlignment="1">
      <alignment horizontal="right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10" fontId="13" fillId="2" borderId="1" xfId="1" applyNumberFormat="1" applyFont="1" applyFill="1" applyBorder="1" applyAlignment="1">
      <alignment horizontal="center" vertical="center"/>
    </xf>
    <xf numFmtId="0" fontId="10" fillId="3" borderId="1" xfId="1" quotePrefix="1" applyFont="1" applyFill="1" applyBorder="1" applyAlignment="1">
      <alignment horizontal="center" vertical="center" wrapText="1"/>
    </xf>
    <xf numFmtId="0" fontId="10" fillId="3" borderId="2" xfId="1" quotePrefix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3" fontId="14" fillId="3" borderId="4" xfId="1" applyNumberFormat="1" applyFont="1" applyFill="1" applyBorder="1" applyAlignment="1">
      <alignment horizontal="right" vertical="center"/>
    </xf>
    <xf numFmtId="10" fontId="14" fillId="3" borderId="4" xfId="1" applyNumberFormat="1" applyFont="1" applyFill="1" applyBorder="1" applyAlignment="1">
      <alignment horizontal="right" vertical="center"/>
    </xf>
    <xf numFmtId="49" fontId="15" fillId="4" borderId="7" xfId="1" applyNumberFormat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vertical="center" wrapText="1"/>
    </xf>
    <xf numFmtId="0" fontId="15" fillId="4" borderId="3" xfId="1" applyFont="1" applyFill="1" applyBorder="1" applyAlignment="1">
      <alignment vertical="center" wrapText="1"/>
    </xf>
    <xf numFmtId="3" fontId="14" fillId="4" borderId="4" xfId="1" applyNumberFormat="1" applyFont="1" applyFill="1" applyBorder="1" applyAlignment="1">
      <alignment horizontal="right" vertical="center"/>
    </xf>
    <xf numFmtId="10" fontId="14" fillId="4" borderId="4" xfId="1" applyNumberFormat="1" applyFont="1" applyFill="1" applyBorder="1" applyAlignment="1">
      <alignment horizontal="right" vertical="center"/>
    </xf>
    <xf numFmtId="0" fontId="17" fillId="5" borderId="9" xfId="1" applyFont="1" applyFill="1" applyBorder="1" applyAlignment="1">
      <alignment vertical="center" wrapText="1"/>
    </xf>
    <xf numFmtId="3" fontId="18" fillId="5" borderId="4" xfId="1" applyNumberFormat="1" applyFont="1" applyFill="1" applyBorder="1" applyAlignment="1">
      <alignment horizontal="right" vertical="center"/>
    </xf>
    <xf numFmtId="10" fontId="18" fillId="5" borderId="4" xfId="1" applyNumberFormat="1" applyFont="1" applyFill="1" applyBorder="1" applyAlignment="1">
      <alignment horizontal="right" vertical="center"/>
    </xf>
    <xf numFmtId="49" fontId="19" fillId="6" borderId="12" xfId="1" applyNumberFormat="1" applyFont="1" applyFill="1" applyBorder="1" applyAlignment="1">
      <alignment horizontal="center" vertical="center" wrapText="1"/>
    </xf>
    <xf numFmtId="3" fontId="20" fillId="6" borderId="12" xfId="1" applyNumberFormat="1" applyFont="1" applyFill="1" applyBorder="1" applyAlignment="1">
      <alignment horizontal="right" vertical="center"/>
    </xf>
    <xf numFmtId="10" fontId="20" fillId="0" borderId="12" xfId="1" applyNumberFormat="1" applyFont="1" applyFill="1" applyBorder="1" applyAlignment="1">
      <alignment horizontal="right" vertical="center"/>
    </xf>
    <xf numFmtId="49" fontId="19" fillId="6" borderId="14" xfId="1" applyNumberFormat="1" applyFont="1" applyFill="1" applyBorder="1" applyAlignment="1">
      <alignment horizontal="center" vertical="center" wrapText="1"/>
    </xf>
    <xf numFmtId="3" fontId="20" fillId="0" borderId="12" xfId="1" applyNumberFormat="1" applyFont="1" applyFill="1" applyBorder="1" applyAlignment="1">
      <alignment horizontal="right" vertical="center"/>
    </xf>
    <xf numFmtId="49" fontId="19" fillId="6" borderId="17" xfId="1" applyNumberFormat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vertical="center" wrapText="1"/>
    </xf>
    <xf numFmtId="3" fontId="18" fillId="5" borderId="20" xfId="1" applyNumberFormat="1" applyFont="1" applyFill="1" applyBorder="1" applyAlignment="1">
      <alignment horizontal="right" vertical="center"/>
    </xf>
    <xf numFmtId="10" fontId="18" fillId="5" borderId="20" xfId="1" applyNumberFormat="1" applyFont="1" applyFill="1" applyBorder="1" applyAlignment="1">
      <alignment horizontal="right" vertical="center"/>
    </xf>
    <xf numFmtId="0" fontId="21" fillId="4" borderId="7" xfId="1" quotePrefix="1" applyFont="1" applyFill="1" applyBorder="1" applyAlignment="1">
      <alignment horizontal="center" vertical="center" wrapText="1"/>
    </xf>
    <xf numFmtId="0" fontId="22" fillId="4" borderId="3" xfId="1" applyFont="1" applyFill="1" applyBorder="1" applyAlignment="1">
      <alignment vertical="center" wrapText="1"/>
    </xf>
    <xf numFmtId="0" fontId="21" fillId="4" borderId="3" xfId="1" applyFont="1" applyFill="1" applyBorder="1" applyAlignment="1">
      <alignment vertical="center" wrapText="1"/>
    </xf>
    <xf numFmtId="0" fontId="17" fillId="5" borderId="21" xfId="1" quotePrefix="1" applyFont="1" applyFill="1" applyBorder="1" applyAlignment="1">
      <alignment horizontal="left" vertical="center" wrapText="1"/>
    </xf>
    <xf numFmtId="3" fontId="18" fillId="5" borderId="23" xfId="1" applyNumberFormat="1" applyFont="1" applyFill="1" applyBorder="1" applyAlignment="1">
      <alignment horizontal="right" vertical="center"/>
    </xf>
    <xf numFmtId="10" fontId="18" fillId="5" borderId="23" xfId="1" applyNumberFormat="1" applyFont="1" applyFill="1" applyBorder="1" applyAlignment="1">
      <alignment horizontal="right" vertical="center"/>
    </xf>
    <xf numFmtId="0" fontId="19" fillId="6" borderId="16" xfId="1" quotePrefix="1" applyFont="1" applyFill="1" applyBorder="1" applyAlignment="1">
      <alignment horizontal="left" vertical="center" wrapText="1"/>
    </xf>
    <xf numFmtId="3" fontId="20" fillId="0" borderId="15" xfId="1" applyNumberFormat="1" applyFont="1" applyFill="1" applyBorder="1" applyAlignment="1">
      <alignment horizontal="right" vertical="center"/>
    </xf>
    <xf numFmtId="10" fontId="20" fillId="0" borderId="15" xfId="1" applyNumberFormat="1" applyFont="1" applyFill="1" applyBorder="1" applyAlignment="1">
      <alignment horizontal="right" vertical="center"/>
    </xf>
    <xf numFmtId="0" fontId="23" fillId="0" borderId="26" xfId="1" applyFont="1" applyBorder="1" applyAlignment="1">
      <alignment vertical="center" wrapText="1"/>
    </xf>
    <xf numFmtId="0" fontId="8" fillId="6" borderId="27" xfId="1" applyFont="1" applyFill="1" applyBorder="1" applyAlignment="1">
      <alignment horizontal="center" vertical="center" wrapText="1"/>
    </xf>
    <xf numFmtId="0" fontId="23" fillId="0" borderId="11" xfId="1" applyFont="1" applyBorder="1" applyAlignment="1">
      <alignment vertical="center" wrapText="1"/>
    </xf>
    <xf numFmtId="0" fontId="8" fillId="6" borderId="29" xfId="1" applyFont="1" applyFill="1" applyBorder="1" applyAlignment="1">
      <alignment horizontal="center" vertical="center" wrapText="1"/>
    </xf>
    <xf numFmtId="0" fontId="17" fillId="5" borderId="27" xfId="1" quotePrefix="1" applyFont="1" applyFill="1" applyBorder="1" applyAlignment="1">
      <alignment horizontal="left" vertical="center" wrapText="1"/>
    </xf>
    <xf numFmtId="3" fontId="18" fillId="5" borderId="12" xfId="1" applyNumberFormat="1" applyFont="1" applyFill="1" applyBorder="1" applyAlignment="1">
      <alignment horizontal="right" vertical="center"/>
    </xf>
    <xf numFmtId="10" fontId="18" fillId="5" borderId="12" xfId="1" applyNumberFormat="1" applyFont="1" applyFill="1" applyBorder="1" applyAlignment="1">
      <alignment horizontal="right" vertical="center"/>
    </xf>
    <xf numFmtId="0" fontId="23" fillId="6" borderId="26" xfId="1" applyFont="1" applyFill="1" applyBorder="1" applyAlignment="1">
      <alignment vertical="center" wrapText="1"/>
    </xf>
    <xf numFmtId="0" fontId="23" fillId="6" borderId="16" xfId="1" applyFont="1" applyFill="1" applyBorder="1" applyAlignment="1">
      <alignment vertical="center" wrapText="1"/>
    </xf>
    <xf numFmtId="3" fontId="20" fillId="0" borderId="6" xfId="1" applyNumberFormat="1" applyFont="1" applyFill="1" applyBorder="1" applyAlignment="1">
      <alignment horizontal="right" vertical="center"/>
    </xf>
    <xf numFmtId="10" fontId="20" fillId="0" borderId="6" xfId="1" applyNumberFormat="1" applyFont="1" applyFill="1" applyBorder="1" applyAlignment="1">
      <alignment horizontal="right" vertical="center"/>
    </xf>
    <xf numFmtId="0" fontId="22" fillId="4" borderId="1" xfId="1" applyFont="1" applyFill="1" applyBorder="1" applyAlignment="1">
      <alignment vertical="center" wrapText="1"/>
    </xf>
    <xf numFmtId="0" fontId="17" fillId="5" borderId="17" xfId="1" quotePrefix="1" applyFont="1" applyFill="1" applyBorder="1" applyAlignment="1">
      <alignment horizontal="left" vertical="center" wrapText="1"/>
    </xf>
    <xf numFmtId="0" fontId="5" fillId="0" borderId="16" xfId="1" quotePrefix="1" applyFont="1" applyFill="1" applyBorder="1" applyAlignment="1">
      <alignment horizontal="left" vertical="center" wrapText="1"/>
    </xf>
    <xf numFmtId="0" fontId="5" fillId="6" borderId="30" xfId="1" quotePrefix="1" applyFont="1" applyFill="1" applyBorder="1" applyAlignment="1">
      <alignment horizontal="center" vertical="center" wrapText="1"/>
    </xf>
    <xf numFmtId="0" fontId="5" fillId="0" borderId="26" xfId="1" quotePrefix="1" applyFont="1" applyFill="1" applyBorder="1" applyAlignment="1">
      <alignment horizontal="left" vertical="center" wrapText="1"/>
    </xf>
    <xf numFmtId="0" fontId="5" fillId="6" borderId="31" xfId="1" quotePrefix="1" applyFont="1" applyFill="1" applyBorder="1" applyAlignment="1">
      <alignment horizontal="center" vertical="center" wrapText="1"/>
    </xf>
    <xf numFmtId="49" fontId="15" fillId="4" borderId="32" xfId="1" applyNumberFormat="1" applyFont="1" applyFill="1" applyBorder="1" applyAlignment="1">
      <alignment horizontal="center" vertical="center" wrapText="1"/>
    </xf>
    <xf numFmtId="0" fontId="22" fillId="4" borderId="33" xfId="1" applyFont="1" applyFill="1" applyBorder="1" applyAlignment="1">
      <alignment vertical="center" wrapText="1"/>
    </xf>
    <xf numFmtId="0" fontId="21" fillId="4" borderId="33" xfId="1" applyFont="1" applyFill="1" applyBorder="1" applyAlignment="1">
      <alignment vertical="center" wrapText="1"/>
    </xf>
    <xf numFmtId="3" fontId="14" fillId="4" borderId="6" xfId="1" applyNumberFormat="1" applyFont="1" applyFill="1" applyBorder="1" applyAlignment="1">
      <alignment horizontal="right" vertical="center"/>
    </xf>
    <xf numFmtId="10" fontId="14" fillId="4" borderId="6" xfId="1" applyNumberFormat="1" applyFont="1" applyFill="1" applyBorder="1" applyAlignment="1">
      <alignment horizontal="right" vertical="center"/>
    </xf>
    <xf numFmtId="49" fontId="17" fillId="5" borderId="14" xfId="1" applyNumberFormat="1" applyFont="1" applyFill="1" applyBorder="1" applyAlignment="1">
      <alignment horizontal="left" vertical="center" wrapText="1"/>
    </xf>
    <xf numFmtId="0" fontId="23" fillId="0" borderId="30" xfId="1" applyFont="1" applyFill="1" applyBorder="1" applyAlignment="1">
      <alignment vertical="center" wrapText="1"/>
    </xf>
    <xf numFmtId="49" fontId="8" fillId="6" borderId="14" xfId="1" applyNumberFormat="1" applyFont="1" applyFill="1" applyBorder="1" applyAlignment="1">
      <alignment horizontal="center" vertical="center" wrapText="1"/>
    </xf>
    <xf numFmtId="0" fontId="23" fillId="6" borderId="12" xfId="1" applyFont="1" applyFill="1" applyBorder="1" applyAlignment="1">
      <alignment vertical="center" wrapText="1"/>
    </xf>
    <xf numFmtId="49" fontId="8" fillId="6" borderId="12" xfId="1" applyNumberFormat="1" applyFont="1" applyFill="1" applyBorder="1" applyAlignment="1">
      <alignment horizontal="center" vertical="center" wrapText="1"/>
    </xf>
    <xf numFmtId="0" fontId="23" fillId="0" borderId="35" xfId="1" applyFont="1" applyFill="1" applyBorder="1" applyAlignment="1">
      <alignment vertical="center" wrapText="1"/>
    </xf>
    <xf numFmtId="49" fontId="8" fillId="6" borderId="17" xfId="1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right" vertical="center"/>
    </xf>
    <xf numFmtId="49" fontId="17" fillId="5" borderId="19" xfId="1" applyNumberFormat="1" applyFont="1" applyFill="1" applyBorder="1" applyAlignment="1">
      <alignment horizontal="left" vertical="center" wrapText="1"/>
    </xf>
    <xf numFmtId="0" fontId="10" fillId="0" borderId="6" xfId="1" quotePrefix="1" applyFont="1" applyFill="1" applyBorder="1" applyAlignment="1">
      <alignment horizontal="center" vertical="center" wrapText="1"/>
    </xf>
    <xf numFmtId="49" fontId="15" fillId="0" borderId="10" xfId="1" applyNumberFormat="1" applyFont="1" applyBorder="1" applyAlignment="1">
      <alignment horizontal="center" vertical="center" wrapText="1"/>
    </xf>
    <xf numFmtId="0" fontId="23" fillId="0" borderId="30" xfId="1" applyFont="1" applyBorder="1" applyAlignment="1">
      <alignment vertical="center" wrapText="1"/>
    </xf>
    <xf numFmtId="49" fontId="15" fillId="4" borderId="1" xfId="1" applyNumberFormat="1" applyFont="1" applyFill="1" applyBorder="1" applyAlignment="1">
      <alignment horizontal="center" vertical="center" wrapText="1"/>
    </xf>
    <xf numFmtId="3" fontId="14" fillId="4" borderId="1" xfId="1" applyNumberFormat="1" applyFont="1" applyFill="1" applyBorder="1" applyAlignment="1">
      <alignment horizontal="right" vertical="center"/>
    </xf>
    <xf numFmtId="10" fontId="14" fillId="4" borderId="1" xfId="1" applyNumberFormat="1" applyFont="1" applyFill="1" applyBorder="1" applyAlignment="1">
      <alignment horizontal="right" vertical="center"/>
    </xf>
    <xf numFmtId="0" fontId="23" fillId="0" borderId="13" xfId="1" applyFont="1" applyFill="1" applyBorder="1" applyAlignment="1">
      <alignment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 wrapText="1"/>
    </xf>
    <xf numFmtId="10" fontId="20" fillId="0" borderId="10" xfId="1" applyNumberFormat="1" applyFont="1" applyFill="1" applyBorder="1" applyAlignment="1">
      <alignment horizontal="right" vertical="center"/>
    </xf>
    <xf numFmtId="0" fontId="10" fillId="0" borderId="5" xfId="1" quotePrefix="1" applyFont="1" applyFill="1" applyBorder="1" applyAlignment="1">
      <alignment horizontal="center" vertical="center" wrapText="1"/>
    </xf>
    <xf numFmtId="0" fontId="17" fillId="5" borderId="19" xfId="1" quotePrefix="1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49" fontId="10" fillId="3" borderId="36" xfId="1" applyNumberFormat="1" applyFont="1" applyFill="1" applyBorder="1" applyAlignment="1">
      <alignment horizontal="center" vertical="center" wrapText="1"/>
    </xf>
    <xf numFmtId="49" fontId="11" fillId="3" borderId="32" xfId="1" applyNumberFormat="1" applyFont="1" applyFill="1" applyBorder="1" applyAlignment="1">
      <alignment horizontal="left" vertical="center" wrapText="1"/>
    </xf>
    <xf numFmtId="49" fontId="10" fillId="3" borderId="33" xfId="1" applyNumberFormat="1" applyFont="1" applyFill="1" applyBorder="1" applyAlignment="1">
      <alignment horizontal="left" vertical="center" wrapText="1"/>
    </xf>
    <xf numFmtId="3" fontId="14" fillId="3" borderId="6" xfId="1" applyNumberFormat="1" applyFont="1" applyFill="1" applyBorder="1" applyAlignment="1">
      <alignment horizontal="right" vertical="center"/>
    </xf>
    <xf numFmtId="10" fontId="14" fillId="3" borderId="6" xfId="1" applyNumberFormat="1" applyFont="1" applyFill="1" applyBorder="1" applyAlignment="1">
      <alignment horizontal="right" vertical="center"/>
    </xf>
    <xf numFmtId="0" fontId="4" fillId="0" borderId="0" xfId="1" applyFont="1"/>
    <xf numFmtId="49" fontId="15" fillId="4" borderId="2" xfId="1" applyNumberFormat="1" applyFont="1" applyFill="1" applyBorder="1" applyAlignment="1">
      <alignment horizontal="center" vertical="center" wrapText="1"/>
    </xf>
    <xf numFmtId="3" fontId="18" fillId="5" borderId="10" xfId="1" applyNumberFormat="1" applyFont="1" applyFill="1" applyBorder="1" applyAlignment="1">
      <alignment horizontal="right" vertical="center"/>
    </xf>
    <xf numFmtId="10" fontId="18" fillId="5" borderId="10" xfId="1" applyNumberFormat="1" applyFont="1" applyFill="1" applyBorder="1" applyAlignment="1">
      <alignment horizontal="right" vertical="center"/>
    </xf>
    <xf numFmtId="49" fontId="10" fillId="3" borderId="2" xfId="1" applyNumberFormat="1" applyFont="1" applyFill="1" applyBorder="1" applyAlignment="1">
      <alignment horizontal="center" vertical="center" wrapText="1"/>
    </xf>
    <xf numFmtId="49" fontId="11" fillId="3" borderId="3" xfId="1" applyNumberFormat="1" applyFont="1" applyFill="1" applyBorder="1" applyAlignment="1">
      <alignment horizontal="left" vertical="center" wrapText="1"/>
    </xf>
    <xf numFmtId="49" fontId="10" fillId="3" borderId="3" xfId="1" applyNumberFormat="1" applyFont="1" applyFill="1" applyBorder="1" applyAlignment="1">
      <alignment horizontal="left" vertical="center" wrapText="1"/>
    </xf>
    <xf numFmtId="3" fontId="14" fillId="3" borderId="1" xfId="1" applyNumberFormat="1" applyFont="1" applyFill="1" applyBorder="1" applyAlignment="1">
      <alignment horizontal="right" vertical="center"/>
    </xf>
    <xf numFmtId="10" fontId="14" fillId="3" borderId="1" xfId="1" applyNumberFormat="1" applyFont="1" applyFill="1" applyBorder="1" applyAlignment="1">
      <alignment horizontal="right" vertical="center"/>
    </xf>
    <xf numFmtId="49" fontId="15" fillId="4" borderId="37" xfId="1" applyNumberFormat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vertical="center" wrapText="1"/>
    </xf>
    <xf numFmtId="0" fontId="15" fillId="4" borderId="9" xfId="1" applyFont="1" applyFill="1" applyBorder="1" applyAlignment="1">
      <alignment vertical="center" wrapText="1"/>
    </xf>
    <xf numFmtId="0" fontId="19" fillId="6" borderId="35" xfId="1" quotePrefix="1" applyFont="1" applyFill="1" applyBorder="1" applyAlignment="1">
      <alignment horizontal="left" vertical="center" wrapText="1"/>
    </xf>
    <xf numFmtId="49" fontId="8" fillId="6" borderId="29" xfId="1" applyNumberFormat="1" applyFont="1" applyFill="1" applyBorder="1" applyAlignment="1">
      <alignment horizontal="center" vertical="center" wrapText="1"/>
    </xf>
    <xf numFmtId="10" fontId="20" fillId="6" borderId="12" xfId="1" applyNumberFormat="1" applyFont="1" applyFill="1" applyBorder="1" applyAlignment="1">
      <alignment horizontal="right" vertical="center"/>
    </xf>
    <xf numFmtId="0" fontId="23" fillId="6" borderId="11" xfId="1" applyFont="1" applyFill="1" applyBorder="1" applyAlignment="1">
      <alignment vertical="center" wrapText="1"/>
    </xf>
    <xf numFmtId="3" fontId="18" fillId="5" borderId="5" xfId="1" applyNumberFormat="1" applyFont="1" applyFill="1" applyBorder="1" applyAlignment="1">
      <alignment horizontal="right" vertical="center"/>
    </xf>
    <xf numFmtId="10" fontId="18" fillId="5" borderId="5" xfId="1" applyNumberFormat="1" applyFont="1" applyFill="1" applyBorder="1" applyAlignment="1">
      <alignment horizontal="right" vertical="center"/>
    </xf>
    <xf numFmtId="49" fontId="15" fillId="4" borderId="23" xfId="1" applyNumberFormat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vertical="center" wrapText="1"/>
    </xf>
    <xf numFmtId="0" fontId="15" fillId="4" borderId="21" xfId="1" applyFont="1" applyFill="1" applyBorder="1" applyAlignment="1">
      <alignment vertical="center" wrapText="1"/>
    </xf>
    <xf numFmtId="3" fontId="14" fillId="4" borderId="23" xfId="1" applyNumberFormat="1" applyFont="1" applyFill="1" applyBorder="1" applyAlignment="1">
      <alignment horizontal="right" vertical="center"/>
    </xf>
    <xf numFmtId="10" fontId="14" fillId="4" borderId="23" xfId="1" applyNumberFormat="1" applyFont="1" applyFill="1" applyBorder="1" applyAlignment="1">
      <alignment horizontal="right" vertical="center"/>
    </xf>
    <xf numFmtId="3" fontId="18" fillId="5" borderId="6" xfId="1" applyNumberFormat="1" applyFont="1" applyFill="1" applyBorder="1" applyAlignment="1">
      <alignment horizontal="right" vertical="center"/>
    </xf>
    <xf numFmtId="10" fontId="18" fillId="5" borderId="6" xfId="1" applyNumberFormat="1" applyFont="1" applyFill="1" applyBorder="1" applyAlignment="1">
      <alignment horizontal="right" vertical="center"/>
    </xf>
    <xf numFmtId="0" fontId="17" fillId="6" borderId="6" xfId="1" applyFont="1" applyFill="1" applyBorder="1" applyAlignment="1">
      <alignment vertical="center" wrapText="1"/>
    </xf>
    <xf numFmtId="0" fontId="19" fillId="6" borderId="12" xfId="1" quotePrefix="1" applyFont="1" applyFill="1" applyBorder="1" applyAlignment="1">
      <alignment horizontal="center" vertical="center" wrapText="1"/>
    </xf>
    <xf numFmtId="0" fontId="19" fillId="6" borderId="14" xfId="1" quotePrefix="1" applyFont="1" applyFill="1" applyBorder="1" applyAlignment="1">
      <alignment horizontal="center" vertical="center" wrapText="1"/>
    </xf>
    <xf numFmtId="0" fontId="19" fillId="6" borderId="27" xfId="1" quotePrefix="1" applyFont="1" applyFill="1" applyBorder="1" applyAlignment="1">
      <alignment horizontal="center" vertical="center" wrapText="1"/>
    </xf>
    <xf numFmtId="0" fontId="17" fillId="5" borderId="12" xfId="1" quotePrefix="1" applyFont="1" applyFill="1" applyBorder="1" applyAlignment="1">
      <alignment horizontal="left" vertical="center" wrapText="1"/>
    </xf>
    <xf numFmtId="0" fontId="17" fillId="6" borderId="5" xfId="1" applyFont="1" applyFill="1" applyBorder="1" applyAlignment="1">
      <alignment vertical="center" wrapText="1"/>
    </xf>
    <xf numFmtId="0" fontId="5" fillId="6" borderId="19" xfId="1" quotePrefix="1" applyFont="1" applyFill="1" applyBorder="1" applyAlignment="1">
      <alignment horizontal="left" vertical="center" wrapText="1"/>
    </xf>
    <xf numFmtId="0" fontId="19" fillId="6" borderId="19" xfId="1" quotePrefix="1" applyFont="1" applyFill="1" applyBorder="1" applyAlignment="1">
      <alignment horizontal="center" vertical="center" wrapText="1"/>
    </xf>
    <xf numFmtId="3" fontId="20" fillId="0" borderId="20" xfId="1" applyNumberFormat="1" applyFont="1" applyFill="1" applyBorder="1" applyAlignment="1">
      <alignment horizontal="right" vertical="center"/>
    </xf>
    <xf numFmtId="10" fontId="20" fillId="0" borderId="20" xfId="1" applyNumberFormat="1" applyFont="1" applyFill="1" applyBorder="1" applyAlignment="1">
      <alignment horizontal="right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17" fillId="5" borderId="23" xfId="1" quotePrefix="1" applyFont="1" applyFill="1" applyBorder="1" applyAlignment="1">
      <alignment horizontal="left" vertical="center" wrapText="1"/>
    </xf>
    <xf numFmtId="0" fontId="5" fillId="0" borderId="31" xfId="1" applyFont="1" applyFill="1" applyBorder="1" applyAlignment="1">
      <alignment vertical="center"/>
    </xf>
    <xf numFmtId="49" fontId="5" fillId="6" borderId="15" xfId="1" applyNumberFormat="1" applyFont="1" applyFill="1" applyBorder="1" applyAlignment="1">
      <alignment horizontal="center" vertical="center"/>
    </xf>
    <xf numFmtId="49" fontId="5" fillId="6" borderId="12" xfId="1" applyNumberFormat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left" vertical="center" wrapText="1"/>
    </xf>
    <xf numFmtId="49" fontId="8" fillId="6" borderId="15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49" fontId="19" fillId="6" borderId="10" xfId="1" applyNumberFormat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vertical="center" wrapText="1"/>
    </xf>
    <xf numFmtId="0" fontId="17" fillId="5" borderId="12" xfId="1" applyFont="1" applyFill="1" applyBorder="1" applyAlignment="1">
      <alignment horizontal="left" vertical="center" wrapText="1"/>
    </xf>
    <xf numFmtId="0" fontId="17" fillId="6" borderId="20" xfId="1" applyFont="1" applyFill="1" applyBorder="1" applyAlignment="1">
      <alignment horizontal="left" vertical="center" wrapText="1"/>
    </xf>
    <xf numFmtId="0" fontId="19" fillId="0" borderId="31" xfId="1" quotePrefix="1" applyFont="1" applyFill="1" applyBorder="1" applyAlignment="1">
      <alignment horizontal="left" vertical="center" wrapText="1"/>
    </xf>
    <xf numFmtId="0" fontId="4" fillId="6" borderId="0" xfId="1" applyFill="1"/>
    <xf numFmtId="0" fontId="19" fillId="6" borderId="31" xfId="1" quotePrefix="1" applyFont="1" applyFill="1" applyBorder="1" applyAlignment="1">
      <alignment horizontal="left" vertical="center" wrapText="1"/>
    </xf>
    <xf numFmtId="0" fontId="17" fillId="6" borderId="36" xfId="1" applyFont="1" applyFill="1" applyBorder="1" applyAlignment="1">
      <alignment horizontal="left" vertical="center" wrapText="1"/>
    </xf>
    <xf numFmtId="0" fontId="19" fillId="0" borderId="32" xfId="1" applyFont="1" applyFill="1" applyBorder="1" applyAlignment="1">
      <alignment horizontal="left" vertical="center" wrapText="1"/>
    </xf>
    <xf numFmtId="0" fontId="19" fillId="6" borderId="33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vertical="center" wrapText="1"/>
    </xf>
    <xf numFmtId="0" fontId="19" fillId="6" borderId="30" xfId="1" quotePrefix="1" applyFont="1" applyFill="1" applyBorder="1" applyAlignment="1">
      <alignment horizontal="left" vertical="center" wrapText="1"/>
    </xf>
    <xf numFmtId="10" fontId="18" fillId="6" borderId="12" xfId="1" applyNumberFormat="1" applyFont="1" applyFill="1" applyBorder="1" applyAlignment="1">
      <alignment horizontal="right" vertical="center"/>
    </xf>
    <xf numFmtId="0" fontId="23" fillId="0" borderId="31" xfId="1" applyFont="1" applyFill="1" applyBorder="1" applyAlignment="1">
      <alignment vertical="center" wrapText="1"/>
    </xf>
    <xf numFmtId="49" fontId="8" fillId="6" borderId="27" xfId="1" applyNumberFormat="1" applyFont="1" applyFill="1" applyBorder="1" applyAlignment="1">
      <alignment horizontal="center" vertical="center" wrapText="1"/>
    </xf>
    <xf numFmtId="0" fontId="17" fillId="5" borderId="33" xfId="1" quotePrefix="1" applyFont="1" applyFill="1" applyBorder="1" applyAlignment="1">
      <alignment horizontal="left" vertical="center" wrapText="1"/>
    </xf>
    <xf numFmtId="0" fontId="23" fillId="0" borderId="11" xfId="1" applyFont="1" applyFill="1" applyBorder="1" applyAlignment="1">
      <alignment horizontal="left" vertical="center" wrapText="1"/>
    </xf>
    <xf numFmtId="49" fontId="19" fillId="6" borderId="27" xfId="1" quotePrefix="1" applyNumberFormat="1" applyFont="1" applyFill="1" applyBorder="1" applyAlignment="1">
      <alignment horizontal="center" vertical="center" wrapText="1"/>
    </xf>
    <xf numFmtId="0" fontId="23" fillId="0" borderId="35" xfId="1" applyFont="1" applyFill="1" applyBorder="1" applyAlignment="1">
      <alignment horizontal="left" vertical="center" wrapText="1"/>
    </xf>
    <xf numFmtId="49" fontId="19" fillId="6" borderId="29" xfId="1" quotePrefix="1" applyNumberFormat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10" fontId="18" fillId="5" borderId="1" xfId="1" applyNumberFormat="1" applyFont="1" applyFill="1" applyBorder="1" applyAlignment="1">
      <alignment horizontal="right" vertical="center"/>
    </xf>
    <xf numFmtId="49" fontId="19" fillId="6" borderId="23" xfId="1" quotePrefix="1" applyNumberFormat="1" applyFont="1" applyFill="1" applyBorder="1" applyAlignment="1">
      <alignment horizontal="center" vertical="center" wrapText="1"/>
    </xf>
    <xf numFmtId="3" fontId="20" fillId="6" borderId="4" xfId="1" applyNumberFormat="1" applyFont="1" applyFill="1" applyBorder="1" applyAlignment="1">
      <alignment horizontal="right" vertical="center"/>
    </xf>
    <xf numFmtId="49" fontId="19" fillId="6" borderId="15" xfId="1" quotePrefix="1" applyNumberFormat="1" applyFont="1" applyFill="1" applyBorder="1" applyAlignment="1">
      <alignment horizontal="center" vertical="center" wrapText="1"/>
    </xf>
    <xf numFmtId="49" fontId="19" fillId="6" borderId="12" xfId="1" quotePrefix="1" applyNumberFormat="1" applyFont="1" applyFill="1" applyBorder="1" applyAlignment="1">
      <alignment horizontal="center" vertical="center" wrapText="1"/>
    </xf>
    <xf numFmtId="49" fontId="19" fillId="6" borderId="14" xfId="1" quotePrefix="1" applyNumberFormat="1" applyFont="1" applyFill="1" applyBorder="1" applyAlignment="1">
      <alignment horizontal="center" vertical="center" wrapText="1"/>
    </xf>
    <xf numFmtId="0" fontId="23" fillId="6" borderId="31" xfId="1" applyFont="1" applyFill="1" applyBorder="1" applyAlignment="1">
      <alignment horizontal="left" vertical="center" wrapText="1"/>
    </xf>
    <xf numFmtId="0" fontId="23" fillId="6" borderId="3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3" fontId="20" fillId="6" borderId="10" xfId="1" applyNumberFormat="1" applyFont="1" applyFill="1" applyBorder="1" applyAlignment="1">
      <alignment horizontal="right" vertical="center"/>
    </xf>
    <xf numFmtId="49" fontId="5" fillId="6" borderId="29" xfId="1" quotePrefix="1" applyNumberFormat="1" applyFont="1" applyFill="1" applyBorder="1" applyAlignment="1">
      <alignment horizontal="center" vertical="center" wrapText="1"/>
    </xf>
    <xf numFmtId="0" fontId="8" fillId="6" borderId="27" xfId="1" applyFont="1" applyFill="1" applyBorder="1" applyAlignment="1">
      <alignment vertical="center" wrapText="1"/>
    </xf>
    <xf numFmtId="0" fontId="8" fillId="6" borderId="31" xfId="1" applyFont="1" applyFill="1" applyBorder="1" applyAlignment="1">
      <alignment vertical="center" wrapText="1"/>
    </xf>
    <xf numFmtId="0" fontId="23" fillId="6" borderId="35" xfId="1" applyFont="1" applyFill="1" applyBorder="1" applyAlignment="1">
      <alignment vertical="center" wrapText="1"/>
    </xf>
    <xf numFmtId="0" fontId="8" fillId="6" borderId="35" xfId="1" applyFont="1" applyFill="1" applyBorder="1" applyAlignment="1">
      <alignment vertical="center" wrapText="1"/>
    </xf>
    <xf numFmtId="0" fontId="8" fillId="6" borderId="14" xfId="1" applyFont="1" applyFill="1" applyBorder="1" applyAlignment="1">
      <alignment horizontal="center" vertical="center" wrapText="1"/>
    </xf>
    <xf numFmtId="0" fontId="23" fillId="6" borderId="6" xfId="1" applyFont="1" applyFill="1" applyBorder="1" applyAlignment="1">
      <alignment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center" wrapText="1"/>
    </xf>
    <xf numFmtId="0" fontId="19" fillId="4" borderId="3" xfId="1" quotePrefix="1" applyFont="1" applyFill="1" applyBorder="1" applyAlignment="1">
      <alignment horizontal="center" vertical="center" wrapText="1"/>
    </xf>
    <xf numFmtId="0" fontId="8" fillId="5" borderId="21" xfId="1" applyFont="1" applyFill="1" applyBorder="1" applyAlignment="1">
      <alignment horizontal="center" vertical="center" wrapText="1"/>
    </xf>
    <xf numFmtId="3" fontId="20" fillId="5" borderId="23" xfId="1" applyNumberFormat="1" applyFont="1" applyFill="1" applyBorder="1" applyAlignment="1">
      <alignment horizontal="right" vertical="center"/>
    </xf>
    <xf numFmtId="10" fontId="20" fillId="5" borderId="23" xfId="1" applyNumberFormat="1" applyFont="1" applyFill="1" applyBorder="1" applyAlignment="1">
      <alignment horizontal="right" vertical="center"/>
    </xf>
    <xf numFmtId="0" fontId="8" fillId="5" borderId="27" xfId="1" applyFont="1" applyFill="1" applyBorder="1" applyAlignment="1">
      <alignment horizontal="center" vertical="center" wrapText="1"/>
    </xf>
    <xf numFmtId="3" fontId="20" fillId="5" borderId="12" xfId="1" applyNumberFormat="1" applyFont="1" applyFill="1" applyBorder="1" applyAlignment="1">
      <alignment horizontal="right" vertical="center"/>
    </xf>
    <xf numFmtId="10" fontId="20" fillId="5" borderId="12" xfId="1" applyNumberFormat="1" applyFont="1" applyFill="1" applyBorder="1" applyAlignment="1">
      <alignment horizontal="right" vertical="center"/>
    </xf>
    <xf numFmtId="0" fontId="17" fillId="6" borderId="20" xfId="1" applyFont="1" applyFill="1" applyBorder="1" applyAlignment="1">
      <alignment horizontal="center" vertical="center" wrapText="1"/>
    </xf>
    <xf numFmtId="0" fontId="19" fillId="6" borderId="13" xfId="1" applyFont="1" applyFill="1" applyBorder="1" applyAlignment="1">
      <alignment horizontal="left" vertical="center" wrapText="1"/>
    </xf>
    <xf numFmtId="0" fontId="8" fillId="6" borderId="19" xfId="1" applyFont="1" applyFill="1" applyBorder="1" applyAlignment="1">
      <alignment horizontal="center" vertical="center" wrapText="1"/>
    </xf>
    <xf numFmtId="0" fontId="19" fillId="4" borderId="33" xfId="1" quotePrefix="1" applyFont="1" applyFill="1" applyBorder="1" applyAlignment="1">
      <alignment horizontal="center" vertical="center" wrapText="1"/>
    </xf>
    <xf numFmtId="3" fontId="14" fillId="4" borderId="5" xfId="1" applyNumberFormat="1" applyFont="1" applyFill="1" applyBorder="1" applyAlignment="1">
      <alignment horizontal="right" vertical="center"/>
    </xf>
    <xf numFmtId="10" fontId="14" fillId="4" borderId="5" xfId="1" applyNumberFormat="1" applyFont="1" applyFill="1" applyBorder="1" applyAlignment="1">
      <alignment horizontal="right" vertical="center"/>
    </xf>
    <xf numFmtId="0" fontId="19" fillId="5" borderId="9" xfId="1" quotePrefix="1" applyFont="1" applyFill="1" applyBorder="1" applyAlignment="1">
      <alignment horizontal="center" vertical="center" wrapText="1"/>
    </xf>
    <xf numFmtId="3" fontId="20" fillId="5" borderId="4" xfId="1" applyNumberFormat="1" applyFont="1" applyFill="1" applyBorder="1" applyAlignment="1">
      <alignment horizontal="right" vertical="center"/>
    </xf>
    <xf numFmtId="10" fontId="20" fillId="5" borderId="4" xfId="1" applyNumberFormat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left" vertical="center" wrapText="1"/>
    </xf>
    <xf numFmtId="49" fontId="19" fillId="6" borderId="2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19" fillId="5" borderId="19" xfId="1" quotePrefix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vertical="center" wrapText="1"/>
    </xf>
    <xf numFmtId="0" fontId="24" fillId="3" borderId="33" xfId="1" applyFont="1" applyFill="1" applyBorder="1" applyAlignment="1">
      <alignment vertical="center" wrapText="1"/>
    </xf>
    <xf numFmtId="0" fontId="19" fillId="5" borderId="21" xfId="1" quotePrefix="1" applyFont="1" applyFill="1" applyBorder="1" applyAlignment="1">
      <alignment horizontal="center" vertical="center" wrapText="1"/>
    </xf>
    <xf numFmtId="0" fontId="17" fillId="6" borderId="1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9" fillId="6" borderId="17" xfId="1" quotePrefix="1" applyFont="1" applyFill="1" applyBorder="1" applyAlignment="1">
      <alignment horizontal="center" vertical="center" wrapText="1"/>
    </xf>
    <xf numFmtId="0" fontId="19" fillId="6" borderId="26" xfId="1" applyFont="1" applyFill="1" applyBorder="1" applyAlignment="1">
      <alignment horizontal="left" vertical="center" wrapText="1"/>
    </xf>
    <xf numFmtId="49" fontId="19" fillId="6" borderId="10" xfId="1" quotePrefix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17" fillId="5" borderId="10" xfId="1" quotePrefix="1" applyFont="1" applyFill="1" applyBorder="1" applyAlignment="1">
      <alignment horizontal="left" vertical="center" wrapText="1"/>
    </xf>
    <xf numFmtId="0" fontId="24" fillId="3" borderId="1" xfId="1" applyFont="1" applyFill="1" applyBorder="1" applyAlignment="1">
      <alignment vertical="center" wrapText="1"/>
    </xf>
    <xf numFmtId="0" fontId="17" fillId="5" borderId="14" xfId="1" quotePrefix="1" applyFont="1" applyFill="1" applyBorder="1" applyAlignment="1">
      <alignment horizontal="left" vertical="center" wrapText="1"/>
    </xf>
    <xf numFmtId="3" fontId="18" fillId="5" borderId="15" xfId="1" applyNumberFormat="1" applyFont="1" applyFill="1" applyBorder="1" applyAlignment="1">
      <alignment horizontal="right" vertical="center"/>
    </xf>
    <xf numFmtId="10" fontId="18" fillId="5" borderId="15" xfId="1" applyNumberFormat="1" applyFont="1" applyFill="1" applyBorder="1" applyAlignment="1">
      <alignment horizontal="right" vertical="center"/>
    </xf>
    <xf numFmtId="0" fontId="23" fillId="0" borderId="26" xfId="1" applyFont="1" applyFill="1" applyBorder="1" applyAlignment="1">
      <alignment vertical="center" wrapText="1"/>
    </xf>
    <xf numFmtId="0" fontId="23" fillId="0" borderId="16" xfId="1" applyFont="1" applyFill="1" applyBorder="1" applyAlignment="1">
      <alignment vertical="center" wrapText="1"/>
    </xf>
    <xf numFmtId="0" fontId="23" fillId="6" borderId="3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49" fontId="8" fillId="6" borderId="10" xfId="1" applyNumberFormat="1" applyFont="1" applyFill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3" fillId="0" borderId="18" xfId="1" applyFont="1" applyFill="1" applyBorder="1" applyAlignment="1">
      <alignment vertical="center" wrapText="1"/>
    </xf>
    <xf numFmtId="49" fontId="8" fillId="6" borderId="19" xfId="1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24" fillId="3" borderId="3" xfId="1" applyFont="1" applyFill="1" applyBorder="1" applyAlignment="1">
      <alignment vertical="center" wrapText="1"/>
    </xf>
    <xf numFmtId="0" fontId="19" fillId="6" borderId="18" xfId="1" quotePrefix="1" applyFont="1" applyFill="1" applyBorder="1" applyAlignment="1">
      <alignment horizontal="left" vertical="center" wrapText="1"/>
    </xf>
    <xf numFmtId="49" fontId="19" fillId="6" borderId="19" xfId="1" quotePrefix="1" applyNumberFormat="1" applyFont="1" applyFill="1" applyBorder="1" applyAlignment="1">
      <alignment horizontal="center" vertical="center" wrapText="1"/>
    </xf>
    <xf numFmtId="3" fontId="20" fillId="6" borderId="20" xfId="1" applyNumberFormat="1" applyFont="1" applyFill="1" applyBorder="1" applyAlignment="1">
      <alignment horizontal="right" vertical="center"/>
    </xf>
    <xf numFmtId="10" fontId="18" fillId="6" borderId="20" xfId="1" applyNumberFormat="1" applyFont="1" applyFill="1" applyBorder="1" applyAlignment="1">
      <alignment horizontal="right" vertical="center"/>
    </xf>
    <xf numFmtId="0" fontId="17" fillId="0" borderId="16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3" fillId="0" borderId="35" xfId="1" applyFont="1" applyBorder="1" applyAlignment="1">
      <alignment vertical="center" wrapText="1"/>
    </xf>
    <xf numFmtId="49" fontId="26" fillId="5" borderId="27" xfId="1" applyNumberFormat="1" applyFont="1" applyFill="1" applyBorder="1" applyAlignment="1">
      <alignment vertical="center" wrapText="1"/>
    </xf>
    <xf numFmtId="0" fontId="21" fillId="4" borderId="5" xfId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vertical="center" wrapText="1"/>
    </xf>
    <xf numFmtId="0" fontId="15" fillId="4" borderId="33" xfId="1" applyFont="1" applyFill="1" applyBorder="1" applyAlignment="1">
      <alignment vertical="center" wrapText="1"/>
    </xf>
    <xf numFmtId="0" fontId="21" fillId="0" borderId="13" xfId="1" applyFont="1" applyBorder="1" applyAlignment="1">
      <alignment horizontal="center" vertical="center" wrapText="1"/>
    </xf>
    <xf numFmtId="0" fontId="23" fillId="0" borderId="0" xfId="1" applyFont="1" applyBorder="1" applyAlignment="1">
      <alignment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17" fillId="5" borderId="27" xfId="1" quotePrefix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27" fillId="0" borderId="0" xfId="1" applyFont="1"/>
    <xf numFmtId="0" fontId="21" fillId="4" borderId="36" xfId="1" applyFont="1" applyFill="1" applyBorder="1" applyAlignment="1">
      <alignment horizontal="center" vertical="center" wrapText="1"/>
    </xf>
    <xf numFmtId="3" fontId="20" fillId="6" borderId="15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left" vertical="center" wrapText="1"/>
    </xf>
    <xf numFmtId="49" fontId="19" fillId="6" borderId="6" xfId="1" applyNumberFormat="1" applyFont="1" applyFill="1" applyBorder="1" applyAlignment="1">
      <alignment horizontal="center" vertical="center" wrapText="1"/>
    </xf>
    <xf numFmtId="49" fontId="17" fillId="5" borderId="27" xfId="1" quotePrefix="1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9" fillId="6" borderId="0" xfId="1" quotePrefix="1" applyFont="1" applyFill="1" applyBorder="1" applyAlignment="1">
      <alignment horizontal="left" vertical="center" wrapText="1"/>
    </xf>
    <xf numFmtId="49" fontId="19" fillId="6" borderId="17" xfId="1" quotePrefix="1" applyNumberFormat="1" applyFont="1" applyFill="1" applyBorder="1" applyAlignment="1">
      <alignment horizontal="center" vertical="center" wrapText="1"/>
    </xf>
    <xf numFmtId="3" fontId="20" fillId="6" borderId="6" xfId="1" applyNumberFormat="1" applyFont="1" applyFill="1" applyBorder="1" applyAlignment="1">
      <alignment horizontal="right" vertical="center"/>
    </xf>
    <xf numFmtId="10" fontId="18" fillId="6" borderId="6" xfId="1" applyNumberFormat="1" applyFont="1" applyFill="1" applyBorder="1" applyAlignment="1">
      <alignment horizontal="right" vertical="center"/>
    </xf>
    <xf numFmtId="0" fontId="21" fillId="3" borderId="2" xfId="1" applyFont="1" applyFill="1" applyBorder="1" applyAlignment="1">
      <alignment horizontal="center" vertical="center" wrapText="1"/>
    </xf>
    <xf numFmtId="0" fontId="25" fillId="3" borderId="7" xfId="1" applyFont="1" applyFill="1" applyBorder="1" applyAlignment="1">
      <alignment vertical="center" wrapText="1"/>
    </xf>
    <xf numFmtId="0" fontId="24" fillId="6" borderId="6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vertical="center" wrapText="1"/>
    </xf>
    <xf numFmtId="0" fontId="17" fillId="5" borderId="9" xfId="1" quotePrefix="1" applyFont="1" applyFill="1" applyBorder="1" applyAlignment="1">
      <alignment horizontal="left" vertical="center" wrapText="1"/>
    </xf>
    <xf numFmtId="0" fontId="28" fillId="6" borderId="12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vertical="center" wrapText="1"/>
    </xf>
    <xf numFmtId="0" fontId="19" fillId="6" borderId="27" xfId="1" applyFont="1" applyFill="1" applyBorder="1" applyAlignment="1">
      <alignment horizontal="center" vertical="center" wrapText="1"/>
    </xf>
    <xf numFmtId="0" fontId="5" fillId="6" borderId="30" xfId="1" applyFont="1" applyFill="1" applyBorder="1" applyAlignment="1">
      <alignment vertical="center" wrapText="1"/>
    </xf>
    <xf numFmtId="0" fontId="5" fillId="6" borderId="31" xfId="1" applyFont="1" applyFill="1" applyBorder="1" applyAlignment="1">
      <alignment horizontal="left" vertical="center" wrapText="1"/>
    </xf>
    <xf numFmtId="0" fontId="19" fillId="0" borderId="30" xfId="1" quotePrefix="1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6" fillId="4" borderId="32" xfId="1" quotePrefix="1" applyFont="1" applyFill="1" applyBorder="1" applyAlignment="1">
      <alignment horizontal="left" vertical="center" wrapText="1"/>
    </xf>
    <xf numFmtId="0" fontId="17" fillId="4" borderId="33" xfId="1" quotePrefix="1" applyFont="1" applyFill="1" applyBorder="1" applyAlignment="1">
      <alignment horizontal="left" vertical="center" wrapText="1"/>
    </xf>
    <xf numFmtId="10" fontId="20" fillId="6" borderId="10" xfId="1" applyNumberFormat="1" applyFont="1" applyFill="1" applyBorder="1" applyAlignment="1">
      <alignment horizontal="right" vertical="center"/>
    </xf>
    <xf numFmtId="49" fontId="19" fillId="6" borderId="15" xfId="1" quotePrefix="1" applyNumberFormat="1" applyFont="1" applyFill="1" applyBorder="1" applyAlignment="1">
      <alignment vertical="center" wrapText="1"/>
    </xf>
    <xf numFmtId="0" fontId="17" fillId="5" borderId="29" xfId="1" quotePrefix="1" applyFont="1" applyFill="1" applyBorder="1" applyAlignment="1">
      <alignment horizontal="left" vertical="center" wrapText="1"/>
    </xf>
    <xf numFmtId="0" fontId="17" fillId="6" borderId="20" xfId="1" applyFont="1" applyFill="1" applyBorder="1" applyAlignment="1">
      <alignment horizontal="left" vertical="center"/>
    </xf>
    <xf numFmtId="0" fontId="16" fillId="4" borderId="7" xfId="1" quotePrefix="1" applyFont="1" applyFill="1" applyBorder="1" applyAlignment="1">
      <alignment horizontal="left" vertical="center" wrapText="1"/>
    </xf>
    <xf numFmtId="0" fontId="17" fillId="4" borderId="3" xfId="1" quotePrefix="1" applyFont="1" applyFill="1" applyBorder="1" applyAlignment="1">
      <alignment horizontal="left" vertical="center" wrapText="1"/>
    </xf>
    <xf numFmtId="0" fontId="17" fillId="6" borderId="12" xfId="1" applyFont="1" applyFill="1" applyBorder="1" applyAlignment="1">
      <alignment horizontal="left" vertical="center"/>
    </xf>
    <xf numFmtId="0" fontId="19" fillId="6" borderId="26" xfId="1" quotePrefix="1" applyFont="1" applyFill="1" applyBorder="1" applyAlignment="1">
      <alignment horizontal="left" vertical="center" wrapText="1"/>
    </xf>
    <xf numFmtId="0" fontId="19" fillId="6" borderId="30" xfId="1" quotePrefix="1" applyFont="1" applyFill="1" applyBorder="1" applyAlignment="1">
      <alignment horizontal="center" vertical="center" wrapText="1"/>
    </xf>
    <xf numFmtId="0" fontId="19" fillId="6" borderId="38" xfId="1" applyFont="1" applyFill="1" applyBorder="1" applyAlignment="1">
      <alignment horizontal="left" vertical="center" wrapText="1"/>
    </xf>
    <xf numFmtId="0" fontId="19" fillId="6" borderId="18" xfId="1" quotePrefix="1" applyFont="1" applyFill="1" applyBorder="1" applyAlignment="1">
      <alignment horizontal="center" vertical="center" wrapText="1"/>
    </xf>
    <xf numFmtId="10" fontId="20" fillId="6" borderId="20" xfId="1" applyNumberFormat="1" applyFont="1" applyFill="1" applyBorder="1" applyAlignment="1">
      <alignment horizontal="right" vertical="center"/>
    </xf>
    <xf numFmtId="0" fontId="16" fillId="4" borderId="1" xfId="1" quotePrefix="1" applyFont="1" applyFill="1" applyBorder="1" applyAlignment="1">
      <alignment horizontal="left" vertical="center" wrapText="1"/>
    </xf>
    <xf numFmtId="0" fontId="17" fillId="4" borderId="7" xfId="1" quotePrefix="1" applyFont="1" applyFill="1" applyBorder="1" applyAlignment="1">
      <alignment horizontal="left" vertical="center" wrapText="1"/>
    </xf>
    <xf numFmtId="0" fontId="15" fillId="6" borderId="10" xfId="1" applyFont="1" applyFill="1" applyBorder="1" applyAlignment="1">
      <alignment horizontal="center" vertical="center" wrapText="1"/>
    </xf>
    <xf numFmtId="0" fontId="5" fillId="0" borderId="0" xfId="1" quotePrefix="1" applyFont="1" applyFill="1" applyBorder="1" applyAlignment="1">
      <alignment horizontal="left" vertical="center" wrapText="1"/>
    </xf>
    <xf numFmtId="0" fontId="19" fillId="6" borderId="10" xfId="1" quotePrefix="1" applyFont="1" applyFill="1" applyBorder="1" applyAlignment="1">
      <alignment horizontal="center" vertical="center" wrapText="1"/>
    </xf>
    <xf numFmtId="0" fontId="17" fillId="5" borderId="18" xfId="1" quotePrefix="1" applyFont="1" applyFill="1" applyBorder="1" applyAlignment="1">
      <alignment horizontal="left" vertical="center" wrapText="1"/>
    </xf>
    <xf numFmtId="49" fontId="19" fillId="6" borderId="6" xfId="1" quotePrefix="1" applyNumberFormat="1" applyFont="1" applyFill="1" applyBorder="1" applyAlignment="1">
      <alignment horizontal="center" vertical="center" wrapText="1"/>
    </xf>
    <xf numFmtId="10" fontId="20" fillId="6" borderId="15" xfId="1" applyNumberFormat="1" applyFont="1" applyFill="1" applyBorder="1" applyAlignment="1">
      <alignment horizontal="right" vertical="center"/>
    </xf>
    <xf numFmtId="0" fontId="5" fillId="6" borderId="35" xfId="1" applyFont="1" applyFill="1" applyBorder="1" applyAlignment="1">
      <alignment wrapText="1"/>
    </xf>
    <xf numFmtId="0" fontId="5" fillId="0" borderId="26" xfId="1" applyFont="1" applyFill="1" applyBorder="1" applyAlignment="1">
      <alignment wrapText="1"/>
    </xf>
    <xf numFmtId="0" fontId="5" fillId="6" borderId="12" xfId="1" quotePrefix="1" applyFont="1" applyFill="1" applyBorder="1" applyAlignment="1">
      <alignment horizontal="left" vertical="center" wrapText="1"/>
    </xf>
    <xf numFmtId="0" fontId="5" fillId="6" borderId="26" xfId="1" quotePrefix="1" applyFont="1" applyFill="1" applyBorder="1" applyAlignment="1">
      <alignment horizontal="left" vertical="center" wrapText="1"/>
    </xf>
    <xf numFmtId="0" fontId="5" fillId="6" borderId="10" xfId="1" quotePrefix="1" applyFont="1" applyFill="1" applyBorder="1" applyAlignment="1">
      <alignment vertical="center" wrapText="1"/>
    </xf>
    <xf numFmtId="0" fontId="5" fillId="6" borderId="26" xfId="1" quotePrefix="1" applyFont="1" applyFill="1" applyBorder="1" applyAlignment="1">
      <alignment vertical="center" wrapText="1"/>
    </xf>
    <xf numFmtId="0" fontId="19" fillId="6" borderId="11" xfId="1" quotePrefix="1" applyFont="1" applyFill="1" applyBorder="1" applyAlignment="1">
      <alignment horizontal="left" vertical="center" wrapText="1"/>
    </xf>
    <xf numFmtId="0" fontId="19" fillId="6" borderId="6" xfId="1" quotePrefix="1" applyFont="1" applyFill="1" applyBorder="1" applyAlignment="1">
      <alignment horizontal="center" vertical="center" wrapText="1"/>
    </xf>
    <xf numFmtId="0" fontId="5" fillId="0" borderId="11" xfId="1" quotePrefix="1" applyFont="1" applyFill="1" applyBorder="1" applyAlignment="1">
      <alignment vertical="center" wrapText="1"/>
    </xf>
    <xf numFmtId="0" fontId="5" fillId="6" borderId="20" xfId="1" quotePrefix="1" applyFont="1" applyFill="1" applyBorder="1" applyAlignment="1">
      <alignment vertical="center" wrapText="1"/>
    </xf>
    <xf numFmtId="0" fontId="17" fillId="5" borderId="9" xfId="1" applyFont="1" applyFill="1" applyBorder="1" applyAlignment="1">
      <alignment horizontal="left" vertical="center" wrapText="1"/>
    </xf>
    <xf numFmtId="0" fontId="17" fillId="6" borderId="12" xfId="1" applyFont="1" applyFill="1" applyBorder="1" applyAlignment="1">
      <alignment horizontal="left" vertical="center" wrapText="1"/>
    </xf>
    <xf numFmtId="0" fontId="19" fillId="6" borderId="30" xfId="1" applyFont="1" applyFill="1" applyBorder="1" applyAlignment="1">
      <alignment horizontal="left" vertical="center" wrapText="1"/>
    </xf>
    <xf numFmtId="0" fontId="17" fillId="5" borderId="19" xfId="1" applyFont="1" applyFill="1" applyBorder="1" applyAlignment="1">
      <alignment horizontal="left" vertical="center" wrapText="1"/>
    </xf>
    <xf numFmtId="0" fontId="17" fillId="5" borderId="21" xfId="1" applyFont="1" applyFill="1" applyBorder="1" applyAlignment="1">
      <alignment horizontal="left" vertical="center" wrapText="1"/>
    </xf>
    <xf numFmtId="0" fontId="19" fillId="0" borderId="31" xfId="1" applyFont="1" applyFill="1" applyBorder="1" applyAlignment="1">
      <alignment horizontal="left" vertical="center" wrapText="1"/>
    </xf>
    <xf numFmtId="0" fontId="23" fillId="0" borderId="12" xfId="1" applyFont="1" applyFill="1" applyBorder="1" applyAlignment="1">
      <alignment vertical="center" wrapText="1"/>
    </xf>
    <xf numFmtId="0" fontId="17" fillId="5" borderId="14" xfId="1" applyFont="1" applyFill="1" applyBorder="1" applyAlignment="1">
      <alignment horizontal="left" vertical="center" wrapText="1"/>
    </xf>
    <xf numFmtId="0" fontId="24" fillId="3" borderId="1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vertical="center" wrapText="1"/>
    </xf>
    <xf numFmtId="0" fontId="30" fillId="3" borderId="3" xfId="2" applyFont="1" applyFill="1" applyBorder="1" applyAlignment="1">
      <alignment vertical="center" wrapText="1"/>
    </xf>
    <xf numFmtId="0" fontId="21" fillId="4" borderId="2" xfId="2" applyFont="1" applyFill="1" applyBorder="1" applyAlignment="1">
      <alignment horizontal="center" vertical="center" wrapText="1"/>
    </xf>
    <xf numFmtId="0" fontId="22" fillId="4" borderId="1" xfId="2" applyFont="1" applyFill="1" applyBorder="1" applyAlignment="1">
      <alignment vertical="center" wrapText="1"/>
    </xf>
    <xf numFmtId="0" fontId="31" fillId="4" borderId="3" xfId="2" applyFont="1" applyFill="1" applyBorder="1" applyAlignment="1">
      <alignment vertical="center" wrapText="1"/>
    </xf>
    <xf numFmtId="0" fontId="17" fillId="5" borderId="14" xfId="2" applyFont="1" applyFill="1" applyBorder="1" applyAlignment="1">
      <alignment horizontal="left" vertical="center" wrapText="1"/>
    </xf>
    <xf numFmtId="0" fontId="21" fillId="6" borderId="26" xfId="2" applyFont="1" applyFill="1" applyBorder="1" applyAlignment="1">
      <alignment horizontal="center" vertical="center" wrapText="1"/>
    </xf>
    <xf numFmtId="0" fontId="23" fillId="0" borderId="30" xfId="2" applyFont="1" applyFill="1" applyBorder="1" applyAlignment="1">
      <alignment vertical="center" wrapText="1"/>
    </xf>
    <xf numFmtId="0" fontId="32" fillId="6" borderId="27" xfId="2" applyFont="1" applyFill="1" applyBorder="1" applyAlignment="1">
      <alignment horizontal="center" vertical="center" wrapText="1"/>
    </xf>
    <xf numFmtId="0" fontId="17" fillId="5" borderId="29" xfId="2" applyFont="1" applyFill="1" applyBorder="1" applyAlignment="1">
      <alignment horizontal="left" vertical="center" wrapText="1"/>
    </xf>
    <xf numFmtId="0" fontId="32" fillId="5" borderId="27" xfId="2" applyFont="1" applyFill="1" applyBorder="1" applyAlignment="1">
      <alignment horizontal="center" vertical="center" wrapText="1"/>
    </xf>
    <xf numFmtId="0" fontId="17" fillId="6" borderId="20" xfId="2" applyFont="1" applyFill="1" applyBorder="1" applyAlignment="1">
      <alignment vertical="center" wrapText="1"/>
    </xf>
    <xf numFmtId="0" fontId="19" fillId="0" borderId="35" xfId="2" applyFont="1" applyFill="1" applyBorder="1" applyAlignment="1">
      <alignment vertical="center" wrapText="1"/>
    </xf>
    <xf numFmtId="0" fontId="19" fillId="6" borderId="29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3" fontId="4" fillId="0" borderId="0" xfId="1" applyNumberFormat="1"/>
    <xf numFmtId="0" fontId="23" fillId="6" borderId="30" xfId="2" applyFont="1" applyFill="1" applyBorder="1" applyAlignment="1">
      <alignment vertical="center" wrapText="1"/>
    </xf>
    <xf numFmtId="49" fontId="32" fillId="6" borderId="27" xfId="2" applyNumberFormat="1" applyFont="1" applyFill="1" applyBorder="1" applyAlignment="1">
      <alignment horizontal="center" vertical="center" wrapText="1"/>
    </xf>
    <xf numFmtId="0" fontId="17" fillId="5" borderId="17" xfId="2" applyFont="1" applyFill="1" applyBorder="1" applyAlignment="1">
      <alignment horizontal="left" vertical="center" wrapText="1"/>
    </xf>
    <xf numFmtId="0" fontId="23" fillId="0" borderId="27" xfId="2" applyFont="1" applyFill="1" applyBorder="1" applyAlignment="1">
      <alignment vertical="center" wrapText="1"/>
    </xf>
    <xf numFmtId="0" fontId="22" fillId="4" borderId="2" xfId="2" applyFont="1" applyFill="1" applyBorder="1" applyAlignment="1">
      <alignment horizontal="center" vertical="center" wrapText="1"/>
    </xf>
    <xf numFmtId="0" fontId="22" fillId="4" borderId="3" xfId="2" applyFont="1" applyFill="1" applyBorder="1" applyAlignment="1">
      <alignment vertical="center" wrapText="1"/>
    </xf>
    <xf numFmtId="0" fontId="33" fillId="5" borderId="17" xfId="2" applyFont="1" applyFill="1" applyBorder="1" applyAlignment="1">
      <alignment horizontal="left" vertical="center" wrapText="1"/>
    </xf>
    <xf numFmtId="0" fontId="5" fillId="6" borderId="12" xfId="2" applyFont="1" applyFill="1" applyBorder="1" applyAlignment="1">
      <alignment vertical="center" wrapText="1"/>
    </xf>
    <xf numFmtId="0" fontId="5" fillId="6" borderId="12" xfId="2" applyFont="1" applyFill="1" applyBorder="1" applyAlignment="1">
      <alignment horizontal="center" vertical="center" wrapText="1"/>
    </xf>
    <xf numFmtId="0" fontId="5" fillId="6" borderId="27" xfId="2" applyFont="1" applyFill="1" applyBorder="1" applyAlignment="1">
      <alignment horizontal="center" vertical="center" wrapText="1"/>
    </xf>
    <xf numFmtId="0" fontId="33" fillId="5" borderId="12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left" vertical="center" wrapText="1"/>
    </xf>
    <xf numFmtId="0" fontId="19" fillId="6" borderId="29" xfId="2" applyFont="1" applyFill="1" applyBorder="1" applyAlignment="1">
      <alignment horizontal="left" vertical="center" wrapText="1"/>
    </xf>
    <xf numFmtId="0" fontId="19" fillId="6" borderId="12" xfId="2" applyFont="1" applyFill="1" applyBorder="1" applyAlignment="1">
      <alignment horizontal="left" vertical="center" wrapText="1"/>
    </xf>
    <xf numFmtId="0" fontId="19" fillId="6" borderId="10" xfId="2" applyFont="1" applyFill="1" applyBorder="1" applyAlignment="1">
      <alignment horizontal="left" vertical="center" wrapText="1"/>
    </xf>
    <xf numFmtId="0" fontId="19" fillId="6" borderId="20" xfId="2" applyFont="1" applyFill="1" applyBorder="1" applyAlignment="1">
      <alignment horizontal="left" vertical="center" wrapText="1"/>
    </xf>
    <xf numFmtId="0" fontId="33" fillId="5" borderId="14" xfId="2" applyFont="1" applyFill="1" applyBorder="1" applyAlignment="1">
      <alignment horizontal="left" vertical="center" wrapText="1"/>
    </xf>
    <xf numFmtId="0" fontId="5" fillId="6" borderId="29" xfId="2" applyFont="1" applyFill="1" applyBorder="1" applyAlignment="1">
      <alignment horizontal="left" vertical="center" wrapText="1"/>
    </xf>
    <xf numFmtId="0" fontId="5" fillId="6" borderId="29" xfId="2" applyFont="1" applyFill="1" applyBorder="1" applyAlignment="1">
      <alignment horizontal="center" vertical="center" wrapText="1"/>
    </xf>
    <xf numFmtId="0" fontId="5" fillId="6" borderId="12" xfId="2" applyFont="1" applyFill="1" applyBorder="1" applyAlignment="1">
      <alignment horizontal="left" vertical="center" wrapText="1"/>
    </xf>
    <xf numFmtId="0" fontId="5" fillId="6" borderId="27" xfId="2" applyFont="1" applyFill="1" applyBorder="1" applyAlignment="1">
      <alignment horizontal="left" vertical="center" wrapText="1"/>
    </xf>
    <xf numFmtId="0" fontId="5" fillId="6" borderId="10" xfId="2" applyFont="1" applyFill="1" applyBorder="1" applyAlignment="1">
      <alignment vertical="center" wrapText="1"/>
    </xf>
    <xf numFmtId="0" fontId="5" fillId="6" borderId="15" xfId="2" applyFont="1" applyFill="1" applyBorder="1" applyAlignment="1">
      <alignment horizontal="center" vertical="center" wrapText="1"/>
    </xf>
    <xf numFmtId="0" fontId="33" fillId="5" borderId="27" xfId="2" applyFont="1" applyFill="1" applyBorder="1" applyAlignment="1">
      <alignment horizontal="center" vertical="center" wrapText="1"/>
    </xf>
    <xf numFmtId="0" fontId="33" fillId="6" borderId="10" xfId="2" applyFont="1" applyFill="1" applyBorder="1" applyAlignment="1">
      <alignment horizontal="left" vertical="center" wrapText="1"/>
    </xf>
    <xf numFmtId="0" fontId="33" fillId="6" borderId="6" xfId="2" applyFont="1" applyFill="1" applyBorder="1" applyAlignment="1">
      <alignment horizontal="left" vertical="center" wrapText="1"/>
    </xf>
    <xf numFmtId="0" fontId="5" fillId="0" borderId="12" xfId="1" applyFont="1" applyBorder="1" applyAlignment="1">
      <alignment vertical="center" wrapText="1"/>
    </xf>
    <xf numFmtId="0" fontId="8" fillId="6" borderId="6" xfId="2" applyFont="1" applyFill="1" applyBorder="1" applyAlignment="1">
      <alignment horizontal="center" vertical="center" wrapText="1"/>
    </xf>
    <xf numFmtId="0" fontId="33" fillId="6" borderId="13" xfId="2" applyFont="1" applyFill="1" applyBorder="1" applyAlignment="1">
      <alignment horizontal="left" vertical="center" wrapText="1"/>
    </xf>
    <xf numFmtId="0" fontId="5" fillId="0" borderId="6" xfId="1" applyFont="1" applyBorder="1" applyAlignment="1">
      <alignment vertical="center" wrapText="1"/>
    </xf>
    <xf numFmtId="0" fontId="5" fillId="6" borderId="17" xfId="2" applyFont="1" applyFill="1" applyBorder="1" applyAlignment="1">
      <alignment horizontal="center" vertical="center" wrapText="1"/>
    </xf>
    <xf numFmtId="0" fontId="25" fillId="3" borderId="2" xfId="2" applyFont="1" applyFill="1" applyBorder="1" applyAlignment="1">
      <alignment horizontal="center" vertical="center" wrapText="1"/>
    </xf>
    <xf numFmtId="0" fontId="4" fillId="8" borderId="0" xfId="1" applyFill="1"/>
    <xf numFmtId="0" fontId="16" fillId="4" borderId="2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left" vertical="center" wrapText="1"/>
    </xf>
    <xf numFmtId="0" fontId="16" fillId="4" borderId="3" xfId="2" applyFont="1" applyFill="1" applyBorder="1" applyAlignment="1">
      <alignment horizontal="left" vertical="center" wrapText="1"/>
    </xf>
    <xf numFmtId="0" fontId="4" fillId="4" borderId="0" xfId="1" applyFill="1"/>
    <xf numFmtId="0" fontId="5" fillId="6" borderId="0" xfId="2" applyFont="1" applyFill="1" applyBorder="1" applyAlignment="1">
      <alignment horizontal="left" vertical="center" wrapText="1"/>
    </xf>
    <xf numFmtId="0" fontId="33" fillId="5" borderId="19" xfId="2" applyFont="1" applyFill="1" applyBorder="1" applyAlignment="1">
      <alignment horizontal="left" vertical="center" wrapText="1"/>
    </xf>
    <xf numFmtId="0" fontId="33" fillId="6" borderId="12" xfId="2" applyFont="1" applyFill="1" applyBorder="1" applyAlignment="1">
      <alignment horizontal="left" vertical="center" wrapText="1"/>
    </xf>
    <xf numFmtId="0" fontId="33" fillId="5" borderId="29" xfId="2" applyFont="1" applyFill="1" applyBorder="1" applyAlignment="1">
      <alignment horizontal="left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5" fillId="6" borderId="31" xfId="2" applyFont="1" applyFill="1" applyBorder="1" applyAlignment="1">
      <alignment horizontal="left" vertical="center" wrapText="1"/>
    </xf>
    <xf numFmtId="49" fontId="33" fillId="5" borderId="14" xfId="2" applyNumberFormat="1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left" vertical="center" wrapText="1"/>
    </xf>
    <xf numFmtId="49" fontId="5" fillId="6" borderId="10" xfId="2" applyNumberFormat="1" applyFont="1" applyFill="1" applyBorder="1" applyAlignment="1">
      <alignment vertical="center" wrapText="1"/>
    </xf>
    <xf numFmtId="0" fontId="5" fillId="6" borderId="26" xfId="2" applyFont="1" applyFill="1" applyBorder="1" applyAlignment="1">
      <alignment vertical="center" wrapText="1"/>
    </xf>
    <xf numFmtId="49" fontId="5" fillId="6" borderId="6" xfId="2" applyNumberFormat="1" applyFont="1" applyFill="1" applyBorder="1" applyAlignment="1">
      <alignment vertical="center" wrapText="1"/>
    </xf>
    <xf numFmtId="49" fontId="5" fillId="6" borderId="15" xfId="2" applyNumberFormat="1" applyFont="1" applyFill="1" applyBorder="1" applyAlignment="1">
      <alignment horizontal="center" vertical="center" wrapText="1"/>
    </xf>
    <xf numFmtId="49" fontId="5" fillId="6" borderId="6" xfId="2" applyNumberFormat="1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vertical="center" wrapText="1"/>
    </xf>
    <xf numFmtId="0" fontId="5" fillId="6" borderId="26" xfId="2" applyFont="1" applyFill="1" applyBorder="1" applyAlignment="1">
      <alignment horizontal="left" vertical="center" wrapText="1"/>
    </xf>
    <xf numFmtId="0" fontId="5" fillId="6" borderId="11" xfId="2" applyFont="1" applyFill="1" applyBorder="1" applyAlignment="1">
      <alignment horizontal="left" vertical="center" wrapText="1"/>
    </xf>
    <xf numFmtId="0" fontId="5" fillId="6" borderId="11" xfId="2" quotePrefix="1" applyFont="1" applyFill="1" applyBorder="1" applyAlignment="1">
      <alignment horizontal="left" vertical="center" wrapText="1"/>
    </xf>
    <xf numFmtId="49" fontId="5" fillId="6" borderId="17" xfId="2" applyNumberFormat="1" applyFont="1" applyFill="1" applyBorder="1" applyAlignment="1">
      <alignment horizontal="center" vertical="center" wrapText="1"/>
    </xf>
    <xf numFmtId="49" fontId="33" fillId="5" borderId="29" xfId="2" applyNumberFormat="1" applyFont="1" applyFill="1" applyBorder="1" applyAlignment="1">
      <alignment horizontal="center" vertical="center" wrapText="1"/>
    </xf>
    <xf numFmtId="0" fontId="33" fillId="6" borderId="20" xfId="2" applyFont="1" applyFill="1" applyBorder="1" applyAlignment="1">
      <alignment horizontal="left" vertical="center" wrapText="1"/>
    </xf>
    <xf numFmtId="0" fontId="5" fillId="6" borderId="38" xfId="2" applyFont="1" applyFill="1" applyBorder="1" applyAlignment="1">
      <alignment horizontal="left" vertical="center" wrapText="1"/>
    </xf>
    <xf numFmtId="49" fontId="5" fillId="6" borderId="19" xfId="2" applyNumberFormat="1" applyFont="1" applyFill="1" applyBorder="1" applyAlignment="1">
      <alignment horizontal="center" vertical="center" wrapText="1"/>
    </xf>
    <xf numFmtId="0" fontId="33" fillId="6" borderId="6" xfId="2" applyFont="1" applyFill="1" applyBorder="1" applyAlignment="1">
      <alignment horizontal="center" vertical="center" wrapText="1"/>
    </xf>
    <xf numFmtId="0" fontId="23" fillId="6" borderId="15" xfId="1" applyFont="1" applyFill="1" applyBorder="1" applyAlignment="1">
      <alignment vertical="center" wrapText="1"/>
    </xf>
    <xf numFmtId="49" fontId="33" fillId="5" borderId="19" xfId="2" applyNumberFormat="1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49" fontId="5" fillId="6" borderId="29" xfId="2" applyNumberFormat="1" applyFont="1" applyFill="1" applyBorder="1" applyAlignment="1">
      <alignment horizontal="center" vertical="center" wrapText="1"/>
    </xf>
    <xf numFmtId="0" fontId="33" fillId="5" borderId="23" xfId="2" applyFont="1" applyFill="1" applyBorder="1" applyAlignment="1">
      <alignment horizontal="left" vertical="center" wrapText="1"/>
    </xf>
    <xf numFmtId="0" fontId="23" fillId="0" borderId="12" xfId="1" applyFont="1" applyBorder="1" applyAlignment="1">
      <alignment vertical="center" wrapText="1"/>
    </xf>
    <xf numFmtId="0" fontId="23" fillId="0" borderId="12" xfId="1" quotePrefix="1" applyFont="1" applyBorder="1" applyAlignment="1">
      <alignment vertical="center" wrapText="1"/>
    </xf>
    <xf numFmtId="0" fontId="5" fillId="6" borderId="18" xfId="2" quotePrefix="1" applyFont="1" applyFill="1" applyBorder="1" applyAlignment="1">
      <alignment horizontal="left" vertical="center" wrapText="1"/>
    </xf>
    <xf numFmtId="0" fontId="25" fillId="3" borderId="3" xfId="2" applyFont="1" applyFill="1" applyBorder="1" applyAlignment="1">
      <alignment vertical="center" wrapText="1"/>
    </xf>
    <xf numFmtId="0" fontId="33" fillId="6" borderId="10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left" vertical="center" wrapText="1"/>
    </xf>
    <xf numFmtId="0" fontId="24" fillId="6" borderId="6" xfId="2" applyFont="1" applyFill="1" applyBorder="1" applyAlignment="1">
      <alignment horizontal="center" vertical="center" wrapText="1"/>
    </xf>
    <xf numFmtId="0" fontId="22" fillId="4" borderId="1" xfId="2" applyFont="1" applyFill="1" applyBorder="1" applyAlignment="1">
      <alignment horizontal="center" vertical="center" wrapText="1"/>
    </xf>
    <xf numFmtId="0" fontId="33" fillId="5" borderId="9" xfId="2" applyFont="1" applyFill="1" applyBorder="1" applyAlignment="1">
      <alignment horizontal="left" vertical="center" wrapText="1"/>
    </xf>
    <xf numFmtId="3" fontId="4" fillId="8" borderId="0" xfId="1" applyNumberFormat="1" applyFill="1"/>
    <xf numFmtId="0" fontId="33" fillId="5" borderId="21" xfId="2" applyFont="1" applyFill="1" applyBorder="1" applyAlignment="1">
      <alignment horizontal="left" vertical="center" wrapText="1"/>
    </xf>
    <xf numFmtId="0" fontId="33" fillId="5" borderId="27" xfId="2" applyFont="1" applyFill="1" applyBorder="1" applyAlignment="1">
      <alignment horizontal="left" vertical="center" wrapText="1"/>
    </xf>
    <xf numFmtId="0" fontId="33" fillId="6" borderId="10" xfId="2" applyFont="1" applyFill="1" applyBorder="1" applyAlignment="1">
      <alignment vertical="center" wrapText="1"/>
    </xf>
    <xf numFmtId="0" fontId="5" fillId="6" borderId="12" xfId="1" applyFont="1" applyFill="1" applyBorder="1" applyAlignment="1">
      <alignment horizontal="left" vertical="center" wrapText="1"/>
    </xf>
    <xf numFmtId="0" fontId="24" fillId="6" borderId="17" xfId="2" applyFont="1" applyFill="1" applyBorder="1" applyAlignment="1">
      <alignment horizontal="center" vertical="center" wrapText="1"/>
    </xf>
    <xf numFmtId="0" fontId="19" fillId="6" borderId="6" xfId="1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vertical="center" wrapText="1"/>
    </xf>
    <xf numFmtId="0" fontId="5" fillId="6" borderId="19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vertical="center" wrapText="1"/>
    </xf>
    <xf numFmtId="0" fontId="22" fillId="6" borderId="15" xfId="2" applyFont="1" applyFill="1" applyBorder="1" applyAlignment="1">
      <alignment horizontal="center" vertical="center" wrapText="1"/>
    </xf>
    <xf numFmtId="0" fontId="8" fillId="6" borderId="16" xfId="2" applyFont="1" applyFill="1" applyBorder="1" applyAlignment="1">
      <alignment vertical="center" wrapText="1"/>
    </xf>
    <xf numFmtId="0" fontId="8" fillId="6" borderId="27" xfId="2" applyFont="1" applyFill="1" applyBorder="1" applyAlignment="1">
      <alignment horizontal="center" vertical="center" wrapText="1"/>
    </xf>
    <xf numFmtId="0" fontId="22" fillId="6" borderId="26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vertical="center" wrapText="1"/>
    </xf>
    <xf numFmtId="0" fontId="24" fillId="6" borderId="5" xfId="2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vertical="center" wrapText="1"/>
    </xf>
    <xf numFmtId="0" fontId="5" fillId="0" borderId="11" xfId="2" applyFont="1" applyFill="1" applyBorder="1" applyAlignment="1">
      <alignment vertical="center" wrapText="1"/>
    </xf>
    <xf numFmtId="0" fontId="5" fillId="0" borderId="12" xfId="2" applyFont="1" applyFill="1" applyBorder="1" applyAlignment="1">
      <alignment horizontal="left" vertical="center" wrapText="1"/>
    </xf>
    <xf numFmtId="49" fontId="5" fillId="6" borderId="27" xfId="2" applyNumberFormat="1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left" vertical="center" wrapText="1"/>
    </xf>
    <xf numFmtId="49" fontId="5" fillId="6" borderId="12" xfId="2" applyNumberFormat="1" applyFont="1" applyFill="1" applyBorder="1" applyAlignment="1">
      <alignment horizontal="center" vertical="center" wrapText="1"/>
    </xf>
    <xf numFmtId="0" fontId="5" fillId="6" borderId="20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horizontal="left" vertical="center" wrapText="1"/>
    </xf>
    <xf numFmtId="0" fontId="5" fillId="6" borderId="1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left" vertical="center" wrapText="1"/>
    </xf>
    <xf numFmtId="0" fontId="5" fillId="6" borderId="35" xfId="2" quotePrefix="1" applyFont="1" applyFill="1" applyBorder="1" applyAlignment="1">
      <alignment horizontal="left" vertical="center" wrapText="1"/>
    </xf>
    <xf numFmtId="0" fontId="5" fillId="0" borderId="35" xfId="2" quotePrefix="1" applyFont="1" applyFill="1" applyBorder="1" applyAlignment="1">
      <alignment horizontal="left" vertical="center" wrapText="1"/>
    </xf>
    <xf numFmtId="0" fontId="5" fillId="6" borderId="15" xfId="2" quotePrefix="1" applyFont="1" applyFill="1" applyBorder="1" applyAlignment="1">
      <alignment horizontal="left" vertical="center" wrapText="1"/>
    </xf>
    <xf numFmtId="0" fontId="5" fillId="0" borderId="36" xfId="2" quotePrefix="1" applyFont="1" applyFill="1" applyBorder="1" applyAlignment="1">
      <alignment horizontal="left" vertical="center" wrapText="1"/>
    </xf>
    <xf numFmtId="0" fontId="5" fillId="6" borderId="33" xfId="2" applyFont="1" applyFill="1" applyBorder="1" applyAlignment="1">
      <alignment horizontal="center" vertical="center" wrapText="1"/>
    </xf>
    <xf numFmtId="3" fontId="20" fillId="0" borderId="5" xfId="1" applyNumberFormat="1" applyFont="1" applyFill="1" applyBorder="1" applyAlignment="1">
      <alignment horizontal="right" vertical="center"/>
    </xf>
    <xf numFmtId="10" fontId="20" fillId="0" borderId="5" xfId="1" applyNumberFormat="1" applyFont="1" applyFill="1" applyBorder="1" applyAlignment="1">
      <alignment horizontal="right" vertical="center"/>
    </xf>
    <xf numFmtId="0" fontId="33" fillId="6" borderId="26" xfId="2" applyFont="1" applyFill="1" applyBorder="1" applyAlignment="1">
      <alignment horizontal="left" vertical="center" wrapText="1"/>
    </xf>
    <xf numFmtId="0" fontId="8" fillId="0" borderId="30" xfId="2" quotePrefix="1" applyFont="1" applyFill="1" applyBorder="1" applyAlignment="1">
      <alignment vertical="center" wrapText="1"/>
    </xf>
    <xf numFmtId="49" fontId="19" fillId="6" borderId="27" xfId="2" applyNumberFormat="1" applyFont="1" applyFill="1" applyBorder="1" applyAlignment="1">
      <alignment horizontal="center" vertical="center" wrapText="1"/>
    </xf>
    <xf numFmtId="0" fontId="5" fillId="6" borderId="18" xfId="2" applyFont="1" applyFill="1" applyBorder="1" applyAlignment="1">
      <alignment horizontal="left" vertical="center" wrapText="1"/>
    </xf>
    <xf numFmtId="49" fontId="19" fillId="6" borderId="29" xfId="2" applyNumberFormat="1" applyFont="1" applyFill="1" applyBorder="1" applyAlignment="1">
      <alignment horizontal="center" vertical="center" wrapText="1"/>
    </xf>
    <xf numFmtId="49" fontId="23" fillId="6" borderId="14" xfId="2" applyNumberFormat="1" applyFont="1" applyFill="1" applyBorder="1" applyAlignment="1">
      <alignment horizontal="center" vertical="center" wrapText="1"/>
    </xf>
    <xf numFmtId="49" fontId="23" fillId="6" borderId="27" xfId="2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34" fillId="0" borderId="0" xfId="3" applyFont="1" applyFill="1" applyAlignment="1">
      <alignment vertical="center" wrapText="1"/>
    </xf>
    <xf numFmtId="0" fontId="34" fillId="0" borderId="30" xfId="3" applyFont="1" applyFill="1" applyBorder="1" applyAlignment="1">
      <alignment horizontal="left" vertical="center" wrapText="1"/>
    </xf>
    <xf numFmtId="0" fontId="19" fillId="0" borderId="41" xfId="2" quotePrefix="1" applyFont="1" applyFill="1" applyBorder="1" applyAlignment="1">
      <alignment vertical="center" wrapText="1"/>
    </xf>
    <xf numFmtId="0" fontId="19" fillId="0" borderId="12" xfId="2" quotePrefix="1" applyFont="1" applyFill="1" applyBorder="1" applyAlignment="1">
      <alignment vertical="center" wrapText="1"/>
    </xf>
    <xf numFmtId="0" fontId="19" fillId="0" borderId="35" xfId="2" quotePrefix="1" applyFont="1" applyFill="1" applyBorder="1" applyAlignment="1">
      <alignment vertical="center" wrapText="1"/>
    </xf>
    <xf numFmtId="0" fontId="34" fillId="0" borderId="30" xfId="3" quotePrefix="1" applyFont="1" applyFill="1" applyBorder="1" applyAlignment="1">
      <alignment horizontal="left" vertical="center" wrapText="1"/>
    </xf>
    <xf numFmtId="0" fontId="33" fillId="6" borderId="5" xfId="2" applyFont="1" applyFill="1" applyBorder="1" applyAlignment="1">
      <alignment horizontal="left" vertical="center" wrapText="1"/>
    </xf>
    <xf numFmtId="0" fontId="5" fillId="0" borderId="33" xfId="2" quotePrefix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 wrapText="1"/>
    </xf>
    <xf numFmtId="0" fontId="25" fillId="4" borderId="3" xfId="2" applyFont="1" applyFill="1" applyBorder="1" applyAlignment="1">
      <alignment horizontal="center" vertical="center" wrapText="1"/>
    </xf>
    <xf numFmtId="0" fontId="25" fillId="4" borderId="3" xfId="2" applyFont="1" applyFill="1" applyBorder="1" applyAlignment="1">
      <alignment vertical="center" wrapText="1"/>
    </xf>
    <xf numFmtId="0" fontId="5" fillId="6" borderId="17" xfId="2" quotePrefix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center" wrapText="1"/>
    </xf>
    <xf numFmtId="0" fontId="22" fillId="6" borderId="16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vertical="center" wrapText="1"/>
    </xf>
    <xf numFmtId="0" fontId="25" fillId="4" borderId="1" xfId="2" applyFont="1" applyFill="1" applyBorder="1" applyAlignment="1">
      <alignment vertical="center" wrapText="1"/>
    </xf>
    <xf numFmtId="49" fontId="23" fillId="6" borderId="29" xfId="2" applyNumberFormat="1" applyFont="1" applyFill="1" applyBorder="1" applyAlignment="1">
      <alignment horizontal="center" vertical="center" wrapText="1"/>
    </xf>
    <xf numFmtId="0" fontId="8" fillId="6" borderId="5" xfId="2" applyFont="1" applyFill="1" applyBorder="1" applyAlignment="1">
      <alignment horizontal="center" vertical="center" wrapText="1"/>
    </xf>
    <xf numFmtId="0" fontId="5" fillId="6" borderId="14" xfId="2" applyFont="1" applyFill="1" applyBorder="1" applyAlignment="1">
      <alignment horizontal="left" vertical="center" wrapText="1"/>
    </xf>
    <xf numFmtId="49" fontId="23" fillId="6" borderId="12" xfId="2" applyNumberFormat="1" applyFont="1" applyFill="1" applyBorder="1" applyAlignment="1">
      <alignment horizontal="center" vertical="center" wrapText="1"/>
    </xf>
    <xf numFmtId="49" fontId="23" fillId="6" borderId="10" xfId="2" applyNumberFormat="1" applyFont="1" applyFill="1" applyBorder="1" applyAlignment="1">
      <alignment horizontal="center" vertical="center" wrapText="1"/>
    </xf>
    <xf numFmtId="0" fontId="23" fillId="0" borderId="35" xfId="2" applyFont="1" applyFill="1" applyBorder="1" applyAlignment="1">
      <alignment vertical="center" wrapText="1"/>
    </xf>
    <xf numFmtId="0" fontId="22" fillId="4" borderId="36" xfId="2" applyFont="1" applyFill="1" applyBorder="1" applyAlignment="1">
      <alignment horizontal="center" vertical="center" wrapText="1"/>
    </xf>
    <xf numFmtId="0" fontId="22" fillId="4" borderId="33" xfId="2" applyFont="1" applyFill="1" applyBorder="1" applyAlignment="1">
      <alignment vertical="center" wrapText="1"/>
    </xf>
    <xf numFmtId="49" fontId="8" fillId="6" borderId="27" xfId="2" applyNumberFormat="1" applyFont="1" applyFill="1" applyBorder="1" applyAlignment="1">
      <alignment horizontal="center" vertical="center" wrapText="1"/>
    </xf>
    <xf numFmtId="49" fontId="8" fillId="6" borderId="29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3" xfId="2" applyFont="1" applyFill="1" applyBorder="1" applyAlignment="1">
      <alignment vertical="center" wrapText="1"/>
    </xf>
    <xf numFmtId="0" fontId="10" fillId="6" borderId="6" xfId="2" applyFont="1" applyFill="1" applyBorder="1" applyAlignment="1">
      <alignment horizontal="center" vertical="center" wrapText="1"/>
    </xf>
    <xf numFmtId="0" fontId="23" fillId="6" borderId="35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23" fillId="6" borderId="18" xfId="2" applyFont="1" applyFill="1" applyBorder="1" applyAlignment="1">
      <alignment vertical="center" wrapText="1"/>
    </xf>
    <xf numFmtId="49" fontId="23" fillId="6" borderId="19" xfId="2" applyNumberFormat="1" applyFont="1" applyFill="1" applyBorder="1" applyAlignment="1">
      <alignment horizontal="center" vertical="center" wrapText="1"/>
    </xf>
    <xf numFmtId="0" fontId="33" fillId="6" borderId="12" xfId="2" applyFont="1" applyFill="1" applyBorder="1" applyAlignment="1">
      <alignment horizontal="center" vertical="center" wrapText="1"/>
    </xf>
    <xf numFmtId="0" fontId="33" fillId="6" borderId="36" xfId="2" applyFont="1" applyFill="1" applyBorder="1" applyAlignment="1">
      <alignment horizontal="center" vertical="center" wrapText="1"/>
    </xf>
    <xf numFmtId="0" fontId="23" fillId="6" borderId="32" xfId="2" applyFont="1" applyFill="1" applyBorder="1" applyAlignment="1">
      <alignment vertical="center" wrapText="1"/>
    </xf>
    <xf numFmtId="49" fontId="23" fillId="6" borderId="33" xfId="2" applyNumberFormat="1" applyFont="1" applyFill="1" applyBorder="1" applyAlignment="1">
      <alignment horizontal="center" vertical="center" wrapText="1"/>
    </xf>
    <xf numFmtId="0" fontId="23" fillId="6" borderId="27" xfId="2" applyFont="1" applyFill="1" applyBorder="1" applyAlignment="1">
      <alignment horizontal="center" vertical="center" wrapText="1"/>
    </xf>
    <xf numFmtId="0" fontId="23" fillId="6" borderId="27" xfId="2" applyFont="1" applyFill="1" applyBorder="1" applyAlignment="1">
      <alignment vertical="center" wrapText="1"/>
    </xf>
    <xf numFmtId="0" fontId="33" fillId="6" borderId="15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11" fillId="3" borderId="3" xfId="2" applyFont="1" applyFill="1" applyBorder="1" applyAlignment="1">
      <alignment horizontal="left" vertical="center" wrapText="1"/>
    </xf>
    <xf numFmtId="0" fontId="24" fillId="6" borderId="4" xfId="2" applyFont="1" applyFill="1" applyBorder="1" applyAlignment="1">
      <alignment vertical="center" wrapText="1"/>
    </xf>
    <xf numFmtId="49" fontId="5" fillId="6" borderId="35" xfId="2" applyNumberFormat="1" applyFont="1" applyFill="1" applyBorder="1" applyAlignment="1">
      <alignment horizontal="center" vertical="center" wrapText="1"/>
    </xf>
    <xf numFmtId="0" fontId="5" fillId="6" borderId="26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3" fontId="20" fillId="5" borderId="6" xfId="1" applyNumberFormat="1" applyFont="1" applyFill="1" applyBorder="1" applyAlignment="1">
      <alignment horizontal="right" vertical="center"/>
    </xf>
    <xf numFmtId="10" fontId="20" fillId="5" borderId="6" xfId="1" applyNumberFormat="1" applyFont="1" applyFill="1" applyBorder="1" applyAlignment="1">
      <alignment horizontal="right" vertical="center"/>
    </xf>
    <xf numFmtId="0" fontId="24" fillId="7" borderId="1" xfId="2" applyFont="1" applyFill="1" applyBorder="1" applyAlignment="1">
      <alignment horizontal="center" vertical="center" wrapText="1"/>
    </xf>
    <xf numFmtId="0" fontId="33" fillId="7" borderId="1" xfId="2" applyFont="1" applyFill="1" applyBorder="1" applyAlignment="1">
      <alignment horizontal="left" vertical="center" wrapText="1"/>
    </xf>
    <xf numFmtId="0" fontId="11" fillId="7" borderId="32" xfId="2" applyFont="1" applyFill="1" applyBorder="1" applyAlignment="1">
      <alignment horizontal="left" vertical="center" wrapText="1"/>
    </xf>
    <xf numFmtId="0" fontId="33" fillId="7" borderId="3" xfId="2" applyFont="1" applyFill="1" applyBorder="1" applyAlignment="1">
      <alignment horizontal="left" vertical="center" wrapText="1"/>
    </xf>
    <xf numFmtId="3" fontId="14" fillId="7" borderId="1" xfId="1" applyNumberFormat="1" applyFont="1" applyFill="1" applyBorder="1" applyAlignment="1">
      <alignment horizontal="right" vertical="center"/>
    </xf>
    <xf numFmtId="10" fontId="14" fillId="7" borderId="1" xfId="1" applyNumberFormat="1" applyFont="1" applyFill="1" applyBorder="1" applyAlignment="1">
      <alignment horizontal="right" vertical="center"/>
    </xf>
    <xf numFmtId="0" fontId="24" fillId="6" borderId="5" xfId="2" applyFont="1" applyFill="1" applyBorder="1" applyAlignment="1">
      <alignment vertical="center" wrapText="1"/>
    </xf>
    <xf numFmtId="0" fontId="12" fillId="2" borderId="3" xfId="2" applyFont="1" applyFill="1" applyBorder="1" applyAlignment="1">
      <alignment horizontal="center" vertical="center" wrapText="1"/>
    </xf>
    <xf numFmtId="3" fontId="35" fillId="2" borderId="1" xfId="1" applyNumberFormat="1" applyFont="1" applyFill="1" applyBorder="1" applyAlignment="1">
      <alignment horizontal="right" vertical="center"/>
    </xf>
    <xf numFmtId="10" fontId="35" fillId="2" borderId="1" xfId="1" applyNumberFormat="1" applyFont="1" applyFill="1" applyBorder="1" applyAlignment="1">
      <alignment horizontal="right" vertical="center"/>
    </xf>
    <xf numFmtId="0" fontId="37" fillId="5" borderId="42" xfId="2" applyFont="1" applyFill="1" applyBorder="1" applyAlignment="1">
      <alignment vertical="center"/>
    </xf>
    <xf numFmtId="3" fontId="35" fillId="5" borderId="42" xfId="1" applyNumberFormat="1" applyFont="1" applyFill="1" applyBorder="1" applyAlignment="1">
      <alignment horizontal="right" vertical="center"/>
    </xf>
    <xf numFmtId="10" fontId="35" fillId="5" borderId="42" xfId="1" applyNumberFormat="1" applyFont="1" applyFill="1" applyBorder="1" applyAlignment="1">
      <alignment horizontal="right" vertical="center"/>
    </xf>
    <xf numFmtId="0" fontId="37" fillId="5" borderId="44" xfId="2" applyFont="1" applyFill="1" applyBorder="1" applyAlignment="1">
      <alignment vertical="center"/>
    </xf>
    <xf numFmtId="3" fontId="38" fillId="5" borderId="44" xfId="1" applyNumberFormat="1" applyFont="1" applyFill="1" applyBorder="1" applyAlignment="1">
      <alignment horizontal="right" vertical="center"/>
    </xf>
    <xf numFmtId="10" fontId="38" fillId="5" borderId="44" xfId="1" applyNumberFormat="1" applyFont="1" applyFill="1" applyBorder="1" applyAlignment="1">
      <alignment horizontal="right" vertical="center"/>
    </xf>
    <xf numFmtId="4" fontId="4" fillId="0" borderId="0" xfId="1" applyNumberFormat="1"/>
    <xf numFmtId="0" fontId="36" fillId="5" borderId="43" xfId="2" applyFont="1" applyFill="1" applyBorder="1" applyAlignment="1">
      <alignment horizontal="left" vertical="center"/>
    </xf>
    <xf numFmtId="0" fontId="36" fillId="5" borderId="44" xfId="2" applyFont="1" applyFill="1" applyBorder="1" applyAlignment="1">
      <alignment horizontal="left" vertical="center"/>
    </xf>
    <xf numFmtId="0" fontId="36" fillId="5" borderId="39" xfId="2" applyFont="1" applyFill="1" applyBorder="1" applyAlignment="1">
      <alignment horizontal="left" vertical="center"/>
    </xf>
    <xf numFmtId="0" fontId="36" fillId="5" borderId="45" xfId="2" applyFont="1" applyFill="1" applyBorder="1" applyAlignment="1">
      <alignment horizontal="left" vertical="center"/>
    </xf>
    <xf numFmtId="0" fontId="37" fillId="5" borderId="45" xfId="2" applyFont="1" applyFill="1" applyBorder="1" applyAlignment="1">
      <alignment vertical="center"/>
    </xf>
    <xf numFmtId="3" fontId="38" fillId="5" borderId="45" xfId="1" applyNumberFormat="1" applyFont="1" applyFill="1" applyBorder="1" applyAlignment="1">
      <alignment horizontal="right" vertical="center"/>
    </xf>
    <xf numFmtId="10" fontId="38" fillId="5" borderId="45" xfId="1" applyNumberFormat="1" applyFont="1" applyFill="1" applyBorder="1" applyAlignment="1">
      <alignment horizontal="right" vertical="center"/>
    </xf>
    <xf numFmtId="0" fontId="4" fillId="0" borderId="0" xfId="1" applyBorder="1"/>
    <xf numFmtId="3" fontId="43" fillId="0" borderId="0" xfId="2" applyNumberFormat="1" applyFont="1" applyAlignment="1">
      <alignment vertical="center"/>
    </xf>
    <xf numFmtId="0" fontId="43" fillId="0" borderId="0" xfId="2" applyFont="1" applyAlignment="1">
      <alignment vertical="center"/>
    </xf>
    <xf numFmtId="0" fontId="43" fillId="0" borderId="0" xfId="2" applyFont="1" applyBorder="1" applyAlignment="1">
      <alignment vertical="center"/>
    </xf>
    <xf numFmtId="0" fontId="17" fillId="0" borderId="0" xfId="2" applyFont="1" applyBorder="1" applyAlignment="1">
      <alignment horizontal="right" vertical="center" wrapText="1"/>
    </xf>
    <xf numFmtId="0" fontId="10" fillId="3" borderId="1" xfId="2" applyFont="1" applyFill="1" applyBorder="1" applyAlignment="1">
      <alignment horizontal="center" vertical="center"/>
    </xf>
    <xf numFmtId="0" fontId="44" fillId="3" borderId="1" xfId="2" applyFont="1" applyFill="1" applyBorder="1" applyAlignment="1">
      <alignment horizontal="center" vertical="center"/>
    </xf>
    <xf numFmtId="3" fontId="10" fillId="9" borderId="42" xfId="2" applyNumberFormat="1" applyFont="1" applyFill="1" applyBorder="1" applyAlignment="1">
      <alignment horizontal="right" vertical="center"/>
    </xf>
    <xf numFmtId="10" fontId="10" fillId="9" borderId="46" xfId="16" applyNumberFormat="1" applyFont="1" applyFill="1" applyBorder="1" applyAlignment="1">
      <alignment vertical="center"/>
    </xf>
    <xf numFmtId="3" fontId="10" fillId="10" borderId="44" xfId="2" applyNumberFormat="1" applyFont="1" applyFill="1" applyBorder="1" applyAlignment="1">
      <alignment horizontal="right" vertical="center"/>
    </xf>
    <xf numFmtId="10" fontId="10" fillId="10" borderId="48" xfId="18" applyNumberFormat="1" applyFont="1" applyFill="1" applyBorder="1" applyAlignment="1">
      <alignment vertical="center"/>
    </xf>
    <xf numFmtId="49" fontId="19" fillId="0" borderId="44" xfId="2" applyNumberFormat="1" applyFont="1" applyBorder="1" applyAlignment="1">
      <alignment horizontal="center" vertical="center"/>
    </xf>
    <xf numFmtId="0" fontId="19" fillId="0" borderId="44" xfId="2" applyFont="1" applyFill="1" applyBorder="1" applyAlignment="1">
      <alignment horizontal="left" vertical="center" wrapText="1"/>
    </xf>
    <xf numFmtId="3" fontId="19" fillId="0" borderId="44" xfId="2" applyNumberFormat="1" applyFont="1" applyFill="1" applyBorder="1" applyAlignment="1">
      <alignment horizontal="right" vertical="center"/>
    </xf>
    <xf numFmtId="3" fontId="19" fillId="0" borderId="44" xfId="2" applyNumberFormat="1" applyFont="1" applyBorder="1" applyAlignment="1">
      <alignment horizontal="right" vertical="center"/>
    </xf>
    <xf numFmtId="3" fontId="19" fillId="0" borderId="44" xfId="2" applyNumberFormat="1" applyFont="1" applyBorder="1" applyAlignment="1">
      <alignment vertical="center"/>
    </xf>
    <xf numFmtId="10" fontId="19" fillId="0" borderId="48" xfId="16" applyNumberFormat="1" applyFont="1" applyBorder="1" applyAlignment="1">
      <alignment vertical="center"/>
    </xf>
    <xf numFmtId="49" fontId="19" fillId="0" borderId="44" xfId="2" applyNumberFormat="1" applyFont="1" applyFill="1" applyBorder="1" applyAlignment="1">
      <alignment vertical="center" wrapText="1"/>
    </xf>
    <xf numFmtId="3" fontId="10" fillId="9" borderId="44" xfId="2" applyNumberFormat="1" applyFont="1" applyFill="1" applyBorder="1" applyAlignment="1">
      <alignment horizontal="right" vertical="center"/>
    </xf>
    <xf numFmtId="10" fontId="10" fillId="9" borderId="48" xfId="16" applyNumberFormat="1" applyFont="1" applyFill="1" applyBorder="1" applyAlignment="1">
      <alignment vertical="center"/>
    </xf>
    <xf numFmtId="10" fontId="10" fillId="10" borderId="48" xfId="18" applyNumberFormat="1" applyFont="1" applyFill="1" applyBorder="1" applyAlignment="1">
      <alignment horizontal="right" vertical="center"/>
    </xf>
    <xf numFmtId="49" fontId="19" fillId="0" borderId="44" xfId="2" applyNumberFormat="1" applyFont="1" applyFill="1" applyBorder="1" applyAlignment="1">
      <alignment horizontal="left" vertical="center" wrapText="1"/>
    </xf>
    <xf numFmtId="10" fontId="19" fillId="0" borderId="48" xfId="18" applyNumberFormat="1" applyFont="1" applyBorder="1" applyAlignment="1">
      <alignment vertical="center"/>
    </xf>
    <xf numFmtId="49" fontId="19" fillId="0" borderId="47" xfId="2" applyNumberFormat="1" applyFont="1" applyBorder="1" applyAlignment="1">
      <alignment horizontal="center" vertical="center"/>
    </xf>
    <xf numFmtId="49" fontId="19" fillId="0" borderId="47" xfId="2" applyNumberFormat="1" applyFont="1" applyFill="1" applyBorder="1" applyAlignment="1">
      <alignment horizontal="left" vertical="center" wrapText="1"/>
    </xf>
    <xf numFmtId="3" fontId="19" fillId="0" borderId="47" xfId="2" applyNumberFormat="1" applyFont="1" applyBorder="1" applyAlignment="1">
      <alignment horizontal="right" vertical="center"/>
    </xf>
    <xf numFmtId="3" fontId="19" fillId="0" borderId="47" xfId="2" applyNumberFormat="1" applyFont="1" applyBorder="1" applyAlignment="1">
      <alignment vertical="center"/>
    </xf>
    <xf numFmtId="10" fontId="19" fillId="0" borderId="41" xfId="18" applyNumberFormat="1" applyFont="1" applyBorder="1" applyAlignment="1">
      <alignment vertical="center"/>
    </xf>
    <xf numFmtId="3" fontId="10" fillId="3" borderId="1" xfId="2" applyNumberFormat="1" applyFont="1" applyFill="1" applyBorder="1" applyAlignment="1">
      <alignment horizontal="right" vertical="center"/>
    </xf>
    <xf numFmtId="10" fontId="10" fillId="3" borderId="1" xfId="18" applyNumberFormat="1" applyFont="1" applyFill="1" applyBorder="1" applyAlignment="1">
      <alignment horizontal="right" vertical="center"/>
    </xf>
    <xf numFmtId="49" fontId="43" fillId="0" borderId="0" xfId="2" applyNumberFormat="1" applyFont="1" applyAlignment="1">
      <alignment horizontal="center" vertical="center"/>
    </xf>
    <xf numFmtId="0" fontId="43" fillId="0" borderId="0" xfId="2" applyFont="1" applyAlignment="1">
      <alignment horizontal="center" vertical="center"/>
    </xf>
    <xf numFmtId="3" fontId="43" fillId="0" borderId="0" xfId="2" applyNumberFormat="1" applyFont="1" applyAlignment="1">
      <alignment horizontal="right" vertical="center"/>
    </xf>
    <xf numFmtId="49" fontId="43" fillId="0" borderId="0" xfId="2" applyNumberFormat="1" applyFont="1" applyAlignment="1">
      <alignment vertical="center"/>
    </xf>
    <xf numFmtId="0" fontId="43" fillId="0" borderId="0" xfId="2" applyFont="1" applyAlignment="1">
      <alignment horizontal="right" vertical="center"/>
    </xf>
    <xf numFmtId="0" fontId="45" fillId="0" borderId="0" xfId="2" applyFont="1" applyAlignment="1">
      <alignment vertical="center"/>
    </xf>
    <xf numFmtId="0" fontId="17" fillId="0" borderId="32" xfId="2" applyFont="1" applyBorder="1" applyAlignment="1">
      <alignment horizontal="left" vertical="center" wrapText="1"/>
    </xf>
    <xf numFmtId="0" fontId="10" fillId="3" borderId="45" xfId="2" applyFont="1" applyFill="1" applyBorder="1" applyAlignment="1">
      <alignment horizontal="center" vertical="center" wrapText="1"/>
    </xf>
    <xf numFmtId="0" fontId="44" fillId="0" borderId="60" xfId="2" applyFont="1" applyFill="1" applyBorder="1" applyAlignment="1">
      <alignment horizontal="center" vertical="center"/>
    </xf>
    <xf numFmtId="0" fontId="44" fillId="0" borderId="61" xfId="2" applyFont="1" applyFill="1" applyBorder="1" applyAlignment="1">
      <alignment horizontal="center" vertical="center"/>
    </xf>
    <xf numFmtId="0" fontId="44" fillId="0" borderId="62" xfId="2" applyFont="1" applyFill="1" applyBorder="1" applyAlignment="1">
      <alignment horizontal="center" vertical="center"/>
    </xf>
    <xf numFmtId="0" fontId="10" fillId="11" borderId="42" xfId="2" applyFont="1" applyFill="1" applyBorder="1" applyAlignment="1">
      <alignment horizontal="center" vertical="center"/>
    </xf>
    <xf numFmtId="3" fontId="10" fillId="11" borderId="42" xfId="2" applyNumberFormat="1" applyFont="1" applyFill="1" applyBorder="1" applyAlignment="1">
      <alignment horizontal="right" vertical="center"/>
    </xf>
    <xf numFmtId="10" fontId="10" fillId="11" borderId="46" xfId="18" applyNumberFormat="1" applyFont="1" applyFill="1" applyBorder="1" applyAlignment="1">
      <alignment horizontal="right" vertical="center"/>
    </xf>
    <xf numFmtId="3" fontId="43" fillId="0" borderId="0" xfId="2" applyNumberFormat="1" applyFont="1" applyAlignment="1">
      <alignment horizontal="center" vertical="center"/>
    </xf>
    <xf numFmtId="49" fontId="10" fillId="0" borderId="44" xfId="2" applyNumberFormat="1" applyFont="1" applyFill="1" applyBorder="1" applyAlignment="1">
      <alignment horizontal="center" vertical="center" wrapText="1"/>
    </xf>
    <xf numFmtId="3" fontId="10" fillId="0" borderId="44" xfId="2" applyNumberFormat="1" applyFont="1" applyFill="1" applyBorder="1" applyAlignment="1">
      <alignment horizontal="right" vertical="center" wrapText="1"/>
    </xf>
    <xf numFmtId="3" fontId="10" fillId="0" borderId="44" xfId="2" applyNumberFormat="1" applyFont="1" applyFill="1" applyBorder="1" applyAlignment="1">
      <alignment horizontal="right" vertical="center"/>
    </xf>
    <xf numFmtId="3" fontId="10" fillId="0" borderId="50" xfId="2" applyNumberFormat="1" applyFont="1" applyFill="1" applyBorder="1" applyAlignment="1">
      <alignment horizontal="right" vertical="center"/>
    </xf>
    <xf numFmtId="10" fontId="10" fillId="0" borderId="48" xfId="18" applyNumberFormat="1" applyFont="1" applyBorder="1" applyAlignment="1">
      <alignment horizontal="right" vertical="center"/>
    </xf>
    <xf numFmtId="49" fontId="46" fillId="0" borderId="44" xfId="2" applyNumberFormat="1" applyFont="1" applyFill="1" applyBorder="1" applyAlignment="1">
      <alignment horizontal="center" vertical="center" wrapText="1"/>
    </xf>
    <xf numFmtId="3" fontId="46" fillId="0" borderId="44" xfId="2" applyNumberFormat="1" applyFont="1" applyFill="1" applyBorder="1" applyAlignment="1">
      <alignment horizontal="right" vertical="center" wrapText="1"/>
    </xf>
    <xf numFmtId="3" fontId="19" fillId="0" borderId="50" xfId="2" applyNumberFormat="1" applyFont="1" applyFill="1" applyBorder="1" applyAlignment="1">
      <alignment horizontal="right" vertical="center"/>
    </xf>
    <xf numFmtId="10" fontId="19" fillId="0" borderId="48" xfId="18" applyNumberFormat="1" applyFont="1" applyBorder="1" applyAlignment="1">
      <alignment horizontal="right" vertical="center"/>
    </xf>
    <xf numFmtId="49" fontId="46" fillId="0" borderId="42" xfId="2" applyNumberFormat="1" applyFont="1" applyFill="1" applyBorder="1" applyAlignment="1">
      <alignment horizontal="center" vertical="center" wrapText="1"/>
    </xf>
    <xf numFmtId="3" fontId="46" fillId="0" borderId="42" xfId="2" applyNumberFormat="1" applyFont="1" applyFill="1" applyBorder="1" applyAlignment="1">
      <alignment horizontal="right" vertical="center" wrapText="1"/>
    </xf>
    <xf numFmtId="3" fontId="19" fillId="0" borderId="42" xfId="2" applyNumberFormat="1" applyFont="1" applyFill="1" applyBorder="1" applyAlignment="1">
      <alignment horizontal="right" vertical="center"/>
    </xf>
    <xf numFmtId="3" fontId="19" fillId="0" borderId="64" xfId="2" applyNumberFormat="1" applyFont="1" applyFill="1" applyBorder="1" applyAlignment="1">
      <alignment horizontal="right" vertical="center"/>
    </xf>
    <xf numFmtId="3" fontId="47" fillId="0" borderId="42" xfId="2" applyNumberFormat="1" applyFont="1" applyFill="1" applyBorder="1" applyAlignment="1">
      <alignment horizontal="right" vertical="center" wrapText="1"/>
    </xf>
    <xf numFmtId="3" fontId="10" fillId="0" borderId="42" xfId="2" applyNumberFormat="1" applyFont="1" applyFill="1" applyBorder="1" applyAlignment="1">
      <alignment horizontal="right" vertical="center"/>
    </xf>
    <xf numFmtId="3" fontId="10" fillId="0" borderId="64" xfId="2" applyNumberFormat="1" applyFont="1" applyFill="1" applyBorder="1" applyAlignment="1">
      <alignment horizontal="right" vertical="center"/>
    </xf>
    <xf numFmtId="49" fontId="19" fillId="0" borderId="42" xfId="2" applyNumberFormat="1" applyFont="1" applyFill="1" applyBorder="1" applyAlignment="1">
      <alignment horizontal="center" vertical="center" wrapText="1"/>
    </xf>
    <xf numFmtId="3" fontId="17" fillId="0" borderId="42" xfId="2" applyNumberFormat="1" applyFont="1" applyFill="1" applyBorder="1" applyAlignment="1">
      <alignment horizontal="right" vertical="center"/>
    </xf>
    <xf numFmtId="3" fontId="17" fillId="0" borderId="64" xfId="2" applyNumberFormat="1" applyFont="1" applyFill="1" applyBorder="1" applyAlignment="1">
      <alignment horizontal="right" vertical="center"/>
    </xf>
    <xf numFmtId="10" fontId="10" fillId="0" borderId="46" xfId="18" applyNumberFormat="1" applyFont="1" applyFill="1" applyBorder="1" applyAlignment="1">
      <alignment horizontal="right" vertical="center"/>
    </xf>
    <xf numFmtId="49" fontId="19" fillId="0" borderId="44" xfId="2" applyNumberFormat="1" applyFont="1" applyFill="1" applyBorder="1" applyAlignment="1">
      <alignment horizontal="center" vertical="center" wrapText="1"/>
    </xf>
    <xf numFmtId="3" fontId="19" fillId="0" borderId="44" xfId="2" applyNumberFormat="1" applyFont="1" applyFill="1" applyBorder="1" applyAlignment="1">
      <alignment horizontal="right" vertical="center" wrapText="1"/>
    </xf>
    <xf numFmtId="10" fontId="19" fillId="0" borderId="46" xfId="18" applyNumberFormat="1" applyFont="1" applyFill="1" applyBorder="1" applyAlignment="1">
      <alignment horizontal="right" vertical="center"/>
    </xf>
    <xf numFmtId="3" fontId="17" fillId="0" borderId="44" xfId="2" applyNumberFormat="1" applyFont="1" applyFill="1" applyBorder="1" applyAlignment="1">
      <alignment horizontal="right" vertical="center"/>
    </xf>
    <xf numFmtId="3" fontId="17" fillId="0" borderId="50" xfId="2" applyNumberFormat="1" applyFont="1" applyFill="1" applyBorder="1" applyAlignment="1">
      <alignment horizontal="right" vertical="center"/>
    </xf>
    <xf numFmtId="0" fontId="10" fillId="11" borderId="44" xfId="2" applyFont="1" applyFill="1" applyBorder="1" applyAlignment="1">
      <alignment horizontal="center" vertical="center"/>
    </xf>
    <xf numFmtId="3" fontId="10" fillId="11" borderId="44" xfId="2" applyNumberFormat="1" applyFont="1" applyFill="1" applyBorder="1" applyAlignment="1">
      <alignment horizontal="right" vertical="center"/>
    </xf>
    <xf numFmtId="10" fontId="10" fillId="11" borderId="48" xfId="18" applyNumberFormat="1" applyFont="1" applyFill="1" applyBorder="1" applyAlignment="1">
      <alignment horizontal="right" vertical="center"/>
    </xf>
    <xf numFmtId="3" fontId="19" fillId="0" borderId="42" xfId="2" applyNumberFormat="1" applyFont="1" applyFill="1" applyBorder="1" applyAlignment="1">
      <alignment horizontal="right" vertical="center" wrapText="1"/>
    </xf>
    <xf numFmtId="49" fontId="47" fillId="0" borderId="42" xfId="2" applyNumberFormat="1" applyFont="1" applyFill="1" applyBorder="1" applyAlignment="1">
      <alignment horizontal="center" vertical="center" wrapText="1"/>
    </xf>
    <xf numFmtId="0" fontId="43" fillId="0" borderId="35" xfId="2" applyFont="1" applyBorder="1" applyAlignment="1">
      <alignment horizontal="center" vertical="center"/>
    </xf>
    <xf numFmtId="3" fontId="10" fillId="11" borderId="50" xfId="2" applyNumberFormat="1" applyFont="1" applyFill="1" applyBorder="1" applyAlignment="1">
      <alignment horizontal="right" vertical="center"/>
    </xf>
    <xf numFmtId="164" fontId="10" fillId="11" borderId="48" xfId="18" applyNumberFormat="1" applyFont="1" applyFill="1" applyBorder="1" applyAlignment="1">
      <alignment horizontal="right" vertical="center"/>
    </xf>
    <xf numFmtId="164" fontId="10" fillId="0" borderId="46" xfId="18" applyNumberFormat="1" applyFont="1" applyFill="1" applyBorder="1" applyAlignment="1">
      <alignment horizontal="right" vertical="center"/>
    </xf>
    <xf numFmtId="164" fontId="19" fillId="0" borderId="46" xfId="18" applyNumberFormat="1" applyFont="1" applyFill="1" applyBorder="1" applyAlignment="1">
      <alignment horizontal="right" vertical="center"/>
    </xf>
    <xf numFmtId="49" fontId="10" fillId="3" borderId="61" xfId="2" applyNumberFormat="1" applyFont="1" applyFill="1" applyBorder="1" applyAlignment="1">
      <alignment horizontal="center" vertical="center"/>
    </xf>
    <xf numFmtId="3" fontId="10" fillId="3" borderId="61" xfId="2" applyNumberFormat="1" applyFont="1" applyFill="1" applyBorder="1" applyAlignment="1">
      <alignment horizontal="right" vertical="center"/>
    </xf>
    <xf numFmtId="10" fontId="10" fillId="3" borderId="61" xfId="18" applyNumberFormat="1" applyFont="1" applyFill="1" applyBorder="1" applyAlignment="1">
      <alignment horizontal="right" vertical="center"/>
    </xf>
    <xf numFmtId="49" fontId="43" fillId="0" borderId="0" xfId="2" applyNumberFormat="1" applyFont="1" applyAlignment="1">
      <alignment horizontal="center" vertical="top"/>
    </xf>
    <xf numFmtId="49" fontId="48" fillId="0" borderId="0" xfId="2" applyNumberFormat="1" applyFont="1" applyAlignment="1">
      <alignment horizontal="center" vertical="center"/>
    </xf>
    <xf numFmtId="4" fontId="43" fillId="0" borderId="0" xfId="2" applyNumberFormat="1" applyFont="1" applyAlignment="1">
      <alignment horizontal="center" vertical="center"/>
    </xf>
    <xf numFmtId="4" fontId="49" fillId="0" borderId="0" xfId="2" applyNumberFormat="1" applyFont="1" applyAlignment="1">
      <alignment horizontal="center" vertical="center"/>
    </xf>
    <xf numFmtId="0" fontId="43" fillId="0" borderId="0" xfId="2" applyFont="1" applyAlignment="1">
      <alignment horizontal="center" vertical="top"/>
    </xf>
    <xf numFmtId="0" fontId="48" fillId="0" borderId="0" xfId="2" applyFont="1" applyAlignment="1">
      <alignment horizontal="center" vertical="center"/>
    </xf>
    <xf numFmtId="0" fontId="45" fillId="0" borderId="0" xfId="2" applyFont="1" applyAlignment="1">
      <alignment horizontal="center" vertical="center"/>
    </xf>
    <xf numFmtId="0" fontId="50" fillId="0" borderId="0" xfId="2" applyFont="1" applyAlignment="1">
      <alignment horizontal="center" vertical="top"/>
    </xf>
    <xf numFmtId="0" fontId="29" fillId="0" borderId="0" xfId="2" applyFont="1" applyAlignment="1">
      <alignment horizontal="center"/>
    </xf>
    <xf numFmtId="0" fontId="37" fillId="0" borderId="0" xfId="2" applyFont="1" applyAlignment="1">
      <alignment wrapText="1"/>
    </xf>
    <xf numFmtId="0" fontId="37" fillId="0" borderId="0" xfId="2" applyFont="1"/>
    <xf numFmtId="0" fontId="29" fillId="0" borderId="0" xfId="2" applyFont="1"/>
    <xf numFmtId="0" fontId="29" fillId="0" borderId="0" xfId="2"/>
    <xf numFmtId="0" fontId="12" fillId="0" borderId="0" xfId="2" applyFont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center" vertical="center"/>
    </xf>
    <xf numFmtId="0" fontId="12" fillId="7" borderId="4" xfId="2" applyFont="1" applyFill="1" applyBorder="1" applyAlignment="1">
      <alignment horizontal="center" vertical="center" wrapText="1"/>
    </xf>
    <xf numFmtId="49" fontId="12" fillId="4" borderId="3" xfId="2" applyNumberFormat="1" applyFont="1" applyFill="1" applyBorder="1" applyAlignment="1">
      <alignment horizontal="center" vertical="center"/>
    </xf>
    <xf numFmtId="0" fontId="29" fillId="4" borderId="1" xfId="2" applyFont="1" applyFill="1" applyBorder="1" applyAlignment="1">
      <alignment horizontal="center"/>
    </xf>
    <xf numFmtId="0" fontId="12" fillId="4" borderId="2" xfId="2" applyFont="1" applyFill="1" applyBorder="1" applyAlignment="1">
      <alignment vertical="center" wrapText="1"/>
    </xf>
    <xf numFmtId="0" fontId="9" fillId="4" borderId="7" xfId="2" applyFont="1" applyFill="1" applyBorder="1" applyAlignment="1">
      <alignment horizontal="center"/>
    </xf>
    <xf numFmtId="3" fontId="12" fillId="4" borderId="60" xfId="2" applyNumberFormat="1" applyFont="1" applyFill="1" applyBorder="1" applyAlignment="1">
      <alignment horizontal="right" vertical="center" wrapText="1"/>
    </xf>
    <xf numFmtId="3" fontId="12" fillId="4" borderId="62" xfId="2" applyNumberFormat="1" applyFont="1" applyFill="1" applyBorder="1" applyAlignment="1">
      <alignment horizontal="right" vertical="center" wrapText="1"/>
    </xf>
    <xf numFmtId="3" fontId="52" fillId="4" borderId="7" xfId="2" applyNumberFormat="1" applyFont="1" applyFill="1" applyBorder="1" applyAlignment="1">
      <alignment horizontal="right" vertical="center" wrapText="1"/>
    </xf>
    <xf numFmtId="3" fontId="12" fillId="4" borderId="61" xfId="2" applyNumberFormat="1" applyFont="1" applyFill="1" applyBorder="1" applyAlignment="1">
      <alignment horizontal="right" vertical="center" wrapText="1"/>
    </xf>
    <xf numFmtId="0" fontId="29" fillId="6" borderId="0" xfId="2" applyFill="1"/>
    <xf numFmtId="49" fontId="12" fillId="3" borderId="15" xfId="2" applyNumberFormat="1" applyFont="1" applyFill="1" applyBorder="1" applyAlignment="1">
      <alignment horizontal="center" vertical="center"/>
    </xf>
    <xf numFmtId="0" fontId="54" fillId="3" borderId="16" xfId="2" applyFont="1" applyFill="1" applyBorder="1" applyAlignment="1">
      <alignment vertical="center" wrapText="1"/>
    </xf>
    <xf numFmtId="49" fontId="52" fillId="3" borderId="31" xfId="2" applyNumberFormat="1" applyFont="1" applyFill="1" applyBorder="1" applyAlignment="1">
      <alignment horizontal="center" vertical="center"/>
    </xf>
    <xf numFmtId="3" fontId="54" fillId="3" borderId="28" xfId="2" applyNumberFormat="1" applyFont="1" applyFill="1" applyBorder="1" applyAlignment="1">
      <alignment horizontal="right" vertical="center"/>
    </xf>
    <xf numFmtId="3" fontId="54" fillId="3" borderId="46" xfId="2" applyNumberFormat="1" applyFont="1" applyFill="1" applyBorder="1" applyAlignment="1">
      <alignment horizontal="right" vertical="center"/>
    </xf>
    <xf numFmtId="3" fontId="54" fillId="3" borderId="42" xfId="2" applyNumberFormat="1" applyFont="1" applyFill="1" applyBorder="1" applyAlignment="1">
      <alignment horizontal="right" vertical="center"/>
    </xf>
    <xf numFmtId="0" fontId="55" fillId="0" borderId="0" xfId="2" applyFont="1"/>
    <xf numFmtId="49" fontId="58" fillId="6" borderId="30" xfId="2" applyNumberFormat="1" applyFont="1" applyFill="1" applyBorder="1" applyAlignment="1">
      <alignment horizontal="center" vertical="center"/>
    </xf>
    <xf numFmtId="3" fontId="37" fillId="6" borderId="43" xfId="2" applyNumberFormat="1" applyFont="1" applyFill="1" applyBorder="1" applyAlignment="1">
      <alignment vertical="center"/>
    </xf>
    <xf numFmtId="3" fontId="37" fillId="6" borderId="48" xfId="2" applyNumberFormat="1" applyFont="1" applyFill="1" applyBorder="1" applyAlignment="1">
      <alignment vertical="center"/>
    </xf>
    <xf numFmtId="3" fontId="58" fillId="6" borderId="43" xfId="2" applyNumberFormat="1" applyFont="1" applyFill="1" applyBorder="1" applyAlignment="1">
      <alignment horizontal="right" vertical="center" wrapText="1"/>
    </xf>
    <xf numFmtId="3" fontId="58" fillId="6" borderId="47" xfId="2" applyNumberFormat="1" applyFont="1" applyFill="1" applyBorder="1" applyAlignment="1">
      <alignment vertical="center"/>
    </xf>
    <xf numFmtId="3" fontId="58" fillId="6" borderId="47" xfId="2" applyNumberFormat="1" applyFont="1" applyFill="1" applyBorder="1" applyAlignment="1">
      <alignment horizontal="right" vertical="center"/>
    </xf>
    <xf numFmtId="3" fontId="58" fillId="6" borderId="41" xfId="2" applyNumberFormat="1" applyFont="1" applyFill="1" applyBorder="1" applyAlignment="1">
      <alignment horizontal="right" vertical="center"/>
    </xf>
    <xf numFmtId="49" fontId="58" fillId="6" borderId="31" xfId="2" applyNumberFormat="1" applyFont="1" applyFill="1" applyBorder="1" applyAlignment="1">
      <alignment horizontal="center" vertical="center"/>
    </xf>
    <xf numFmtId="49" fontId="56" fillId="6" borderId="31" xfId="2" applyNumberFormat="1" applyFont="1" applyFill="1" applyBorder="1" applyAlignment="1">
      <alignment horizontal="center" vertical="center"/>
    </xf>
    <xf numFmtId="3" fontId="57" fillId="6" borderId="43" xfId="2" applyNumberFormat="1" applyFont="1" applyFill="1" applyBorder="1" applyAlignment="1">
      <alignment vertical="center"/>
    </xf>
    <xf numFmtId="3" fontId="57" fillId="6" borderId="48" xfId="2" applyNumberFormat="1" applyFont="1" applyFill="1" applyBorder="1" applyAlignment="1">
      <alignment vertical="center"/>
    </xf>
    <xf numFmtId="49" fontId="56" fillId="6" borderId="0" xfId="2" applyNumberFormat="1" applyFont="1" applyFill="1" applyBorder="1" applyAlignment="1">
      <alignment horizontal="center" vertical="center"/>
    </xf>
    <xf numFmtId="3" fontId="57" fillId="6" borderId="24" xfId="2" applyNumberFormat="1" applyFont="1" applyFill="1" applyBorder="1" applyAlignment="1">
      <alignment vertical="center"/>
    </xf>
    <xf numFmtId="3" fontId="57" fillId="6" borderId="41" xfId="2" applyNumberFormat="1" applyFont="1" applyFill="1" applyBorder="1" applyAlignment="1">
      <alignment vertical="center"/>
    </xf>
    <xf numFmtId="49" fontId="58" fillId="6" borderId="35" xfId="2" applyNumberFormat="1" applyFont="1" applyFill="1" applyBorder="1" applyAlignment="1">
      <alignment horizontal="center" vertical="center"/>
    </xf>
    <xf numFmtId="3" fontId="58" fillId="6" borderId="24" xfId="2" applyNumberFormat="1" applyFont="1" applyFill="1" applyBorder="1" applyAlignment="1">
      <alignment horizontal="right" vertical="center" wrapText="1"/>
    </xf>
    <xf numFmtId="49" fontId="58" fillId="4" borderId="1" xfId="2" applyNumberFormat="1" applyFont="1" applyFill="1" applyBorder="1" applyAlignment="1">
      <alignment horizontal="center" vertical="center"/>
    </xf>
    <xf numFmtId="49" fontId="12" fillId="4" borderId="2" xfId="2" applyNumberFormat="1" applyFont="1" applyFill="1" applyBorder="1" applyAlignment="1">
      <alignment horizontal="left" vertical="center" wrapText="1"/>
    </xf>
    <xf numFmtId="49" fontId="56" fillId="4" borderId="7" xfId="2" applyNumberFormat="1" applyFont="1" applyFill="1" applyBorder="1" applyAlignment="1">
      <alignment horizontal="center" vertical="center"/>
    </xf>
    <xf numFmtId="3" fontId="12" fillId="4" borderId="7" xfId="2" applyNumberFormat="1" applyFont="1" applyFill="1" applyBorder="1" applyAlignment="1">
      <alignment horizontal="right" vertical="center" wrapText="1"/>
    </xf>
    <xf numFmtId="49" fontId="12" fillId="3" borderId="16" xfId="2" applyNumberFormat="1" applyFont="1" applyFill="1" applyBorder="1" applyAlignment="1">
      <alignment horizontal="left" vertical="center" wrapText="1"/>
    </xf>
    <xf numFmtId="49" fontId="12" fillId="3" borderId="31" xfId="2" applyNumberFormat="1" applyFont="1" applyFill="1" applyBorder="1" applyAlignment="1">
      <alignment horizontal="center" vertical="center"/>
    </xf>
    <xf numFmtId="3" fontId="54" fillId="3" borderId="31" xfId="2" applyNumberFormat="1" applyFont="1" applyFill="1" applyBorder="1" applyAlignment="1">
      <alignment horizontal="right" vertical="center"/>
    </xf>
    <xf numFmtId="49" fontId="56" fillId="6" borderId="10" xfId="2" applyNumberFormat="1" applyFont="1" applyFill="1" applyBorder="1" applyAlignment="1">
      <alignment horizontal="center" vertical="center"/>
    </xf>
    <xf numFmtId="49" fontId="56" fillId="6" borderId="11" xfId="2" applyNumberFormat="1" applyFont="1" applyFill="1" applyBorder="1" applyAlignment="1">
      <alignment horizontal="center" vertical="center" wrapText="1"/>
    </xf>
    <xf numFmtId="49" fontId="58" fillId="6" borderId="0" xfId="2" applyNumberFormat="1" applyFont="1" applyFill="1" applyBorder="1" applyAlignment="1">
      <alignment horizontal="center" vertical="center"/>
    </xf>
    <xf numFmtId="3" fontId="58" fillId="6" borderId="25" xfId="2" applyNumberFormat="1" applyFont="1" applyFill="1" applyBorder="1" applyAlignment="1">
      <alignment horizontal="right" vertical="center" wrapText="1"/>
    </xf>
    <xf numFmtId="3" fontId="58" fillId="6" borderId="68" xfId="2" applyNumberFormat="1" applyFont="1" applyFill="1" applyBorder="1" applyAlignment="1">
      <alignment horizontal="right" vertical="center" wrapText="1"/>
    </xf>
    <xf numFmtId="3" fontId="37" fillId="6" borderId="24" xfId="2" applyNumberFormat="1" applyFont="1" applyFill="1" applyBorder="1" applyAlignment="1">
      <alignment horizontal="right" vertical="center"/>
    </xf>
    <xf numFmtId="49" fontId="58" fillId="4" borderId="7" xfId="2" applyNumberFormat="1" applyFont="1" applyFill="1" applyBorder="1" applyAlignment="1">
      <alignment horizontal="center" vertical="center"/>
    </xf>
    <xf numFmtId="3" fontId="12" fillId="3" borderId="28" xfId="2" applyNumberFormat="1" applyFont="1" applyFill="1" applyBorder="1" applyAlignment="1">
      <alignment horizontal="right" vertical="center" wrapText="1"/>
    </xf>
    <xf numFmtId="3" fontId="12" fillId="3" borderId="46" xfId="2" applyNumberFormat="1" applyFont="1" applyFill="1" applyBorder="1" applyAlignment="1">
      <alignment horizontal="right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3" fontId="54" fillId="3" borderId="53" xfId="2" applyNumberFormat="1" applyFont="1" applyFill="1" applyBorder="1" applyAlignment="1">
      <alignment horizontal="right" vertical="center"/>
    </xf>
    <xf numFmtId="3" fontId="54" fillId="3" borderId="57" xfId="2" applyNumberFormat="1" applyFont="1" applyFill="1" applyBorder="1" applyAlignment="1">
      <alignment horizontal="right" vertical="center"/>
    </xf>
    <xf numFmtId="49" fontId="58" fillId="0" borderId="20" xfId="2" applyNumberFormat="1" applyFont="1" applyFill="1" applyBorder="1" applyAlignment="1">
      <alignment horizontal="center" vertical="center"/>
    </xf>
    <xf numFmtId="49" fontId="12" fillId="0" borderId="20" xfId="2" applyNumberFormat="1" applyFont="1" applyFill="1" applyBorder="1" applyAlignment="1">
      <alignment horizontal="center" vertical="center" wrapText="1"/>
    </xf>
    <xf numFmtId="49" fontId="56" fillId="6" borderId="18" xfId="2" applyNumberFormat="1" applyFont="1" applyFill="1" applyBorder="1" applyAlignment="1">
      <alignment horizontal="center" vertical="center"/>
    </xf>
    <xf numFmtId="3" fontId="56" fillId="6" borderId="39" xfId="2" applyNumberFormat="1" applyFont="1" applyFill="1" applyBorder="1" applyAlignment="1">
      <alignment horizontal="right" vertical="center" wrapText="1"/>
    </xf>
    <xf numFmtId="3" fontId="56" fillId="6" borderId="59" xfId="2" applyNumberFormat="1" applyFont="1" applyFill="1" applyBorder="1" applyAlignment="1">
      <alignment horizontal="right" vertical="center" wrapText="1"/>
    </xf>
    <xf numFmtId="49" fontId="58" fillId="6" borderId="20" xfId="2" applyNumberFormat="1" applyFont="1" applyFill="1" applyBorder="1" applyAlignment="1">
      <alignment horizontal="center" vertical="center"/>
    </xf>
    <xf numFmtId="3" fontId="58" fillId="6" borderId="39" xfId="2" applyNumberFormat="1" applyFont="1" applyFill="1" applyBorder="1" applyAlignment="1">
      <alignment vertical="center" wrapText="1"/>
    </xf>
    <xf numFmtId="3" fontId="58" fillId="6" borderId="45" xfId="2" applyNumberFormat="1" applyFont="1" applyFill="1" applyBorder="1" applyAlignment="1">
      <alignment vertical="center" wrapText="1"/>
    </xf>
    <xf numFmtId="3" fontId="58" fillId="6" borderId="59" xfId="2" applyNumberFormat="1" applyFont="1" applyFill="1" applyBorder="1" applyAlignment="1">
      <alignment vertical="center" wrapText="1"/>
    </xf>
    <xf numFmtId="49" fontId="52" fillId="3" borderId="15" xfId="2" applyNumberFormat="1" applyFont="1" applyFill="1" applyBorder="1" applyAlignment="1">
      <alignment horizontal="center" vertical="center"/>
    </xf>
    <xf numFmtId="3" fontId="54" fillId="3" borderId="14" xfId="2" applyNumberFormat="1" applyFont="1" applyFill="1" applyBorder="1" applyAlignment="1">
      <alignment horizontal="right" vertical="center"/>
    </xf>
    <xf numFmtId="3" fontId="54" fillId="3" borderId="69" xfId="2" applyNumberFormat="1" applyFont="1" applyFill="1" applyBorder="1" applyAlignment="1">
      <alignment horizontal="right" vertical="center"/>
    </xf>
    <xf numFmtId="3" fontId="12" fillId="3" borderId="46" xfId="2" applyNumberFormat="1" applyFont="1" applyFill="1" applyBorder="1" applyAlignment="1">
      <alignment horizontal="right" vertical="center"/>
    </xf>
    <xf numFmtId="3" fontId="55" fillId="0" borderId="0" xfId="2" applyNumberFormat="1" applyFont="1"/>
    <xf numFmtId="3" fontId="58" fillId="6" borderId="48" xfId="2" applyNumberFormat="1" applyFont="1" applyFill="1" applyBorder="1" applyAlignment="1">
      <alignment horizontal="right" vertical="center" wrapText="1"/>
    </xf>
    <xf numFmtId="49" fontId="58" fillId="6" borderId="15" xfId="2" applyNumberFormat="1" applyFont="1" applyFill="1" applyBorder="1" applyAlignment="1">
      <alignment horizontal="center" vertical="center"/>
    </xf>
    <xf numFmtId="3" fontId="58" fillId="6" borderId="44" xfId="2" applyNumberFormat="1" applyFont="1" applyFill="1" applyBorder="1" applyAlignment="1">
      <alignment vertical="center"/>
    </xf>
    <xf numFmtId="3" fontId="58" fillId="6" borderId="44" xfId="2" applyNumberFormat="1" applyFont="1" applyFill="1" applyBorder="1" applyAlignment="1">
      <alignment horizontal="right" vertical="center"/>
    </xf>
    <xf numFmtId="3" fontId="58" fillId="6" borderId="48" xfId="2" applyNumberFormat="1" applyFont="1" applyFill="1" applyBorder="1" applyAlignment="1">
      <alignment horizontal="right" vertical="center"/>
    </xf>
    <xf numFmtId="49" fontId="56" fillId="6" borderId="27" xfId="2" applyNumberFormat="1" applyFont="1" applyFill="1" applyBorder="1" applyAlignment="1">
      <alignment horizontal="center" vertical="center"/>
    </xf>
    <xf numFmtId="3" fontId="56" fillId="6" borderId="43" xfId="2" applyNumberFormat="1" applyFont="1" applyFill="1" applyBorder="1" applyAlignment="1">
      <alignment horizontal="right" vertical="center" wrapText="1"/>
    </xf>
    <xf numFmtId="3" fontId="56" fillId="6" borderId="48" xfId="2" applyNumberFormat="1" applyFont="1" applyFill="1" applyBorder="1" applyAlignment="1">
      <alignment horizontal="right" vertical="center" wrapText="1"/>
    </xf>
    <xf numFmtId="3" fontId="58" fillId="6" borderId="28" xfId="2" applyNumberFormat="1" applyFont="1" applyFill="1" applyBorder="1" applyAlignment="1">
      <alignment horizontal="right" vertical="center" wrapText="1"/>
    </xf>
    <xf numFmtId="3" fontId="58" fillId="6" borderId="42" xfId="2" applyNumberFormat="1" applyFont="1" applyFill="1" applyBorder="1" applyAlignment="1">
      <alignment horizontal="right" vertical="center"/>
    </xf>
    <xf numFmtId="3" fontId="58" fillId="6" borderId="46" xfId="2" applyNumberFormat="1" applyFont="1" applyFill="1" applyBorder="1" applyAlignment="1">
      <alignment horizontal="right" vertical="center"/>
    </xf>
    <xf numFmtId="49" fontId="58" fillId="6" borderId="12" xfId="2" applyNumberFormat="1" applyFont="1" applyFill="1" applyBorder="1" applyAlignment="1">
      <alignment horizontal="center" vertical="center"/>
    </xf>
    <xf numFmtId="3" fontId="56" fillId="6" borderId="25" xfId="2" applyNumberFormat="1" applyFont="1" applyFill="1" applyBorder="1" applyAlignment="1">
      <alignment horizontal="right" vertical="center" wrapText="1"/>
    </xf>
    <xf numFmtId="49" fontId="58" fillId="6" borderId="6" xfId="2" applyNumberFormat="1" applyFont="1" applyFill="1" applyBorder="1" applyAlignment="1">
      <alignment horizontal="center" vertical="center"/>
    </xf>
    <xf numFmtId="3" fontId="58" fillId="6" borderId="49" xfId="2" applyNumberFormat="1" applyFont="1" applyFill="1" applyBorder="1" applyAlignment="1">
      <alignment horizontal="right" vertical="center"/>
    </xf>
    <xf numFmtId="3" fontId="56" fillId="6" borderId="68" xfId="2" applyNumberFormat="1" applyFont="1" applyFill="1" applyBorder="1" applyAlignment="1">
      <alignment horizontal="right" vertical="center"/>
    </xf>
    <xf numFmtId="3" fontId="29" fillId="0" borderId="0" xfId="2" applyNumberFormat="1" applyFont="1"/>
    <xf numFmtId="49" fontId="12" fillId="0" borderId="17" xfId="2" applyNumberFormat="1" applyFont="1" applyFill="1" applyBorder="1" applyAlignment="1">
      <alignment horizontal="center" vertical="center"/>
    </xf>
    <xf numFmtId="49" fontId="58" fillId="6" borderId="13" xfId="2" applyNumberFormat="1" applyFont="1" applyFill="1" applyBorder="1" applyAlignment="1">
      <alignment horizontal="center" vertical="center" wrapText="1"/>
    </xf>
    <xf numFmtId="3" fontId="56" fillId="6" borderId="68" xfId="2" applyNumberFormat="1" applyFont="1" applyFill="1" applyBorder="1" applyAlignment="1">
      <alignment horizontal="right" vertical="center" wrapText="1"/>
    </xf>
    <xf numFmtId="3" fontId="58" fillId="6" borderId="39" xfId="2" applyNumberFormat="1" applyFont="1" applyFill="1" applyBorder="1" applyAlignment="1">
      <alignment horizontal="right" vertical="center" wrapText="1"/>
    </xf>
    <xf numFmtId="3" fontId="58" fillId="6" borderId="58" xfId="2" applyNumberFormat="1" applyFont="1" applyFill="1" applyBorder="1" applyAlignment="1">
      <alignment vertical="center"/>
    </xf>
    <xf numFmtId="3" fontId="58" fillId="6" borderId="45" xfId="2" applyNumberFormat="1" applyFont="1" applyFill="1" applyBorder="1" applyAlignment="1">
      <alignment horizontal="right" vertical="center"/>
    </xf>
    <xf numFmtId="3" fontId="58" fillId="6" borderId="59" xfId="2" applyNumberFormat="1" applyFont="1" applyFill="1" applyBorder="1" applyAlignment="1">
      <alignment horizontal="right" vertical="center"/>
    </xf>
    <xf numFmtId="49" fontId="12" fillId="4" borderId="7" xfId="2" applyNumberFormat="1" applyFont="1" applyFill="1" applyBorder="1" applyAlignment="1">
      <alignment horizontal="center" vertical="center"/>
    </xf>
    <xf numFmtId="3" fontId="12" fillId="4" borderId="3" xfId="2" applyNumberFormat="1" applyFont="1" applyFill="1" applyBorder="1" applyAlignment="1">
      <alignment horizontal="right" vertical="center" wrapText="1"/>
    </xf>
    <xf numFmtId="3" fontId="12" fillId="3" borderId="42" xfId="2" applyNumberFormat="1" applyFont="1" applyFill="1" applyBorder="1" applyAlignment="1">
      <alignment horizontal="right" vertical="center" wrapText="1"/>
    </xf>
    <xf numFmtId="3" fontId="58" fillId="6" borderId="49" xfId="2" applyNumberFormat="1" applyFont="1" applyFill="1" applyBorder="1" applyAlignment="1">
      <alignment vertical="center"/>
    </xf>
    <xf numFmtId="3" fontId="58" fillId="6" borderId="68" xfId="2" applyNumberFormat="1" applyFont="1" applyFill="1" applyBorder="1" applyAlignment="1">
      <alignment horizontal="right" vertical="center"/>
    </xf>
    <xf numFmtId="49" fontId="12" fillId="3" borderId="12" xfId="2" applyNumberFormat="1" applyFont="1" applyFill="1" applyBorder="1" applyAlignment="1">
      <alignment horizontal="center" vertical="center"/>
    </xf>
    <xf numFmtId="49" fontId="12" fillId="3" borderId="26" xfId="2" applyNumberFormat="1" applyFont="1" applyFill="1" applyBorder="1" applyAlignment="1">
      <alignment horizontal="left" vertical="center" wrapText="1"/>
    </xf>
    <xf numFmtId="49" fontId="12" fillId="3" borderId="30" xfId="2" applyNumberFormat="1" applyFont="1" applyFill="1" applyBorder="1" applyAlignment="1">
      <alignment horizontal="center" vertical="center"/>
    </xf>
    <xf numFmtId="3" fontId="12" fillId="3" borderId="43" xfId="2" applyNumberFormat="1" applyFont="1" applyFill="1" applyBorder="1" applyAlignment="1">
      <alignment horizontal="right" vertical="center" wrapText="1"/>
    </xf>
    <xf numFmtId="3" fontId="12" fillId="3" borderId="48" xfId="2" applyNumberFormat="1" applyFont="1" applyFill="1" applyBorder="1" applyAlignment="1">
      <alignment horizontal="right" vertical="center" wrapText="1"/>
    </xf>
    <xf numFmtId="3" fontId="12" fillId="3" borderId="27" xfId="2" applyNumberFormat="1" applyFont="1" applyFill="1" applyBorder="1" applyAlignment="1">
      <alignment horizontal="right" vertical="center" wrapText="1"/>
    </xf>
    <xf numFmtId="3" fontId="12" fillId="3" borderId="44" xfId="2" applyNumberFormat="1" applyFont="1" applyFill="1" applyBorder="1" applyAlignment="1">
      <alignment horizontal="right" vertical="center" wrapText="1"/>
    </xf>
    <xf numFmtId="3" fontId="12" fillId="3" borderId="26" xfId="2" applyNumberFormat="1" applyFont="1" applyFill="1" applyBorder="1" applyAlignment="1">
      <alignment horizontal="right" vertical="center" wrapText="1"/>
    </xf>
    <xf numFmtId="49" fontId="58" fillId="6" borderId="5" xfId="2" applyNumberFormat="1" applyFont="1" applyFill="1" applyBorder="1" applyAlignment="1">
      <alignment horizontal="center" vertical="center"/>
    </xf>
    <xf numFmtId="49" fontId="58" fillId="6" borderId="36" xfId="2" applyNumberFormat="1" applyFont="1" applyFill="1" applyBorder="1" applyAlignment="1">
      <alignment horizontal="center" vertical="center" wrapText="1"/>
    </xf>
    <xf numFmtId="49" fontId="58" fillId="6" borderId="32" xfId="2" applyNumberFormat="1" applyFont="1" applyFill="1" applyBorder="1" applyAlignment="1">
      <alignment horizontal="center" vertical="center"/>
    </xf>
    <xf numFmtId="3" fontId="58" fillId="6" borderId="67" xfId="2" applyNumberFormat="1" applyFont="1" applyFill="1" applyBorder="1" applyAlignment="1">
      <alignment horizontal="right" vertical="center" wrapText="1"/>
    </xf>
    <xf numFmtId="3" fontId="56" fillId="6" borderId="70" xfId="2" applyNumberFormat="1" applyFont="1" applyFill="1" applyBorder="1" applyAlignment="1">
      <alignment horizontal="right" vertical="center" wrapText="1"/>
    </xf>
    <xf numFmtId="3" fontId="58" fillId="6" borderId="58" xfId="2" applyNumberFormat="1" applyFont="1" applyFill="1" applyBorder="1" applyAlignment="1">
      <alignment horizontal="right" vertical="center"/>
    </xf>
    <xf numFmtId="3" fontId="58" fillId="6" borderId="70" xfId="2" applyNumberFormat="1" applyFont="1" applyFill="1" applyBorder="1" applyAlignment="1">
      <alignment horizontal="right" vertical="center"/>
    </xf>
    <xf numFmtId="49" fontId="12" fillId="4" borderId="1" xfId="2" applyNumberFormat="1" applyFont="1" applyFill="1" applyBorder="1" applyAlignment="1">
      <alignment horizontal="center" vertical="center"/>
    </xf>
    <xf numFmtId="49" fontId="52" fillId="4" borderId="7" xfId="2" applyNumberFormat="1" applyFont="1" applyFill="1" applyBorder="1" applyAlignment="1">
      <alignment horizontal="center" vertical="center"/>
    </xf>
    <xf numFmtId="0" fontId="52" fillId="6" borderId="12" xfId="2" applyFont="1" applyFill="1" applyBorder="1" applyAlignment="1">
      <alignment horizontal="left" vertical="center" wrapText="1"/>
    </xf>
    <xf numFmtId="0" fontId="27" fillId="0" borderId="0" xfId="2" applyFont="1"/>
    <xf numFmtId="3" fontId="54" fillId="3" borderId="64" xfId="2" applyNumberFormat="1" applyFont="1" applyFill="1" applyBorder="1" applyAlignment="1">
      <alignment horizontal="right" vertical="center"/>
    </xf>
    <xf numFmtId="49" fontId="56" fillId="6" borderId="10" xfId="2" applyNumberFormat="1" applyFont="1" applyFill="1" applyBorder="1" applyAlignment="1">
      <alignment vertical="center"/>
    </xf>
    <xf numFmtId="3" fontId="58" fillId="0" borderId="48" xfId="2" applyNumberFormat="1" applyFont="1" applyFill="1" applyBorder="1" applyAlignment="1">
      <alignment horizontal="right" vertical="center" wrapText="1"/>
    </xf>
    <xf numFmtId="3" fontId="58" fillId="6" borderId="66" xfId="2" applyNumberFormat="1" applyFont="1" applyFill="1" applyBorder="1" applyAlignment="1">
      <alignment horizontal="right" vertical="center"/>
    </xf>
    <xf numFmtId="49" fontId="56" fillId="6" borderId="6" xfId="2" applyNumberFormat="1" applyFont="1" applyFill="1" applyBorder="1" applyAlignment="1">
      <alignment vertical="center"/>
    </xf>
    <xf numFmtId="3" fontId="58" fillId="6" borderId="50" xfId="2" applyNumberFormat="1" applyFont="1" applyFill="1" applyBorder="1" applyAlignment="1">
      <alignment horizontal="right" vertical="center"/>
    </xf>
    <xf numFmtId="0" fontId="12" fillId="3" borderId="26" xfId="2" applyFont="1" applyFill="1" applyBorder="1" applyAlignment="1">
      <alignment vertical="center" wrapText="1"/>
    </xf>
    <xf numFmtId="3" fontId="54" fillId="3" borderId="43" xfId="2" applyNumberFormat="1" applyFont="1" applyFill="1" applyBorder="1" applyAlignment="1">
      <alignment horizontal="right" vertical="center"/>
    </xf>
    <xf numFmtId="3" fontId="54" fillId="3" borderId="48" xfId="2" applyNumberFormat="1" applyFont="1" applyFill="1" applyBorder="1" applyAlignment="1">
      <alignment horizontal="right" vertical="center"/>
    </xf>
    <xf numFmtId="3" fontId="54" fillId="3" borderId="30" xfId="2" applyNumberFormat="1" applyFont="1" applyFill="1" applyBorder="1" applyAlignment="1">
      <alignment horizontal="right" vertical="center"/>
    </xf>
    <xf numFmtId="3" fontId="54" fillId="3" borderId="44" xfId="2" applyNumberFormat="1" applyFont="1" applyFill="1" applyBorder="1" applyAlignment="1">
      <alignment horizontal="right" vertical="center"/>
    </xf>
    <xf numFmtId="3" fontId="54" fillId="3" borderId="50" xfId="2" applyNumberFormat="1" applyFont="1" applyFill="1" applyBorder="1" applyAlignment="1">
      <alignment horizontal="right" vertical="center"/>
    </xf>
    <xf numFmtId="0" fontId="55" fillId="6" borderId="0" xfId="2" applyFont="1" applyFill="1"/>
    <xf numFmtId="3" fontId="58" fillId="6" borderId="42" xfId="2" applyNumberFormat="1" applyFont="1" applyFill="1" applyBorder="1" applyAlignment="1">
      <alignment horizontal="right" vertical="center" wrapText="1"/>
    </xf>
    <xf numFmtId="3" fontId="56" fillId="6" borderId="64" xfId="2" applyNumberFormat="1" applyFont="1" applyFill="1" applyBorder="1" applyAlignment="1">
      <alignment horizontal="right" vertical="center" wrapText="1"/>
    </xf>
    <xf numFmtId="0" fontId="29" fillId="6" borderId="0" xfId="2" applyFont="1" applyFill="1"/>
    <xf numFmtId="3" fontId="56" fillId="6" borderId="42" xfId="2" applyNumberFormat="1" applyFont="1" applyFill="1" applyBorder="1" applyAlignment="1">
      <alignment horizontal="right" vertical="center" wrapText="1"/>
    </xf>
    <xf numFmtId="3" fontId="58" fillId="6" borderId="64" xfId="2" applyNumberFormat="1" applyFont="1" applyFill="1" applyBorder="1" applyAlignment="1">
      <alignment horizontal="right" vertical="center" wrapText="1"/>
    </xf>
    <xf numFmtId="3" fontId="12" fillId="3" borderId="42" xfId="2" applyNumberFormat="1" applyFont="1" applyFill="1" applyBorder="1" applyAlignment="1">
      <alignment vertical="center" wrapText="1"/>
    </xf>
    <xf numFmtId="0" fontId="12" fillId="3" borderId="64" xfId="2" applyFont="1" applyFill="1" applyBorder="1" applyAlignment="1">
      <alignment horizontal="right" vertical="center" wrapText="1"/>
    </xf>
    <xf numFmtId="3" fontId="37" fillId="6" borderId="28" xfId="2" applyNumberFormat="1" applyFont="1" applyFill="1" applyBorder="1" applyAlignment="1">
      <alignment horizontal="right" vertical="center"/>
    </xf>
    <xf numFmtId="3" fontId="37" fillId="6" borderId="46" xfId="2" applyNumberFormat="1" applyFont="1" applyFill="1" applyBorder="1" applyAlignment="1">
      <alignment horizontal="right" vertical="center"/>
    </xf>
    <xf numFmtId="1" fontId="37" fillId="6" borderId="31" xfId="2" applyNumberFormat="1" applyFont="1" applyFill="1" applyBorder="1" applyAlignment="1">
      <alignment horizontal="center" vertical="center"/>
    </xf>
    <xf numFmtId="3" fontId="58" fillId="6" borderId="42" xfId="2" applyNumberFormat="1" applyFont="1" applyFill="1" applyBorder="1" applyAlignment="1">
      <alignment vertical="center" wrapText="1"/>
    </xf>
    <xf numFmtId="0" fontId="56" fillId="6" borderId="64" xfId="2" applyFont="1" applyFill="1" applyBorder="1" applyAlignment="1">
      <alignment horizontal="right" vertical="center" wrapText="1"/>
    </xf>
    <xf numFmtId="1" fontId="57" fillId="6" borderId="31" xfId="2" applyNumberFormat="1" applyFont="1" applyFill="1" applyBorder="1" applyAlignment="1">
      <alignment horizontal="center" vertical="center"/>
    </xf>
    <xf numFmtId="3" fontId="57" fillId="6" borderId="28" xfId="2" applyNumberFormat="1" applyFont="1" applyFill="1" applyBorder="1" applyAlignment="1">
      <alignment horizontal="right" vertical="center"/>
    </xf>
    <xf numFmtId="3" fontId="56" fillId="6" borderId="42" xfId="2" applyNumberFormat="1" applyFont="1" applyFill="1" applyBorder="1" applyAlignment="1">
      <alignment vertical="center" wrapText="1"/>
    </xf>
    <xf numFmtId="49" fontId="42" fillId="7" borderId="3" xfId="2" applyNumberFormat="1" applyFont="1" applyFill="1" applyBorder="1" applyAlignment="1">
      <alignment horizontal="center" vertical="center"/>
    </xf>
    <xf numFmtId="3" fontId="42" fillId="7" borderId="3" xfId="2" applyNumberFormat="1" applyFont="1" applyFill="1" applyBorder="1" applyAlignment="1">
      <alignment horizontal="right" vertical="center"/>
    </xf>
    <xf numFmtId="3" fontId="42" fillId="7" borderId="1" xfId="2" applyNumberFormat="1" applyFont="1" applyFill="1" applyBorder="1" applyAlignment="1">
      <alignment horizontal="right" vertical="center"/>
    </xf>
    <xf numFmtId="3" fontId="42" fillId="7" borderId="7" xfId="2" applyNumberFormat="1" applyFont="1" applyFill="1" applyBorder="1" applyAlignment="1">
      <alignment horizontal="center" vertical="center"/>
    </xf>
    <xf numFmtId="0" fontId="53" fillId="7" borderId="1" xfId="2" applyFont="1" applyFill="1" applyBorder="1" applyAlignment="1">
      <alignment horizontal="center" vertical="center" wrapText="1"/>
    </xf>
    <xf numFmtId="0" fontId="29" fillId="0" borderId="0" xfId="2" applyFont="1" applyAlignment="1">
      <alignment wrapText="1"/>
    </xf>
    <xf numFmtId="3" fontId="59" fillId="0" borderId="0" xfId="0" applyNumberFormat="1" applyFont="1"/>
    <xf numFmtId="2" fontId="0" fillId="0" borderId="0" xfId="0" applyNumberFormat="1"/>
    <xf numFmtId="0" fontId="0" fillId="0" borderId="0" xfId="0" applyAlignment="1">
      <alignment horizontal="right"/>
    </xf>
    <xf numFmtId="3" fontId="56" fillId="0" borderId="0" xfId="8" applyNumberFormat="1" applyFont="1" applyFill="1" applyBorder="1" applyAlignment="1">
      <alignment vertical="center"/>
    </xf>
    <xf numFmtId="3" fontId="12" fillId="3" borderId="1" xfId="8" applyNumberFormat="1" applyFont="1" applyFill="1" applyBorder="1" applyAlignment="1">
      <alignment horizontal="right" vertical="center"/>
    </xf>
    <xf numFmtId="3" fontId="12" fillId="3" borderId="3" xfId="8" applyNumberFormat="1" applyFont="1" applyFill="1" applyBorder="1" applyAlignment="1">
      <alignment horizontal="right" vertical="center"/>
    </xf>
    <xf numFmtId="0" fontId="58" fillId="12" borderId="18" xfId="14" applyFont="1" applyFill="1" applyBorder="1" applyAlignment="1">
      <alignment horizontal="left" vertical="center"/>
    </xf>
    <xf numFmtId="0" fontId="58" fillId="12" borderId="20" xfId="14" applyFont="1" applyFill="1" applyBorder="1" applyAlignment="1">
      <alignment horizontal="center" vertical="center"/>
    </xf>
    <xf numFmtId="0" fontId="58" fillId="12" borderId="12" xfId="14" applyFont="1" applyFill="1" applyBorder="1" applyAlignment="1">
      <alignment horizontal="center" vertical="center"/>
    </xf>
    <xf numFmtId="3" fontId="0" fillId="0" borderId="0" xfId="0" applyNumberFormat="1"/>
    <xf numFmtId="3" fontId="61" fillId="0" borderId="0" xfId="0" applyNumberFormat="1" applyFont="1"/>
    <xf numFmtId="0" fontId="58" fillId="12" borderId="12" xfId="14" applyFont="1" applyFill="1" applyBorder="1" applyAlignment="1">
      <alignment horizontal="center" vertical="center" wrapText="1"/>
    </xf>
    <xf numFmtId="0" fontId="58" fillId="12" borderId="8" xfId="14" applyFont="1" applyFill="1" applyBorder="1" applyAlignment="1">
      <alignment horizontal="left" vertical="center" wrapText="1"/>
    </xf>
    <xf numFmtId="0" fontId="58" fillId="12" borderId="23" xfId="14" applyFont="1" applyFill="1" applyBorder="1" applyAlignment="1">
      <alignment horizontal="center" vertical="center" wrapText="1"/>
    </xf>
    <xf numFmtId="0" fontId="58" fillId="3" borderId="1" xfId="8" applyFont="1" applyFill="1" applyBorder="1" applyAlignment="1">
      <alignment horizontal="center" vertical="center"/>
    </xf>
    <xf numFmtId="0" fontId="58" fillId="3" borderId="3" xfId="8" applyFont="1" applyFill="1" applyBorder="1" applyAlignment="1">
      <alignment horizontal="center" vertical="center"/>
    </xf>
    <xf numFmtId="0" fontId="58" fillId="3" borderId="7" xfId="8" applyFont="1" applyFill="1" applyBorder="1" applyAlignment="1">
      <alignment horizontal="center" vertical="center"/>
    </xf>
    <xf numFmtId="0" fontId="62" fillId="0" borderId="32" xfId="8" applyFont="1" applyBorder="1" applyAlignment="1">
      <alignment horizontal="right" vertical="center" wrapText="1"/>
    </xf>
    <xf numFmtId="0" fontId="63" fillId="12" borderId="0" xfId="8" applyFont="1" applyFill="1" applyAlignment="1">
      <alignment horizontal="center" vertical="center" wrapText="1"/>
    </xf>
    <xf numFmtId="0" fontId="63" fillId="0" borderId="0" xfId="8" applyFont="1" applyAlignment="1">
      <alignment horizontal="center" vertical="center" wrapText="1"/>
    </xf>
    <xf numFmtId="0" fontId="9" fillId="0" borderId="0" xfId="2" applyFont="1"/>
    <xf numFmtId="0" fontId="13" fillId="0" borderId="0" xfId="2" applyFont="1" applyBorder="1" applyAlignment="1">
      <alignment horizontal="center" vertical="center" wrapText="1"/>
    </xf>
    <xf numFmtId="0" fontId="66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right" vertical="center" wrapText="1"/>
    </xf>
    <xf numFmtId="0" fontId="13" fillId="7" borderId="1" xfId="2" applyFont="1" applyFill="1" applyBorder="1" applyAlignment="1">
      <alignment horizontal="center" vertical="center" wrapText="1"/>
    </xf>
    <xf numFmtId="0" fontId="13" fillId="7" borderId="7" xfId="2" applyFont="1" applyFill="1" applyBorder="1" applyAlignment="1">
      <alignment horizontal="center" vertical="center"/>
    </xf>
    <xf numFmtId="0" fontId="13" fillId="7" borderId="2" xfId="2" applyFont="1" applyFill="1" applyBorder="1" applyAlignment="1">
      <alignment horizontal="center" vertical="center" wrapText="1"/>
    </xf>
    <xf numFmtId="0" fontId="13" fillId="7" borderId="3" xfId="2" applyFont="1" applyFill="1" applyBorder="1" applyAlignment="1">
      <alignment horizontal="center" vertical="center" wrapText="1"/>
    </xf>
    <xf numFmtId="49" fontId="66" fillId="13" borderId="1" xfId="2" applyNumberFormat="1" applyFont="1" applyFill="1" applyBorder="1" applyAlignment="1">
      <alignment horizontal="center" vertical="center"/>
    </xf>
    <xf numFmtId="49" fontId="67" fillId="13" borderId="7" xfId="2" applyNumberFormat="1" applyFont="1" applyFill="1" applyBorder="1" applyAlignment="1">
      <alignment horizontal="center" vertical="center"/>
    </xf>
    <xf numFmtId="49" fontId="66" fillId="13" borderId="1" xfId="2" applyNumberFormat="1" applyFont="1" applyFill="1" applyBorder="1" applyAlignment="1">
      <alignment horizontal="left" vertical="center" wrapText="1"/>
    </xf>
    <xf numFmtId="49" fontId="67" fillId="13" borderId="1" xfId="2" applyNumberFormat="1" applyFont="1" applyFill="1" applyBorder="1" applyAlignment="1">
      <alignment horizontal="center" vertical="center"/>
    </xf>
    <xf numFmtId="3" fontId="66" fillId="13" borderId="1" xfId="2" applyNumberFormat="1" applyFont="1" applyFill="1" applyBorder="1" applyAlignment="1">
      <alignment horizontal="right" vertical="center" wrapText="1"/>
    </xf>
    <xf numFmtId="3" fontId="68" fillId="13" borderId="1" xfId="2" applyNumberFormat="1" applyFont="1" applyFill="1" applyBorder="1" applyAlignment="1">
      <alignment horizontal="right" vertical="center" wrapText="1"/>
    </xf>
    <xf numFmtId="3" fontId="66" fillId="13" borderId="7" xfId="2" applyNumberFormat="1" applyFont="1" applyFill="1" applyBorder="1" applyAlignment="1">
      <alignment horizontal="right" vertical="center" wrapText="1"/>
    </xf>
    <xf numFmtId="3" fontId="66" fillId="13" borderId="3" xfId="2" applyNumberFormat="1" applyFont="1" applyFill="1" applyBorder="1" applyAlignment="1">
      <alignment horizontal="right" vertical="center" wrapText="1"/>
    </xf>
    <xf numFmtId="0" fontId="69" fillId="13" borderId="1" xfId="2" applyFont="1" applyFill="1" applyBorder="1" applyAlignment="1">
      <alignment horizontal="left" vertical="center" wrapText="1"/>
    </xf>
    <xf numFmtId="49" fontId="70" fillId="5" borderId="3" xfId="2" applyNumberFormat="1" applyFont="1" applyFill="1" applyBorder="1" applyAlignment="1">
      <alignment horizontal="center" vertical="center"/>
    </xf>
    <xf numFmtId="49" fontId="70" fillId="5" borderId="1" xfId="2" applyNumberFormat="1" applyFont="1" applyFill="1" applyBorder="1" applyAlignment="1">
      <alignment horizontal="left" vertical="center" wrapText="1"/>
    </xf>
    <xf numFmtId="49" fontId="70" fillId="5" borderId="1" xfId="2" applyNumberFormat="1" applyFont="1" applyFill="1" applyBorder="1" applyAlignment="1">
      <alignment horizontal="center" vertical="center"/>
    </xf>
    <xf numFmtId="3" fontId="71" fillId="5" borderId="1" xfId="2" applyNumberFormat="1" applyFont="1" applyFill="1" applyBorder="1" applyAlignment="1">
      <alignment horizontal="right" vertical="center"/>
    </xf>
    <xf numFmtId="3" fontId="71" fillId="5" borderId="3" xfId="2" applyNumberFormat="1" applyFont="1" applyFill="1" applyBorder="1" applyAlignment="1">
      <alignment horizontal="right" vertical="center"/>
    </xf>
    <xf numFmtId="0" fontId="70" fillId="5" borderId="1" xfId="2" applyFont="1" applyFill="1" applyBorder="1" applyAlignment="1">
      <alignment horizontal="left" vertical="center" wrapText="1"/>
    </xf>
    <xf numFmtId="49" fontId="60" fillId="6" borderId="5" xfId="2" applyNumberFormat="1" applyFont="1" applyFill="1" applyBorder="1" applyAlignment="1">
      <alignment vertical="center"/>
    </xf>
    <xf numFmtId="49" fontId="60" fillId="6" borderId="5" xfId="2" applyNumberFormat="1" applyFont="1" applyFill="1" applyBorder="1" applyAlignment="1">
      <alignment vertical="center" wrapText="1"/>
    </xf>
    <xf numFmtId="49" fontId="60" fillId="6" borderId="5" xfId="2" applyNumberFormat="1" applyFont="1" applyFill="1" applyBorder="1" applyAlignment="1">
      <alignment horizontal="center" vertical="center"/>
    </xf>
    <xf numFmtId="3" fontId="60" fillId="6" borderId="5" xfId="2" applyNumberFormat="1" applyFont="1" applyFill="1" applyBorder="1" applyAlignment="1">
      <alignment horizontal="right" vertical="center" wrapText="1"/>
    </xf>
    <xf numFmtId="3" fontId="60" fillId="6" borderId="32" xfId="2" applyNumberFormat="1" applyFont="1" applyFill="1" applyBorder="1" applyAlignment="1">
      <alignment horizontal="right" vertical="center" wrapText="1"/>
    </xf>
    <xf numFmtId="3" fontId="72" fillId="6" borderId="32" xfId="2" applyNumberFormat="1" applyFont="1" applyFill="1" applyBorder="1" applyAlignment="1">
      <alignment horizontal="right" vertical="center"/>
    </xf>
    <xf numFmtId="3" fontId="60" fillId="6" borderId="5" xfId="2" applyNumberFormat="1" applyFont="1" applyFill="1" applyBorder="1" applyAlignment="1">
      <alignment vertical="center"/>
    </xf>
    <xf numFmtId="3" fontId="60" fillId="6" borderId="32" xfId="2" applyNumberFormat="1" applyFont="1" applyFill="1" applyBorder="1" applyAlignment="1">
      <alignment horizontal="right" vertical="center"/>
    </xf>
    <xf numFmtId="3" fontId="60" fillId="6" borderId="5" xfId="2" applyNumberFormat="1" applyFont="1" applyFill="1" applyBorder="1" applyAlignment="1">
      <alignment horizontal="right" vertical="center"/>
    </xf>
    <xf numFmtId="0" fontId="60" fillId="0" borderId="5" xfId="23" applyFont="1" applyBorder="1" applyAlignment="1">
      <alignment vertical="center" wrapText="1"/>
    </xf>
    <xf numFmtId="49" fontId="13" fillId="0" borderId="17" xfId="2" applyNumberFormat="1" applyFont="1" applyBorder="1" applyAlignment="1">
      <alignment horizontal="center" vertical="center"/>
    </xf>
    <xf numFmtId="49" fontId="70" fillId="5" borderId="4" xfId="2" applyNumberFormat="1" applyFont="1" applyFill="1" applyBorder="1" applyAlignment="1">
      <alignment horizontal="left" vertical="center" wrapText="1"/>
    </xf>
    <xf numFmtId="49" fontId="70" fillId="5" borderId="4" xfId="2" applyNumberFormat="1" applyFont="1" applyFill="1" applyBorder="1" applyAlignment="1">
      <alignment horizontal="center" vertical="center"/>
    </xf>
    <xf numFmtId="3" fontId="71" fillId="5" borderId="4" xfId="2" applyNumberFormat="1" applyFont="1" applyFill="1" applyBorder="1" applyAlignment="1">
      <alignment horizontal="right" vertical="center"/>
    </xf>
    <xf numFmtId="3" fontId="73" fillId="5" borderId="4" xfId="2" applyNumberFormat="1" applyFont="1" applyFill="1" applyBorder="1" applyAlignment="1">
      <alignment horizontal="right" vertical="center"/>
    </xf>
    <xf numFmtId="3" fontId="71" fillId="5" borderId="34" xfId="2" applyNumberFormat="1" applyFont="1" applyFill="1" applyBorder="1" applyAlignment="1">
      <alignment horizontal="right" vertical="center"/>
    </xf>
    <xf numFmtId="3" fontId="71" fillId="5" borderId="9" xfId="2" applyNumberFormat="1" applyFont="1" applyFill="1" applyBorder="1" applyAlignment="1">
      <alignment horizontal="right" vertical="center"/>
    </xf>
    <xf numFmtId="0" fontId="74" fillId="5" borderId="4" xfId="2" applyFont="1" applyFill="1" applyBorder="1" applyAlignment="1">
      <alignment horizontal="left" vertical="center" wrapText="1"/>
    </xf>
    <xf numFmtId="49" fontId="13" fillId="0" borderId="5" xfId="2" applyNumberFormat="1" applyFont="1" applyBorder="1" applyAlignment="1">
      <alignment horizontal="center" vertical="center"/>
    </xf>
    <xf numFmtId="49" fontId="60" fillId="6" borderId="1" xfId="2" applyNumberFormat="1" applyFont="1" applyFill="1" applyBorder="1" applyAlignment="1">
      <alignment vertical="center"/>
    </xf>
    <xf numFmtId="49" fontId="60" fillId="6" borderId="1" xfId="2" applyNumberFormat="1" applyFont="1" applyFill="1" applyBorder="1" applyAlignment="1">
      <alignment vertical="center" wrapText="1"/>
    </xf>
    <xf numFmtId="49" fontId="60" fillId="6" borderId="1" xfId="2" applyNumberFormat="1" applyFont="1" applyFill="1" applyBorder="1" applyAlignment="1">
      <alignment horizontal="center" vertical="center"/>
    </xf>
    <xf numFmtId="3" fontId="60" fillId="6" borderId="1" xfId="2" applyNumberFormat="1" applyFont="1" applyFill="1" applyBorder="1" applyAlignment="1">
      <alignment horizontal="right" vertical="center" wrapText="1"/>
    </xf>
    <xf numFmtId="3" fontId="60" fillId="6" borderId="7" xfId="2" applyNumberFormat="1" applyFont="1" applyFill="1" applyBorder="1" applyAlignment="1">
      <alignment horizontal="right" vertical="center" wrapText="1"/>
    </xf>
    <xf numFmtId="3" fontId="72" fillId="6" borderId="7" xfId="2" applyNumberFormat="1" applyFont="1" applyFill="1" applyBorder="1" applyAlignment="1">
      <alignment horizontal="right" vertical="center"/>
    </xf>
    <xf numFmtId="3" fontId="60" fillId="6" borderId="1" xfId="2" applyNumberFormat="1" applyFont="1" applyFill="1" applyBorder="1" applyAlignment="1">
      <alignment vertical="center"/>
    </xf>
    <xf numFmtId="3" fontId="60" fillId="6" borderId="7" xfId="2" applyNumberFormat="1" applyFont="1" applyFill="1" applyBorder="1" applyAlignment="1">
      <alignment horizontal="right" vertical="center"/>
    </xf>
    <xf numFmtId="3" fontId="60" fillId="6" borderId="1" xfId="2" applyNumberFormat="1" applyFont="1" applyFill="1" applyBorder="1" applyAlignment="1">
      <alignment horizontal="right" vertical="center"/>
    </xf>
    <xf numFmtId="0" fontId="60" fillId="0" borderId="1" xfId="23" applyFont="1" applyBorder="1" applyAlignment="1">
      <alignment vertical="center" wrapText="1"/>
    </xf>
    <xf numFmtId="49" fontId="60" fillId="6" borderId="4" xfId="2" applyNumberFormat="1" applyFont="1" applyFill="1" applyBorder="1" applyAlignment="1">
      <alignment vertical="center" wrapText="1"/>
    </xf>
    <xf numFmtId="3" fontId="70" fillId="5" borderId="1" xfId="2" applyNumberFormat="1" applyFont="1" applyFill="1" applyBorder="1" applyAlignment="1">
      <alignment horizontal="right" vertical="center" wrapText="1"/>
    </xf>
    <xf numFmtId="3" fontId="70" fillId="5" borderId="7" xfId="2" applyNumberFormat="1" applyFont="1" applyFill="1" applyBorder="1" applyAlignment="1">
      <alignment horizontal="right" vertical="center" wrapText="1"/>
    </xf>
    <xf numFmtId="3" fontId="71" fillId="5" borderId="7" xfId="2" applyNumberFormat="1" applyFont="1" applyFill="1" applyBorder="1" applyAlignment="1">
      <alignment horizontal="right" vertical="center"/>
    </xf>
    <xf numFmtId="3" fontId="70" fillId="5" borderId="1" xfId="2" applyNumberFormat="1" applyFont="1" applyFill="1" applyBorder="1" applyAlignment="1">
      <alignment vertical="center"/>
    </xf>
    <xf numFmtId="3" fontId="70" fillId="5" borderId="7" xfId="2" applyNumberFormat="1" applyFont="1" applyFill="1" applyBorder="1" applyAlignment="1">
      <alignment horizontal="right" vertical="center"/>
    </xf>
    <xf numFmtId="3" fontId="70" fillId="5" borderId="1" xfId="2" applyNumberFormat="1" applyFont="1" applyFill="1" applyBorder="1" applyAlignment="1">
      <alignment horizontal="right" vertical="center"/>
    </xf>
    <xf numFmtId="49" fontId="60" fillId="6" borderId="0" xfId="2" applyNumberFormat="1" applyFont="1" applyFill="1" applyBorder="1" applyAlignment="1">
      <alignment horizontal="center" vertical="center"/>
    </xf>
    <xf numFmtId="49" fontId="60" fillId="6" borderId="6" xfId="2" applyNumberFormat="1" applyFont="1" applyFill="1" applyBorder="1" applyAlignment="1">
      <alignment horizontal="left" vertical="center" wrapText="1"/>
    </xf>
    <xf numFmtId="49" fontId="60" fillId="6" borderId="6" xfId="2" applyNumberFormat="1" applyFont="1" applyFill="1" applyBorder="1" applyAlignment="1">
      <alignment horizontal="center" vertical="center"/>
    </xf>
    <xf numFmtId="3" fontId="60" fillId="6" borderId="6" xfId="2" applyNumberFormat="1" applyFont="1" applyFill="1" applyBorder="1" applyAlignment="1">
      <alignment horizontal="right" vertical="center" wrapText="1"/>
    </xf>
    <xf numFmtId="3" fontId="60" fillId="6" borderId="0" xfId="2" applyNumberFormat="1" applyFont="1" applyFill="1" applyBorder="1" applyAlignment="1">
      <alignment horizontal="right" vertical="center" wrapText="1"/>
    </xf>
    <xf numFmtId="3" fontId="60" fillId="6" borderId="6" xfId="2" applyNumberFormat="1" applyFont="1" applyFill="1" applyBorder="1" applyAlignment="1">
      <alignment vertical="center"/>
    </xf>
    <xf numFmtId="3" fontId="60" fillId="6" borderId="0" xfId="2" applyNumberFormat="1" applyFont="1" applyFill="1" applyBorder="1" applyAlignment="1">
      <alignment horizontal="right" vertical="center"/>
    </xf>
    <xf numFmtId="3" fontId="60" fillId="6" borderId="6" xfId="2" applyNumberFormat="1" applyFont="1" applyFill="1" applyBorder="1" applyAlignment="1">
      <alignment horizontal="right" vertical="center"/>
    </xf>
    <xf numFmtId="0" fontId="60" fillId="6" borderId="6" xfId="2" applyFont="1" applyFill="1" applyBorder="1" applyAlignment="1">
      <alignment horizontal="left" vertical="center" wrapText="1"/>
    </xf>
    <xf numFmtId="0" fontId="60" fillId="0" borderId="0" xfId="3" applyFont="1"/>
    <xf numFmtId="0" fontId="76" fillId="13" borderId="7" xfId="2" applyFont="1" applyFill="1" applyBorder="1" applyAlignment="1">
      <alignment horizontal="center"/>
    </xf>
    <xf numFmtId="0" fontId="66" fillId="13" borderId="1" xfId="2" applyFont="1" applyFill="1" applyBorder="1" applyAlignment="1">
      <alignment vertical="center" wrapText="1"/>
    </xf>
    <xf numFmtId="0" fontId="76" fillId="13" borderId="1" xfId="2" applyFont="1" applyFill="1" applyBorder="1" applyAlignment="1">
      <alignment horizontal="center"/>
    </xf>
    <xf numFmtId="0" fontId="68" fillId="13" borderId="1" xfId="2" applyFont="1" applyFill="1" applyBorder="1" applyAlignment="1">
      <alignment horizontal="center" vertical="center"/>
    </xf>
    <xf numFmtId="49" fontId="13" fillId="0" borderId="6" xfId="2" applyNumberFormat="1" applyFont="1" applyBorder="1" applyAlignment="1">
      <alignment horizontal="center" vertical="center"/>
    </xf>
    <xf numFmtId="3" fontId="70" fillId="5" borderId="3" xfId="2" applyNumberFormat="1" applyFont="1" applyFill="1" applyBorder="1" applyAlignment="1">
      <alignment horizontal="right" vertical="center" wrapText="1"/>
    </xf>
    <xf numFmtId="3" fontId="66" fillId="13" borderId="71" xfId="2" applyNumberFormat="1" applyFont="1" applyFill="1" applyBorder="1" applyAlignment="1">
      <alignment horizontal="right" vertical="center" wrapText="1"/>
    </xf>
    <xf numFmtId="0" fontId="70" fillId="5" borderId="1" xfId="2" applyFont="1" applyFill="1" applyBorder="1" applyAlignment="1">
      <alignment vertical="center" wrapText="1"/>
    </xf>
    <xf numFmtId="3" fontId="73" fillId="5" borderId="1" xfId="2" applyNumberFormat="1" applyFont="1" applyFill="1" applyBorder="1" applyAlignment="1">
      <alignment horizontal="right" vertical="center"/>
    </xf>
    <xf numFmtId="0" fontId="74" fillId="5" borderId="1" xfId="2" applyFont="1" applyFill="1" applyBorder="1" applyAlignment="1">
      <alignment horizontal="center" vertical="center"/>
    </xf>
    <xf numFmtId="3" fontId="70" fillId="5" borderId="1" xfId="2" applyNumberFormat="1" applyFont="1" applyFill="1" applyBorder="1" applyAlignment="1">
      <alignment vertical="center" wrapText="1"/>
    </xf>
    <xf numFmtId="0" fontId="70" fillId="5" borderId="1" xfId="2" applyFont="1" applyFill="1" applyBorder="1" applyAlignment="1">
      <alignment horizontal="right" vertical="center" wrapText="1"/>
    </xf>
    <xf numFmtId="0" fontId="70" fillId="5" borderId="1" xfId="2" applyFont="1" applyFill="1" applyBorder="1" applyAlignment="1">
      <alignment horizontal="center" vertical="center"/>
    </xf>
    <xf numFmtId="49" fontId="60" fillId="6" borderId="32" xfId="2" applyNumberFormat="1" applyFont="1" applyFill="1" applyBorder="1" applyAlignment="1">
      <alignment horizontal="center" vertical="center"/>
    </xf>
    <xf numFmtId="49" fontId="60" fillId="6" borderId="5" xfId="2" applyNumberFormat="1" applyFont="1" applyFill="1" applyBorder="1" applyAlignment="1">
      <alignment horizontal="left" vertical="center" wrapText="1"/>
    </xf>
    <xf numFmtId="0" fontId="60" fillId="6" borderId="5" xfId="2" applyFont="1" applyFill="1" applyBorder="1" applyAlignment="1">
      <alignment horizontal="right" vertical="center" wrapText="1"/>
    </xf>
    <xf numFmtId="0" fontId="60" fillId="6" borderId="5" xfId="2" applyFont="1" applyFill="1" applyBorder="1" applyAlignment="1">
      <alignment horizontal="left" vertical="center" wrapText="1"/>
    </xf>
    <xf numFmtId="0" fontId="60" fillId="6" borderId="6" xfId="2" applyFont="1" applyFill="1" applyBorder="1" applyAlignment="1">
      <alignment horizontal="right" vertical="center" wrapText="1"/>
    </xf>
    <xf numFmtId="49" fontId="74" fillId="5" borderId="1" xfId="2" applyNumberFormat="1" applyFont="1" applyFill="1" applyBorder="1" applyAlignment="1">
      <alignment horizontal="center" vertical="center"/>
    </xf>
    <xf numFmtId="3" fontId="60" fillId="6" borderId="4" xfId="2" applyNumberFormat="1" applyFont="1" applyFill="1" applyBorder="1" applyAlignment="1">
      <alignment vertical="center" wrapText="1"/>
    </xf>
    <xf numFmtId="3" fontId="60" fillId="6" borderId="6" xfId="2" applyNumberFormat="1" applyFont="1" applyFill="1" applyBorder="1" applyAlignment="1">
      <alignment vertical="center" wrapText="1"/>
    </xf>
    <xf numFmtId="3" fontId="60" fillId="6" borderId="1" xfId="2" applyNumberFormat="1" applyFont="1" applyFill="1" applyBorder="1" applyAlignment="1">
      <alignment vertical="center" wrapText="1"/>
    </xf>
    <xf numFmtId="0" fontId="60" fillId="6" borderId="1" xfId="2" applyFont="1" applyFill="1" applyBorder="1" applyAlignment="1">
      <alignment horizontal="left" vertical="center" wrapText="1"/>
    </xf>
    <xf numFmtId="49" fontId="52" fillId="0" borderId="6" xfId="2" applyNumberFormat="1" applyFont="1" applyBorder="1" applyAlignment="1">
      <alignment horizontal="center" vertical="center"/>
    </xf>
    <xf numFmtId="49" fontId="52" fillId="0" borderId="33" xfId="2" applyNumberFormat="1" applyFont="1" applyBorder="1" applyAlignment="1">
      <alignment horizontal="center" vertical="center"/>
    </xf>
    <xf numFmtId="49" fontId="70" fillId="6" borderId="1" xfId="2" applyNumberFormat="1" applyFont="1" applyFill="1" applyBorder="1" applyAlignment="1">
      <alignment horizontal="center" vertical="center"/>
    </xf>
    <xf numFmtId="0" fontId="70" fillId="6" borderId="1" xfId="2" applyFont="1" applyFill="1" applyBorder="1" applyAlignment="1">
      <alignment vertical="center" wrapText="1"/>
    </xf>
    <xf numFmtId="49" fontId="60" fillId="6" borderId="15" xfId="2" applyNumberFormat="1" applyFont="1" applyFill="1" applyBorder="1" applyAlignment="1">
      <alignment horizontal="center" vertical="center"/>
    </xf>
    <xf numFmtId="3" fontId="60" fillId="6" borderId="15" xfId="2" applyNumberFormat="1" applyFont="1" applyFill="1" applyBorder="1" applyAlignment="1">
      <alignment horizontal="right" vertical="center" wrapText="1"/>
    </xf>
    <xf numFmtId="3" fontId="60" fillId="6" borderId="31" xfId="2" applyNumberFormat="1" applyFont="1" applyFill="1" applyBorder="1" applyAlignment="1">
      <alignment horizontal="right" vertical="center" wrapText="1"/>
    </xf>
    <xf numFmtId="3" fontId="60" fillId="6" borderId="15" xfId="2" applyNumberFormat="1" applyFont="1" applyFill="1" applyBorder="1" applyAlignment="1">
      <alignment vertical="center" wrapText="1"/>
    </xf>
    <xf numFmtId="0" fontId="60" fillId="6" borderId="15" xfId="2" applyFont="1" applyFill="1" applyBorder="1" applyAlignment="1">
      <alignment horizontal="left" vertical="center" wrapText="1"/>
    </xf>
    <xf numFmtId="3" fontId="77" fillId="7" borderId="1" xfId="2" applyNumberFormat="1" applyFont="1" applyFill="1" applyBorder="1" applyAlignment="1">
      <alignment horizontal="center" vertical="center"/>
    </xf>
    <xf numFmtId="3" fontId="78" fillId="7" borderId="1" xfId="2" applyNumberFormat="1" applyFont="1" applyFill="1" applyBorder="1" applyAlignment="1">
      <alignment horizontal="center" vertical="center"/>
    </xf>
    <xf numFmtId="3" fontId="77" fillId="7" borderId="3" xfId="2" applyNumberFormat="1" applyFont="1" applyFill="1" applyBorder="1" applyAlignment="1">
      <alignment horizontal="center" vertical="center"/>
    </xf>
    <xf numFmtId="0" fontId="79" fillId="7" borderId="1" xfId="2" applyFont="1" applyFill="1" applyBorder="1" applyAlignment="1">
      <alignment horizontal="center" vertical="center" wrapText="1"/>
    </xf>
    <xf numFmtId="3" fontId="37" fillId="0" borderId="0" xfId="2" applyNumberFormat="1" applyFont="1"/>
    <xf numFmtId="0" fontId="9" fillId="0" borderId="0" xfId="2" applyFont="1" applyAlignment="1">
      <alignment wrapText="1"/>
    </xf>
    <xf numFmtId="0" fontId="29" fillId="0" borderId="0" xfId="2" applyAlignment="1">
      <alignment horizontal="center"/>
    </xf>
    <xf numFmtId="0" fontId="20" fillId="0" borderId="0" xfId="2" applyFont="1"/>
    <xf numFmtId="0" fontId="74" fillId="0" borderId="0" xfId="2" applyFont="1" applyBorder="1" applyAlignment="1">
      <alignment horizontal="center" vertical="center" wrapText="1"/>
    </xf>
    <xf numFmtId="0" fontId="81" fillId="0" borderId="0" xfId="2" applyFont="1" applyBorder="1" applyAlignment="1">
      <alignment horizontal="center" vertical="center" wrapText="1"/>
    </xf>
    <xf numFmtId="0" fontId="33" fillId="0" borderId="0" xfId="2" applyFont="1" applyBorder="1" applyAlignment="1">
      <alignment horizontal="right" vertical="center" wrapText="1"/>
    </xf>
    <xf numFmtId="0" fontId="63" fillId="7" borderId="4" xfId="2" applyFont="1" applyFill="1" applyBorder="1" applyAlignment="1">
      <alignment horizontal="center" vertical="center" wrapText="1"/>
    </xf>
    <xf numFmtId="0" fontId="63" fillId="7" borderId="9" xfId="2" applyFont="1" applyFill="1" applyBorder="1" applyAlignment="1">
      <alignment horizontal="center" vertical="center" wrapText="1"/>
    </xf>
    <xf numFmtId="49" fontId="42" fillId="13" borderId="3" xfId="2" applyNumberFormat="1" applyFont="1" applyFill="1" applyBorder="1" applyAlignment="1">
      <alignment horizontal="center" vertical="center"/>
    </xf>
    <xf numFmtId="0" fontId="82" fillId="13" borderId="1" xfId="2" applyFont="1" applyFill="1" applyBorder="1" applyAlignment="1">
      <alignment horizontal="center"/>
    </xf>
    <xf numFmtId="0" fontId="42" fillId="13" borderId="7" xfId="2" applyFont="1" applyFill="1" applyBorder="1" applyAlignment="1">
      <alignment vertical="center" wrapText="1"/>
    </xf>
    <xf numFmtId="3" fontId="42" fillId="13" borderId="71" xfId="2" applyNumberFormat="1" applyFont="1" applyFill="1" applyBorder="1" applyAlignment="1">
      <alignment horizontal="right" vertical="center" wrapText="1"/>
    </xf>
    <xf numFmtId="0" fontId="66" fillId="13" borderId="1" xfId="2" applyFont="1" applyFill="1" applyBorder="1" applyAlignment="1">
      <alignment horizontal="center" vertical="center"/>
    </xf>
    <xf numFmtId="49" fontId="63" fillId="5" borderId="1" xfId="2" applyNumberFormat="1" applyFont="1" applyFill="1" applyBorder="1" applyAlignment="1">
      <alignment horizontal="center" vertical="center"/>
    </xf>
    <xf numFmtId="0" fontId="83" fillId="5" borderId="7" xfId="2" applyFont="1" applyFill="1" applyBorder="1" applyAlignment="1">
      <alignment vertical="center" wrapText="1"/>
    </xf>
    <xf numFmtId="3" fontId="83" fillId="5" borderId="71" xfId="2" applyNumberFormat="1" applyFont="1" applyFill="1" applyBorder="1" applyAlignment="1">
      <alignment horizontal="right" vertical="center"/>
    </xf>
    <xf numFmtId="3" fontId="83" fillId="5" borderId="61" xfId="2" applyNumberFormat="1" applyFont="1" applyFill="1" applyBorder="1" applyAlignment="1">
      <alignment horizontal="right" vertical="center"/>
    </xf>
    <xf numFmtId="3" fontId="83" fillId="5" borderId="72" xfId="2" applyNumberFormat="1" applyFont="1" applyFill="1" applyBorder="1" applyAlignment="1">
      <alignment horizontal="right" vertical="center"/>
    </xf>
    <xf numFmtId="0" fontId="84" fillId="5" borderId="1" xfId="2" applyFont="1" applyFill="1" applyBorder="1" applyAlignment="1">
      <alignment vertical="center"/>
    </xf>
    <xf numFmtId="3" fontId="58" fillId="6" borderId="69" xfId="2" applyNumberFormat="1" applyFont="1" applyFill="1" applyBorder="1" applyAlignment="1">
      <alignment horizontal="right" vertical="center" wrapText="1"/>
    </xf>
    <xf numFmtId="3" fontId="58" fillId="6" borderId="42" xfId="2" applyNumberFormat="1" applyFont="1" applyFill="1" applyBorder="1" applyAlignment="1">
      <alignment vertical="center"/>
    </xf>
    <xf numFmtId="3" fontId="58" fillId="6" borderId="64" xfId="2" applyNumberFormat="1" applyFont="1" applyFill="1" applyBorder="1" applyAlignment="1">
      <alignment horizontal="right" vertical="center"/>
    </xf>
    <xf numFmtId="0" fontId="60" fillId="6" borderId="23" xfId="2" applyFont="1" applyFill="1" applyBorder="1" applyAlignment="1">
      <alignment vertical="center" wrapText="1"/>
    </xf>
    <xf numFmtId="3" fontId="58" fillId="6" borderId="51" xfId="2" applyNumberFormat="1" applyFont="1" applyFill="1" applyBorder="1" applyAlignment="1">
      <alignment horizontal="right" vertical="center" wrapText="1"/>
    </xf>
    <xf numFmtId="0" fontId="60" fillId="6" borderId="15" xfId="2" applyFont="1" applyFill="1" applyBorder="1" applyAlignment="1">
      <alignment vertical="center" wrapText="1"/>
    </xf>
    <xf numFmtId="0" fontId="60" fillId="6" borderId="12" xfId="2" applyFont="1" applyFill="1" applyBorder="1" applyAlignment="1">
      <alignment vertical="center" wrapText="1"/>
    </xf>
    <xf numFmtId="49" fontId="85" fillId="13" borderId="1" xfId="2" applyNumberFormat="1" applyFont="1" applyFill="1" applyBorder="1" applyAlignment="1">
      <alignment horizontal="center" vertical="center"/>
    </xf>
    <xf numFmtId="49" fontId="42" fillId="13" borderId="7" xfId="2" applyNumberFormat="1" applyFont="1" applyFill="1" applyBorder="1" applyAlignment="1">
      <alignment horizontal="left" vertical="center" wrapText="1"/>
    </xf>
    <xf numFmtId="0" fontId="67" fillId="13" borderId="1" xfId="2" applyFont="1" applyFill="1" applyBorder="1" applyAlignment="1">
      <alignment horizontal="left" vertical="center" wrapText="1"/>
    </xf>
    <xf numFmtId="3" fontId="29" fillId="0" borderId="0" xfId="2" applyNumberFormat="1"/>
    <xf numFmtId="49" fontId="63" fillId="5" borderId="7" xfId="2" applyNumberFormat="1" applyFont="1" applyFill="1" applyBorder="1" applyAlignment="1">
      <alignment horizontal="left" vertical="center" wrapText="1"/>
    </xf>
    <xf numFmtId="3" fontId="63" fillId="5" borderId="61" xfId="2" applyNumberFormat="1" applyFont="1" applyFill="1" applyBorder="1" applyAlignment="1">
      <alignment vertical="center"/>
    </xf>
    <xf numFmtId="3" fontId="63" fillId="5" borderId="72" xfId="2" applyNumberFormat="1" applyFont="1" applyFill="1" applyBorder="1" applyAlignment="1">
      <alignment vertical="center"/>
    </xf>
    <xf numFmtId="0" fontId="13" fillId="5" borderId="1" xfId="2" applyFont="1" applyFill="1" applyBorder="1" applyAlignment="1">
      <alignment horizontal="left" vertical="center" wrapText="1"/>
    </xf>
    <xf numFmtId="49" fontId="86" fillId="6" borderId="6" xfId="2" applyNumberFormat="1" applyFont="1" applyFill="1" applyBorder="1" applyAlignment="1">
      <alignment horizontal="center" vertical="center"/>
    </xf>
    <xf numFmtId="49" fontId="56" fillId="6" borderId="6" xfId="2" applyNumberFormat="1" applyFont="1" applyFill="1" applyBorder="1" applyAlignment="1">
      <alignment horizontal="center" vertical="center" wrapText="1"/>
    </xf>
    <xf numFmtId="3" fontId="37" fillId="6" borderId="73" xfId="2" applyNumberFormat="1" applyFont="1" applyFill="1" applyBorder="1" applyAlignment="1">
      <alignment horizontal="right" vertical="center"/>
    </xf>
    <xf numFmtId="3" fontId="58" fillId="6" borderId="66" xfId="2" applyNumberFormat="1" applyFont="1" applyFill="1" applyBorder="1" applyAlignment="1">
      <alignment vertical="center"/>
    </xf>
    <xf numFmtId="49" fontId="13" fillId="5" borderId="1" xfId="2" applyNumberFormat="1" applyFont="1" applyFill="1" applyBorder="1" applyAlignment="1">
      <alignment horizontal="left" vertical="center" wrapText="1"/>
    </xf>
    <xf numFmtId="49" fontId="13" fillId="5" borderId="1" xfId="2" applyNumberFormat="1" applyFont="1" applyFill="1" applyBorder="1" applyAlignment="1">
      <alignment horizontal="center" vertical="center"/>
    </xf>
    <xf numFmtId="3" fontId="35" fillId="5" borderId="1" xfId="2" applyNumberFormat="1" applyFont="1" applyFill="1" applyBorder="1" applyAlignment="1">
      <alignment horizontal="right" vertical="center"/>
    </xf>
    <xf numFmtId="0" fontId="14" fillId="0" borderId="0" xfId="2" applyFont="1"/>
    <xf numFmtId="49" fontId="60" fillId="0" borderId="1" xfId="2" applyNumberFormat="1" applyFont="1" applyFill="1" applyBorder="1" applyAlignment="1">
      <alignment horizontal="center" vertical="center"/>
    </xf>
    <xf numFmtId="3" fontId="72" fillId="0" borderId="1" xfId="2" applyNumberFormat="1" applyFont="1" applyFill="1" applyBorder="1" applyAlignment="1">
      <alignment horizontal="right" vertical="center"/>
    </xf>
    <xf numFmtId="49" fontId="86" fillId="6" borderId="1" xfId="2" applyNumberFormat="1" applyFont="1" applyFill="1" applyBorder="1" applyAlignment="1">
      <alignment vertical="center"/>
    </xf>
    <xf numFmtId="49" fontId="56" fillId="6" borderId="1" xfId="2" applyNumberFormat="1" applyFont="1" applyFill="1" applyBorder="1" applyAlignment="1">
      <alignment vertical="center" wrapText="1"/>
    </xf>
    <xf numFmtId="3" fontId="37" fillId="6" borderId="74" xfId="2" applyNumberFormat="1" applyFont="1" applyFill="1" applyBorder="1" applyAlignment="1">
      <alignment horizontal="right" vertical="center"/>
    </xf>
    <xf numFmtId="3" fontId="58" fillId="6" borderId="75" xfId="2" applyNumberFormat="1" applyFont="1" applyFill="1" applyBorder="1" applyAlignment="1">
      <alignment vertical="center"/>
    </xf>
    <xf numFmtId="3" fontId="63" fillId="5" borderId="71" xfId="2" applyNumberFormat="1" applyFont="1" applyFill="1" applyBorder="1" applyAlignment="1">
      <alignment horizontal="right" vertical="center" wrapText="1"/>
    </xf>
    <xf numFmtId="0" fontId="60" fillId="5" borderId="5" xfId="2" applyFont="1" applyFill="1" applyBorder="1" applyAlignment="1">
      <alignment horizontal="left" vertical="center" wrapText="1"/>
    </xf>
    <xf numFmtId="49" fontId="56" fillId="6" borderId="7" xfId="2" applyNumberFormat="1" applyFont="1" applyFill="1" applyBorder="1" applyAlignment="1">
      <alignment vertical="center" wrapText="1"/>
    </xf>
    <xf numFmtId="3" fontId="58" fillId="6" borderId="74" xfId="2" applyNumberFormat="1" applyFont="1" applyFill="1" applyBorder="1" applyAlignment="1">
      <alignment vertical="center"/>
    </xf>
    <xf numFmtId="3" fontId="58" fillId="6" borderId="32" xfId="2" applyNumberFormat="1" applyFont="1" applyFill="1" applyBorder="1" applyAlignment="1">
      <alignment vertical="center"/>
    </xf>
    <xf numFmtId="49" fontId="13" fillId="5" borderId="7" xfId="2" applyNumberFormat="1" applyFont="1" applyFill="1" applyBorder="1" applyAlignment="1">
      <alignment vertical="center" wrapText="1"/>
    </xf>
    <xf numFmtId="49" fontId="13" fillId="5" borderId="5" xfId="2" applyNumberFormat="1" applyFont="1" applyFill="1" applyBorder="1" applyAlignment="1">
      <alignment horizontal="center" vertical="center"/>
    </xf>
    <xf numFmtId="3" fontId="35" fillId="5" borderId="74" xfId="2" applyNumberFormat="1" applyFont="1" applyFill="1" applyBorder="1" applyAlignment="1">
      <alignment horizontal="right" vertical="center"/>
    </xf>
    <xf numFmtId="0" fontId="13" fillId="5" borderId="5" xfId="2" applyFont="1" applyFill="1" applyBorder="1" applyAlignment="1">
      <alignment horizontal="left" vertical="center" wrapText="1"/>
    </xf>
    <xf numFmtId="0" fontId="87" fillId="0" borderId="1" xfId="2" applyFont="1" applyBorder="1" applyAlignment="1">
      <alignment horizontal="left" vertical="center" wrapText="1"/>
    </xf>
    <xf numFmtId="0" fontId="60" fillId="5" borderId="1" xfId="3" applyFont="1" applyFill="1" applyBorder="1" applyAlignment="1">
      <alignment horizontal="left" vertical="center" wrapText="1"/>
    </xf>
    <xf numFmtId="0" fontId="67" fillId="0" borderId="0" xfId="3" applyFont="1" applyAlignment="1">
      <alignment horizontal="justify" vertical="center"/>
    </xf>
    <xf numFmtId="3" fontId="58" fillId="6" borderId="73" xfId="2" applyNumberFormat="1" applyFont="1" applyFill="1" applyBorder="1" applyAlignment="1">
      <alignment horizontal="right" vertical="center" wrapText="1"/>
    </xf>
    <xf numFmtId="0" fontId="60" fillId="6" borderId="6" xfId="2" applyFont="1" applyFill="1" applyBorder="1" applyAlignment="1">
      <alignment vertical="center" wrapText="1"/>
    </xf>
    <xf numFmtId="3" fontId="58" fillId="6" borderId="77" xfId="2" applyNumberFormat="1" applyFont="1" applyFill="1" applyBorder="1" applyAlignment="1">
      <alignment horizontal="right" vertical="center" wrapText="1"/>
    </xf>
    <xf numFmtId="3" fontId="58" fillId="6" borderId="45" xfId="2" applyNumberFormat="1" applyFont="1" applyFill="1" applyBorder="1" applyAlignment="1">
      <alignment vertical="center"/>
    </xf>
    <xf numFmtId="3" fontId="58" fillId="6" borderId="77" xfId="2" applyNumberFormat="1" applyFont="1" applyFill="1" applyBorder="1" applyAlignment="1">
      <alignment horizontal="right" vertical="center"/>
    </xf>
    <xf numFmtId="3" fontId="58" fillId="6" borderId="18" xfId="2" applyNumberFormat="1" applyFont="1" applyFill="1" applyBorder="1" applyAlignment="1">
      <alignment horizontal="right" vertical="center"/>
    </xf>
    <xf numFmtId="0" fontId="60" fillId="6" borderId="20" xfId="2" applyFont="1" applyFill="1" applyBorder="1" applyAlignment="1">
      <alignment vertical="center" wrapText="1"/>
    </xf>
    <xf numFmtId="49" fontId="63" fillId="5" borderId="4" xfId="2" applyNumberFormat="1" applyFont="1" applyFill="1" applyBorder="1" applyAlignment="1">
      <alignment horizontal="center" vertical="center"/>
    </xf>
    <xf numFmtId="49" fontId="63" fillId="5" borderId="34" xfId="2" applyNumberFormat="1" applyFont="1" applyFill="1" applyBorder="1" applyAlignment="1">
      <alignment horizontal="left" vertical="center" wrapText="1"/>
    </xf>
    <xf numFmtId="3" fontId="83" fillId="5" borderId="78" xfId="2" applyNumberFormat="1" applyFont="1" applyFill="1" applyBorder="1" applyAlignment="1">
      <alignment horizontal="right" vertical="center"/>
    </xf>
    <xf numFmtId="3" fontId="63" fillId="5" borderId="54" xfId="2" applyNumberFormat="1" applyFont="1" applyFill="1" applyBorder="1" applyAlignment="1">
      <alignment vertical="center"/>
    </xf>
    <xf numFmtId="3" fontId="63" fillId="5" borderId="79" xfId="2" applyNumberFormat="1" applyFont="1" applyFill="1" applyBorder="1" applyAlignment="1">
      <alignment vertical="center"/>
    </xf>
    <xf numFmtId="0" fontId="13" fillId="5" borderId="4" xfId="2" applyFont="1" applyFill="1" applyBorder="1" applyAlignment="1">
      <alignment horizontal="left" vertical="center" wrapText="1"/>
    </xf>
    <xf numFmtId="49" fontId="58" fillId="0" borderId="5" xfId="2" applyNumberFormat="1" applyFont="1" applyFill="1" applyBorder="1" applyAlignment="1">
      <alignment horizontal="center" vertical="center"/>
    </xf>
    <xf numFmtId="3" fontId="37" fillId="0" borderId="74" xfId="2" applyNumberFormat="1" applyFont="1" applyFill="1" applyBorder="1" applyAlignment="1">
      <alignment horizontal="right" vertical="center"/>
    </xf>
    <xf numFmtId="3" fontId="58" fillId="0" borderId="58" xfId="2" applyNumberFormat="1" applyFont="1" applyFill="1" applyBorder="1" applyAlignment="1">
      <alignment vertical="center"/>
    </xf>
    <xf numFmtId="3" fontId="58" fillId="0" borderId="75" xfId="2" applyNumberFormat="1" applyFont="1" applyFill="1" applyBorder="1" applyAlignment="1">
      <alignment vertical="center"/>
    </xf>
    <xf numFmtId="0" fontId="60" fillId="0" borderId="5" xfId="2" applyFont="1" applyFill="1" applyBorder="1" applyAlignment="1">
      <alignment horizontal="left" vertical="top" wrapText="1"/>
    </xf>
    <xf numFmtId="3" fontId="58" fillId="6" borderId="74" xfId="2" applyNumberFormat="1" applyFont="1" applyFill="1" applyBorder="1" applyAlignment="1">
      <alignment horizontal="right" vertical="center" wrapText="1"/>
    </xf>
    <xf numFmtId="3" fontId="58" fillId="6" borderId="75" xfId="2" applyNumberFormat="1" applyFont="1" applyFill="1" applyBorder="1" applyAlignment="1">
      <alignment horizontal="right" vertical="center"/>
    </xf>
    <xf numFmtId="0" fontId="60" fillId="6" borderId="5" xfId="2" applyFont="1" applyFill="1" applyBorder="1" applyAlignment="1">
      <alignment vertical="center" wrapText="1"/>
    </xf>
    <xf numFmtId="49" fontId="63" fillId="13" borderId="33" xfId="2" applyNumberFormat="1" applyFont="1" applyFill="1" applyBorder="1" applyAlignment="1">
      <alignment horizontal="center" vertical="center"/>
    </xf>
    <xf numFmtId="49" fontId="63" fillId="13" borderId="5" xfId="2" applyNumberFormat="1" applyFont="1" applyFill="1" applyBorder="1" applyAlignment="1">
      <alignment horizontal="center" vertical="center"/>
    </xf>
    <xf numFmtId="49" fontId="63" fillId="13" borderId="32" xfId="2" applyNumberFormat="1" applyFont="1" applyFill="1" applyBorder="1" applyAlignment="1">
      <alignment horizontal="left" vertical="center" wrapText="1"/>
    </xf>
    <xf numFmtId="3" fontId="63" fillId="13" borderId="74" xfId="2" applyNumberFormat="1" applyFont="1" applyFill="1" applyBorder="1" applyAlignment="1">
      <alignment horizontal="right" vertical="center" wrapText="1"/>
    </xf>
    <xf numFmtId="0" fontId="70" fillId="13" borderId="5" xfId="2" applyFont="1" applyFill="1" applyBorder="1" applyAlignment="1">
      <alignment vertical="center" wrapText="1"/>
    </xf>
    <xf numFmtId="0" fontId="88" fillId="0" borderId="0" xfId="2" applyFont="1"/>
    <xf numFmtId="49" fontId="63" fillId="5" borderId="5" xfId="2" applyNumberFormat="1" applyFont="1" applyFill="1" applyBorder="1" applyAlignment="1">
      <alignment horizontal="center" vertical="center"/>
    </xf>
    <xf numFmtId="49" fontId="63" fillId="5" borderId="32" xfId="2" applyNumberFormat="1" applyFont="1" applyFill="1" applyBorder="1" applyAlignment="1">
      <alignment horizontal="left" vertical="center" wrapText="1"/>
    </xf>
    <xf numFmtId="3" fontId="63" fillId="5" borderId="74" xfId="2" applyNumberFormat="1" applyFont="1" applyFill="1" applyBorder="1" applyAlignment="1">
      <alignment horizontal="right" vertical="center" wrapText="1"/>
    </xf>
    <xf numFmtId="0" fontId="70" fillId="5" borderId="5" xfId="2" applyFont="1" applyFill="1" applyBorder="1" applyAlignment="1">
      <alignment vertical="center" wrapText="1"/>
    </xf>
    <xf numFmtId="3" fontId="58" fillId="0" borderId="74" xfId="2" applyNumberFormat="1" applyFont="1" applyFill="1" applyBorder="1" applyAlignment="1">
      <alignment horizontal="right" vertical="center" wrapText="1"/>
    </xf>
    <xf numFmtId="3" fontId="58" fillId="0" borderId="58" xfId="2" applyNumberFormat="1" applyFont="1" applyFill="1" applyBorder="1" applyAlignment="1">
      <alignment horizontal="right" vertical="center"/>
    </xf>
    <xf numFmtId="3" fontId="58" fillId="0" borderId="75" xfId="2" applyNumberFormat="1" applyFont="1" applyFill="1" applyBorder="1" applyAlignment="1">
      <alignment horizontal="right" vertical="center"/>
    </xf>
    <xf numFmtId="0" fontId="60" fillId="0" borderId="5" xfId="2" applyFont="1" applyFill="1" applyBorder="1" applyAlignment="1">
      <alignment vertical="center" wrapText="1"/>
    </xf>
    <xf numFmtId="49" fontId="12" fillId="13" borderId="33" xfId="2" applyNumberFormat="1" applyFont="1" applyFill="1" applyBorder="1" applyAlignment="1">
      <alignment horizontal="center" vertical="center"/>
    </xf>
    <xf numFmtId="49" fontId="12" fillId="13" borderId="5" xfId="2" applyNumberFormat="1" applyFont="1" applyFill="1" applyBorder="1" applyAlignment="1">
      <alignment horizontal="center" vertical="center"/>
    </xf>
    <xf numFmtId="49" fontId="12" fillId="13" borderId="32" xfId="2" applyNumberFormat="1" applyFont="1" applyFill="1" applyBorder="1" applyAlignment="1">
      <alignment horizontal="left" vertical="center" wrapText="1"/>
    </xf>
    <xf numFmtId="3" fontId="12" fillId="13" borderId="74" xfId="2" applyNumberFormat="1" applyFont="1" applyFill="1" applyBorder="1" applyAlignment="1">
      <alignment horizontal="right" vertical="center" wrapText="1"/>
    </xf>
    <xf numFmtId="0" fontId="13" fillId="13" borderId="5" xfId="2" applyFont="1" applyFill="1" applyBorder="1" applyAlignment="1">
      <alignment vertical="center" wrapText="1"/>
    </xf>
    <xf numFmtId="49" fontId="12" fillId="5" borderId="5" xfId="2" applyNumberFormat="1" applyFont="1" applyFill="1" applyBorder="1" applyAlignment="1">
      <alignment horizontal="center" vertical="center"/>
    </xf>
    <xf numFmtId="49" fontId="12" fillId="5" borderId="32" xfId="2" applyNumberFormat="1" applyFont="1" applyFill="1" applyBorder="1" applyAlignment="1">
      <alignment horizontal="left" vertical="center" wrapText="1"/>
    </xf>
    <xf numFmtId="3" fontId="12" fillId="5" borderId="74" xfId="2" applyNumberFormat="1" applyFont="1" applyFill="1" applyBorder="1" applyAlignment="1">
      <alignment horizontal="right" vertical="center" wrapText="1"/>
    </xf>
    <xf numFmtId="0" fontId="13" fillId="5" borderId="5" xfId="2" applyFont="1" applyFill="1" applyBorder="1" applyAlignment="1">
      <alignment vertical="center" wrapText="1"/>
    </xf>
    <xf numFmtId="49" fontId="58" fillId="0" borderId="32" xfId="2" applyNumberFormat="1" applyFont="1" applyFill="1" applyBorder="1" applyAlignment="1">
      <alignment horizontal="left" vertical="center" wrapText="1"/>
    </xf>
    <xf numFmtId="49" fontId="42" fillId="13" borderId="33" xfId="2" applyNumberFormat="1" applyFont="1" applyFill="1" applyBorder="1" applyAlignment="1">
      <alignment horizontal="center" vertical="center"/>
    </xf>
    <xf numFmtId="49" fontId="85" fillId="13" borderId="5" xfId="2" applyNumberFormat="1" applyFont="1" applyFill="1" applyBorder="1" applyAlignment="1">
      <alignment horizontal="center" vertical="center"/>
    </xf>
    <xf numFmtId="49" fontId="42" fillId="13" borderId="32" xfId="2" applyNumberFormat="1" applyFont="1" applyFill="1" applyBorder="1" applyAlignment="1">
      <alignment horizontal="left" vertical="center" wrapText="1"/>
    </xf>
    <xf numFmtId="3" fontId="42" fillId="13" borderId="74" xfId="2" applyNumberFormat="1" applyFont="1" applyFill="1" applyBorder="1" applyAlignment="1">
      <alignment horizontal="right" vertical="center" wrapText="1"/>
    </xf>
    <xf numFmtId="0" fontId="82" fillId="0" borderId="0" xfId="2" applyFont="1"/>
    <xf numFmtId="49" fontId="12" fillId="5" borderId="7" xfId="2" applyNumberFormat="1" applyFont="1" applyFill="1" applyBorder="1" applyAlignment="1">
      <alignment horizontal="left" vertical="center" wrapText="1"/>
    </xf>
    <xf numFmtId="3" fontId="12" fillId="5" borderId="71" xfId="2" applyNumberFormat="1" applyFont="1" applyFill="1" applyBorder="1" applyAlignment="1">
      <alignment horizontal="right" vertical="center" wrapText="1"/>
    </xf>
    <xf numFmtId="49" fontId="58" fillId="0" borderId="6" xfId="2" applyNumberFormat="1" applyFont="1" applyFill="1" applyBorder="1" applyAlignment="1">
      <alignment horizontal="center" vertical="center"/>
    </xf>
    <xf numFmtId="49" fontId="58" fillId="0" borderId="0" xfId="2" applyNumberFormat="1" applyFont="1" applyFill="1" applyBorder="1" applyAlignment="1">
      <alignment horizontal="left" vertical="center" wrapText="1"/>
    </xf>
    <xf numFmtId="3" fontId="58" fillId="0" borderId="73" xfId="2" applyNumberFormat="1" applyFont="1" applyFill="1" applyBorder="1" applyAlignment="1">
      <alignment horizontal="right" vertical="center" wrapText="1"/>
    </xf>
    <xf numFmtId="3" fontId="58" fillId="0" borderId="0" xfId="2" applyNumberFormat="1" applyFont="1" applyFill="1" applyBorder="1" applyAlignment="1">
      <alignment horizontal="right" vertical="center" wrapText="1"/>
    </xf>
    <xf numFmtId="0" fontId="60" fillId="0" borderId="6" xfId="2" applyFont="1" applyFill="1" applyBorder="1" applyAlignment="1">
      <alignment horizontal="left" vertical="center" wrapText="1"/>
    </xf>
    <xf numFmtId="49" fontId="63" fillId="5" borderId="23" xfId="2" applyNumberFormat="1" applyFont="1" applyFill="1" applyBorder="1" applyAlignment="1">
      <alignment horizontal="center" vertical="center"/>
    </xf>
    <xf numFmtId="49" fontId="63" fillId="5" borderId="8" xfId="2" applyNumberFormat="1" applyFont="1" applyFill="1" applyBorder="1" applyAlignment="1">
      <alignment horizontal="left" vertical="center" wrapText="1"/>
    </xf>
    <xf numFmtId="3" fontId="83" fillId="5" borderId="56" xfId="2" applyNumberFormat="1" applyFont="1" applyFill="1" applyBorder="1" applyAlignment="1">
      <alignment horizontal="right" vertical="center"/>
    </xf>
    <xf numFmtId="0" fontId="70" fillId="5" borderId="4" xfId="2" applyFont="1" applyFill="1" applyBorder="1" applyAlignment="1">
      <alignment horizontal="left" vertical="center" wrapText="1"/>
    </xf>
    <xf numFmtId="49" fontId="58" fillId="6" borderId="10" xfId="2" applyNumberFormat="1" applyFont="1" applyFill="1" applyBorder="1" applyAlignment="1">
      <alignment horizontal="center" vertical="center"/>
    </xf>
    <xf numFmtId="3" fontId="58" fillId="6" borderId="80" xfId="2" applyNumberFormat="1" applyFont="1" applyFill="1" applyBorder="1" applyAlignment="1">
      <alignment horizontal="right" vertical="center" wrapText="1"/>
    </xf>
    <xf numFmtId="3" fontId="58" fillId="6" borderId="65" xfId="2" applyNumberFormat="1" applyFont="1" applyFill="1" applyBorder="1" applyAlignment="1">
      <alignment horizontal="right" vertical="center"/>
    </xf>
    <xf numFmtId="0" fontId="89" fillId="0" borderId="1" xfId="3" applyFont="1" applyBorder="1" applyAlignment="1">
      <alignment horizontal="left" vertical="center" wrapText="1"/>
    </xf>
    <xf numFmtId="3" fontId="58" fillId="6" borderId="77" xfId="2" applyNumberFormat="1" applyFont="1" applyFill="1" applyBorder="1" applyAlignment="1">
      <alignment vertical="center"/>
    </xf>
    <xf numFmtId="0" fontId="63" fillId="5" borderId="7" xfId="2" applyFont="1" applyFill="1" applyBorder="1" applyAlignment="1">
      <alignment vertical="center" wrapText="1"/>
    </xf>
    <xf numFmtId="0" fontId="88" fillId="5" borderId="1" xfId="2" applyFont="1" applyFill="1" applyBorder="1"/>
    <xf numFmtId="3" fontId="63" fillId="5" borderId="61" xfId="2" applyNumberFormat="1" applyFont="1" applyFill="1" applyBorder="1" applyAlignment="1">
      <alignment vertical="center" wrapText="1"/>
    </xf>
    <xf numFmtId="3" fontId="63" fillId="5" borderId="61" xfId="2" applyNumberFormat="1" applyFont="1" applyFill="1" applyBorder="1" applyAlignment="1">
      <alignment horizontal="right" vertical="center" wrapText="1"/>
    </xf>
    <xf numFmtId="3" fontId="63" fillId="5" borderId="72" xfId="2" applyNumberFormat="1" applyFont="1" applyFill="1" applyBorder="1" applyAlignment="1">
      <alignment horizontal="right" vertical="center" wrapText="1"/>
    </xf>
    <xf numFmtId="0" fontId="60" fillId="0" borderId="15" xfId="23" applyFont="1" applyBorder="1" applyAlignment="1">
      <alignment horizontal="justify" vertical="center" wrapText="1"/>
    </xf>
    <xf numFmtId="3" fontId="58" fillId="6" borderId="45" xfId="2" applyNumberFormat="1" applyFont="1" applyFill="1" applyBorder="1" applyAlignment="1">
      <alignment horizontal="right" vertical="center" wrapText="1"/>
    </xf>
    <xf numFmtId="3" fontId="58" fillId="6" borderId="40" xfId="2" applyNumberFormat="1" applyFont="1" applyFill="1" applyBorder="1" applyAlignment="1">
      <alignment horizontal="right" vertical="center" wrapText="1"/>
    </xf>
    <xf numFmtId="49" fontId="42" fillId="14" borderId="3" xfId="2" applyNumberFormat="1" applyFont="1" applyFill="1" applyBorder="1" applyAlignment="1">
      <alignment horizontal="center" vertical="center"/>
    </xf>
    <xf numFmtId="0" fontId="82" fillId="14" borderId="1" xfId="2" applyFont="1" applyFill="1" applyBorder="1" applyAlignment="1">
      <alignment horizontal="center"/>
    </xf>
    <xf numFmtId="0" fontId="42" fillId="14" borderId="7" xfId="2" applyFont="1" applyFill="1" applyBorder="1" applyAlignment="1">
      <alignment vertical="center" wrapText="1"/>
    </xf>
    <xf numFmtId="3" fontId="42" fillId="14" borderId="71" xfId="2" applyNumberFormat="1" applyFont="1" applyFill="1" applyBorder="1" applyAlignment="1">
      <alignment horizontal="right" vertical="center" wrapText="1"/>
    </xf>
    <xf numFmtId="0" fontId="66" fillId="14" borderId="1" xfId="2" applyFont="1" applyFill="1" applyBorder="1" applyAlignment="1">
      <alignment horizontal="center" vertical="center"/>
    </xf>
    <xf numFmtId="0" fontId="63" fillId="5" borderId="1" xfId="2" applyFont="1" applyFill="1" applyBorder="1" applyAlignment="1">
      <alignment horizontal="center" vertical="center"/>
    </xf>
    <xf numFmtId="0" fontId="63" fillId="5" borderId="1" xfId="2" applyFont="1" applyFill="1" applyBorder="1" applyAlignment="1">
      <alignment vertical="center" wrapText="1"/>
    </xf>
    <xf numFmtId="3" fontId="63" fillId="5" borderId="1" xfId="2" applyNumberFormat="1" applyFont="1" applyFill="1" applyBorder="1" applyAlignment="1">
      <alignment horizontal="right" vertical="center" wrapText="1"/>
    </xf>
    <xf numFmtId="0" fontId="63" fillId="0" borderId="0" xfId="2" applyFont="1" applyFill="1" applyAlignment="1">
      <alignment vertical="center"/>
    </xf>
    <xf numFmtId="0" fontId="58" fillId="0" borderId="1" xfId="2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vertical="center" wrapText="1"/>
    </xf>
    <xf numFmtId="3" fontId="58" fillId="0" borderId="1" xfId="2" applyNumberFormat="1" applyFont="1" applyFill="1" applyBorder="1" applyAlignment="1">
      <alignment horizontal="right" vertical="center" wrapText="1"/>
    </xf>
    <xf numFmtId="0" fontId="60" fillId="0" borderId="1" xfId="2" applyFont="1" applyFill="1" applyBorder="1" applyAlignment="1">
      <alignment horizontal="left" vertical="center" wrapText="1"/>
    </xf>
    <xf numFmtId="0" fontId="58" fillId="0" borderId="0" xfId="2" applyFont="1" applyFill="1" applyAlignment="1">
      <alignment vertical="center"/>
    </xf>
    <xf numFmtId="49" fontId="58" fillId="6" borderId="0" xfId="2" applyNumberFormat="1" applyFont="1" applyFill="1" applyBorder="1" applyAlignment="1">
      <alignment horizontal="left" vertical="center" wrapText="1"/>
    </xf>
    <xf numFmtId="3" fontId="58" fillId="6" borderId="49" xfId="2" applyNumberFormat="1" applyFont="1" applyFill="1" applyBorder="1" applyAlignment="1">
      <alignment horizontal="right" vertical="center" wrapText="1"/>
    </xf>
    <xf numFmtId="3" fontId="58" fillId="6" borderId="66" xfId="2" applyNumberFormat="1" applyFont="1" applyFill="1" applyBorder="1" applyAlignment="1">
      <alignment horizontal="right" vertical="center" wrapText="1"/>
    </xf>
    <xf numFmtId="0" fontId="60" fillId="0" borderId="6" xfId="23" applyFont="1" applyBorder="1" applyAlignment="1">
      <alignment horizontal="justify" vertical="center" wrapText="1"/>
    </xf>
    <xf numFmtId="49" fontId="64" fillId="13" borderId="1" xfId="2" applyNumberFormat="1" applyFont="1" applyFill="1" applyBorder="1" applyAlignment="1">
      <alignment horizontal="center" vertical="center"/>
    </xf>
    <xf numFmtId="49" fontId="63" fillId="13" borderId="1" xfId="2" applyNumberFormat="1" applyFont="1" applyFill="1" applyBorder="1" applyAlignment="1">
      <alignment horizontal="center" vertical="center"/>
    </xf>
    <xf numFmtId="49" fontId="63" fillId="13" borderId="1" xfId="2" applyNumberFormat="1" applyFont="1" applyFill="1" applyBorder="1" applyAlignment="1">
      <alignment horizontal="left" vertical="center" wrapText="1"/>
    </xf>
    <xf numFmtId="3" fontId="63" fillId="13" borderId="1" xfId="2" applyNumberFormat="1" applyFont="1" applyFill="1" applyBorder="1" applyAlignment="1">
      <alignment horizontal="right" vertical="center" wrapText="1"/>
    </xf>
    <xf numFmtId="0" fontId="70" fillId="13" borderId="1" xfId="23" applyFont="1" applyFill="1" applyBorder="1" applyAlignment="1">
      <alignment horizontal="justify" vertical="center" wrapText="1"/>
    </xf>
    <xf numFmtId="0" fontId="88" fillId="13" borderId="0" xfId="2" applyFont="1" applyFill="1"/>
    <xf numFmtId="49" fontId="63" fillId="5" borderId="1" xfId="2" applyNumberFormat="1" applyFont="1" applyFill="1" applyBorder="1" applyAlignment="1">
      <alignment horizontal="left" vertical="center" wrapText="1"/>
    </xf>
    <xf numFmtId="0" fontId="70" fillId="5" borderId="1" xfId="23" applyFont="1" applyFill="1" applyBorder="1" applyAlignment="1">
      <alignment horizontal="justify" vertical="center" wrapText="1"/>
    </xf>
    <xf numFmtId="49" fontId="58" fillId="6" borderId="1" xfId="2" applyNumberFormat="1" applyFont="1" applyFill="1" applyBorder="1" applyAlignment="1">
      <alignment horizontal="center" vertical="center"/>
    </xf>
    <xf numFmtId="49" fontId="58" fillId="6" borderId="1" xfId="2" applyNumberFormat="1" applyFont="1" applyFill="1" applyBorder="1" applyAlignment="1">
      <alignment horizontal="left" vertical="center" wrapText="1"/>
    </xf>
    <xf numFmtId="3" fontId="58" fillId="6" borderId="1" xfId="2" applyNumberFormat="1" applyFont="1" applyFill="1" applyBorder="1" applyAlignment="1">
      <alignment horizontal="right" vertical="center" wrapText="1"/>
    </xf>
    <xf numFmtId="0" fontId="60" fillId="0" borderId="1" xfId="3" applyFont="1" applyBorder="1" applyAlignment="1">
      <alignment horizontal="left" vertical="center" wrapText="1"/>
    </xf>
    <xf numFmtId="49" fontId="63" fillId="5" borderId="15" xfId="2" applyNumberFormat="1" applyFont="1" applyFill="1" applyBorder="1" applyAlignment="1">
      <alignment horizontal="center" vertical="center"/>
    </xf>
    <xf numFmtId="49" fontId="63" fillId="5" borderId="31" xfId="2" applyNumberFormat="1" applyFont="1" applyFill="1" applyBorder="1" applyAlignment="1">
      <alignment horizontal="left" vertical="center" wrapText="1"/>
    </xf>
    <xf numFmtId="3" fontId="63" fillId="5" borderId="69" xfId="2" applyNumberFormat="1" applyFont="1" applyFill="1" applyBorder="1" applyAlignment="1">
      <alignment horizontal="right" vertical="center" wrapText="1"/>
    </xf>
    <xf numFmtId="0" fontId="70" fillId="5" borderId="15" xfId="23" applyFont="1" applyFill="1" applyBorder="1" applyAlignment="1">
      <alignment horizontal="justify" vertical="center"/>
    </xf>
    <xf numFmtId="49" fontId="58" fillId="6" borderId="32" xfId="2" applyNumberFormat="1" applyFont="1" applyFill="1" applyBorder="1" applyAlignment="1">
      <alignment horizontal="left" vertical="center" wrapText="1"/>
    </xf>
    <xf numFmtId="3" fontId="58" fillId="6" borderId="58" xfId="2" applyNumberFormat="1" applyFont="1" applyFill="1" applyBorder="1" applyAlignment="1">
      <alignment horizontal="right" vertical="center" wrapText="1"/>
    </xf>
    <xf numFmtId="3" fontId="58" fillId="6" borderId="75" xfId="2" applyNumberFormat="1" applyFont="1" applyFill="1" applyBorder="1" applyAlignment="1">
      <alignment horizontal="right" vertical="center" wrapText="1"/>
    </xf>
    <xf numFmtId="49" fontId="58" fillId="0" borderId="15" xfId="2" applyNumberFormat="1" applyFont="1" applyFill="1" applyBorder="1" applyAlignment="1">
      <alignment horizontal="center" vertical="center"/>
    </xf>
    <xf numFmtId="3" fontId="58" fillId="0" borderId="69" xfId="2" applyNumberFormat="1" applyFont="1" applyFill="1" applyBorder="1" applyAlignment="1">
      <alignment horizontal="right" vertical="center" wrapText="1"/>
    </xf>
    <xf numFmtId="3" fontId="58" fillId="0" borderId="31" xfId="2" applyNumberFormat="1" applyFont="1" applyFill="1" applyBorder="1" applyAlignment="1">
      <alignment horizontal="right" vertical="center" wrapText="1"/>
    </xf>
    <xf numFmtId="0" fontId="60" fillId="0" borderId="15" xfId="2" applyFont="1" applyFill="1" applyBorder="1" applyAlignment="1">
      <alignment vertical="center" wrapText="1"/>
    </xf>
    <xf numFmtId="0" fontId="58" fillId="0" borderId="5" xfId="2" applyFont="1" applyFill="1" applyBorder="1" applyAlignment="1">
      <alignment horizontal="center" vertical="center"/>
    </xf>
    <xf numFmtId="3" fontId="58" fillId="0" borderId="32" xfId="2" applyNumberFormat="1" applyFont="1" applyFill="1" applyBorder="1" applyAlignment="1">
      <alignment horizontal="right" vertical="center" wrapText="1"/>
    </xf>
    <xf numFmtId="0" fontId="60" fillId="0" borderId="5" xfId="2" applyFont="1" applyFill="1" applyBorder="1" applyAlignment="1">
      <alignment horizontal="left" vertical="center" wrapText="1"/>
    </xf>
    <xf numFmtId="0" fontId="12" fillId="5" borderId="1" xfId="2" applyFont="1" applyFill="1" applyBorder="1" applyAlignment="1">
      <alignment horizontal="center"/>
    </xf>
    <xf numFmtId="3" fontId="29" fillId="6" borderId="0" xfId="2" applyNumberFormat="1" applyFill="1"/>
    <xf numFmtId="0" fontId="82" fillId="13" borderId="4" xfId="2" applyFont="1" applyFill="1" applyBorder="1" applyAlignment="1">
      <alignment horizontal="center"/>
    </xf>
    <xf numFmtId="0" fontId="66" fillId="13" borderId="2" xfId="2" applyFont="1" applyFill="1" applyBorder="1" applyAlignment="1">
      <alignment horizontal="center" vertical="center"/>
    </xf>
    <xf numFmtId="0" fontId="88" fillId="5" borderId="1" xfId="2" applyFont="1" applyFill="1" applyBorder="1" applyAlignment="1">
      <alignment horizontal="center" vertical="center"/>
    </xf>
    <xf numFmtId="0" fontId="70" fillId="5" borderId="2" xfId="2" applyFont="1" applyFill="1" applyBorder="1" applyAlignment="1">
      <alignment horizontal="left" vertical="center" wrapText="1"/>
    </xf>
    <xf numFmtId="3" fontId="83" fillId="5" borderId="60" xfId="2" applyNumberFormat="1" applyFont="1" applyFill="1" applyBorder="1" applyAlignment="1">
      <alignment horizontal="right" vertical="center"/>
    </xf>
    <xf numFmtId="3" fontId="83" fillId="5" borderId="62" xfId="2" applyNumberFormat="1" applyFont="1" applyFill="1" applyBorder="1" applyAlignment="1">
      <alignment horizontal="right" vertical="center"/>
    </xf>
    <xf numFmtId="0" fontId="16" fillId="5" borderId="2" xfId="2" applyFont="1" applyFill="1" applyBorder="1" applyAlignment="1">
      <alignment horizontal="left" vertical="center" wrapText="1"/>
    </xf>
    <xf numFmtId="49" fontId="62" fillId="0" borderId="5" xfId="2" applyNumberFormat="1" applyFont="1" applyBorder="1" applyAlignment="1">
      <alignment horizontal="center" vertical="center"/>
    </xf>
    <xf numFmtId="0" fontId="36" fillId="6" borderId="32" xfId="2" applyFont="1" applyFill="1" applyBorder="1" applyAlignment="1">
      <alignment vertical="center" wrapText="1"/>
    </xf>
    <xf numFmtId="3" fontId="58" fillId="6" borderId="70" xfId="2" applyNumberFormat="1" applyFont="1" applyFill="1" applyBorder="1" applyAlignment="1">
      <alignment horizontal="right" vertical="center" wrapText="1"/>
    </xf>
    <xf numFmtId="0" fontId="60" fillId="0" borderId="36" xfId="3" applyFont="1" applyBorder="1" applyAlignment="1">
      <alignment horizontal="justify" vertical="center" wrapText="1"/>
    </xf>
    <xf numFmtId="0" fontId="83" fillId="5" borderId="32" xfId="2" applyFont="1" applyFill="1" applyBorder="1" applyAlignment="1">
      <alignment vertical="center" wrapText="1"/>
    </xf>
    <xf numFmtId="3" fontId="83" fillId="5" borderId="74" xfId="2" applyNumberFormat="1" applyFont="1" applyFill="1" applyBorder="1" applyAlignment="1">
      <alignment horizontal="right" vertical="center"/>
    </xf>
    <xf numFmtId="3" fontId="63" fillId="5" borderId="75" xfId="2" applyNumberFormat="1" applyFont="1" applyFill="1" applyBorder="1" applyAlignment="1">
      <alignment vertical="center"/>
    </xf>
    <xf numFmtId="3" fontId="63" fillId="5" borderId="67" xfId="2" applyNumberFormat="1" applyFont="1" applyFill="1" applyBorder="1" applyAlignment="1">
      <alignment horizontal="right" vertical="center" wrapText="1"/>
    </xf>
    <xf numFmtId="3" fontId="63" fillId="5" borderId="70" xfId="2" applyNumberFormat="1" applyFont="1" applyFill="1" applyBorder="1" applyAlignment="1">
      <alignment horizontal="right" vertical="center" wrapText="1"/>
    </xf>
    <xf numFmtId="0" fontId="70" fillId="5" borderId="36" xfId="3" applyFont="1" applyFill="1" applyBorder="1" applyAlignment="1">
      <alignment horizontal="left" vertical="center" wrapText="1"/>
    </xf>
    <xf numFmtId="49" fontId="42" fillId="7" borderId="1" xfId="2" applyNumberFormat="1" applyFont="1" applyFill="1" applyBorder="1" applyAlignment="1">
      <alignment horizontal="center" vertical="center"/>
    </xf>
    <xf numFmtId="3" fontId="42" fillId="7" borderId="2" xfId="2" applyNumberFormat="1" applyFont="1" applyFill="1" applyBorder="1" applyAlignment="1">
      <alignment horizontal="right" vertical="center"/>
    </xf>
    <xf numFmtId="0" fontId="67" fillId="7" borderId="2" xfId="2" applyFont="1" applyFill="1" applyBorder="1" applyAlignment="1">
      <alignment horizontal="center" vertical="center" wrapText="1"/>
    </xf>
    <xf numFmtId="3" fontId="20" fillId="0" borderId="0" xfId="2" applyNumberFormat="1" applyFont="1"/>
    <xf numFmtId="3" fontId="90" fillId="0" borderId="0" xfId="2" applyNumberFormat="1" applyFont="1"/>
    <xf numFmtId="0" fontId="20" fillId="0" borderId="0" xfId="2" applyFont="1" applyAlignment="1">
      <alignment wrapText="1"/>
    </xf>
    <xf numFmtId="0" fontId="67" fillId="0" borderId="0" xfId="21" applyFont="1"/>
    <xf numFmtId="0" fontId="91" fillId="0" borderId="0" xfId="21" applyFont="1" applyAlignment="1">
      <alignment horizontal="center"/>
    </xf>
    <xf numFmtId="0" fontId="40" fillId="0" borderId="0" xfId="21"/>
    <xf numFmtId="0" fontId="12" fillId="0" borderId="0" xfId="21" applyFont="1" applyAlignment="1">
      <alignment wrapText="1"/>
    </xf>
    <xf numFmtId="0" fontId="19" fillId="0" borderId="0" xfId="2" applyFont="1" applyAlignment="1">
      <alignment horizontal="right"/>
    </xf>
    <xf numFmtId="0" fontId="13" fillId="7" borderId="3" xfId="21" applyFont="1" applyFill="1" applyBorder="1" applyAlignment="1">
      <alignment horizontal="center" vertical="center"/>
    </xf>
    <xf numFmtId="0" fontId="13" fillId="7" borderId="1" xfId="21" applyFont="1" applyFill="1" applyBorder="1" applyAlignment="1">
      <alignment horizontal="center" vertical="center"/>
    </xf>
    <xf numFmtId="0" fontId="13" fillId="7" borderId="7" xfId="21" applyFont="1" applyFill="1" applyBorder="1" applyAlignment="1">
      <alignment horizontal="center" vertical="center"/>
    </xf>
    <xf numFmtId="0" fontId="13" fillId="7" borderId="1" xfId="21" applyFont="1" applyFill="1" applyBorder="1" applyAlignment="1">
      <alignment horizontal="center" vertical="center" wrapText="1"/>
    </xf>
    <xf numFmtId="0" fontId="75" fillId="0" borderId="14" xfId="21" applyFont="1" applyBorder="1" applyAlignment="1">
      <alignment horizontal="center" vertical="center"/>
    </xf>
    <xf numFmtId="0" fontId="75" fillId="0" borderId="15" xfId="21" applyFont="1" applyBorder="1" applyAlignment="1">
      <alignment horizontal="center" vertical="center"/>
    </xf>
    <xf numFmtId="0" fontId="75" fillId="0" borderId="31" xfId="21" applyFont="1" applyBorder="1" applyAlignment="1">
      <alignment horizontal="center" vertical="center"/>
    </xf>
    <xf numFmtId="0" fontId="5" fillId="0" borderId="27" xfId="6" applyFont="1" applyBorder="1" applyAlignment="1">
      <alignment horizontal="left" vertical="center"/>
    </xf>
    <xf numFmtId="3" fontId="19" fillId="0" borderId="12" xfId="6" applyNumberFormat="1" applyFont="1" applyBorder="1" applyAlignment="1">
      <alignment vertical="center" wrapText="1"/>
    </xf>
    <xf numFmtId="3" fontId="19" fillId="0" borderId="30" xfId="6" applyNumberFormat="1" applyFont="1" applyBorder="1" applyAlignment="1">
      <alignment horizontal="right" vertical="center"/>
    </xf>
    <xf numFmtId="4" fontId="58" fillId="0" borderId="12" xfId="16" applyNumberFormat="1" applyFont="1" applyBorder="1" applyAlignment="1">
      <alignment horizontal="right" vertical="center"/>
    </xf>
    <xf numFmtId="0" fontId="60" fillId="0" borderId="27" xfId="21" applyFont="1" applyBorder="1" applyAlignment="1">
      <alignment horizontal="left" vertical="center"/>
    </xf>
    <xf numFmtId="3" fontId="58" fillId="0" borderId="12" xfId="21" applyNumberFormat="1" applyFont="1" applyBorder="1" applyAlignment="1">
      <alignment vertical="center" wrapText="1"/>
    </xf>
    <xf numFmtId="3" fontId="58" fillId="0" borderId="30" xfId="21" applyNumberFormat="1" applyFont="1" applyBorder="1" applyAlignment="1">
      <alignment horizontal="right" vertical="center"/>
    </xf>
    <xf numFmtId="2" fontId="58" fillId="0" borderId="12" xfId="21" applyNumberFormat="1" applyFont="1" applyBorder="1" applyAlignment="1">
      <alignment horizontal="right" vertical="center"/>
    </xf>
    <xf numFmtId="3" fontId="37" fillId="0" borderId="30" xfId="21" applyNumberFormat="1" applyFont="1" applyBorder="1" applyAlignment="1">
      <alignment vertical="center" wrapText="1"/>
    </xf>
    <xf numFmtId="3" fontId="12" fillId="7" borderId="1" xfId="21" applyNumberFormat="1" applyFont="1" applyFill="1" applyBorder="1" applyAlignment="1">
      <alignment horizontal="right" vertical="center"/>
    </xf>
    <xf numFmtId="4" fontId="12" fillId="7" borderId="1" xfId="21" applyNumberFormat="1" applyFont="1" applyFill="1" applyBorder="1" applyAlignment="1">
      <alignment horizontal="right" vertical="center"/>
    </xf>
    <xf numFmtId="3" fontId="58" fillId="0" borderId="12" xfId="21" applyNumberFormat="1" applyFont="1" applyBorder="1" applyAlignment="1">
      <alignment horizontal="right" vertical="center"/>
    </xf>
    <xf numFmtId="3" fontId="58" fillId="0" borderId="30" xfId="21" applyNumberFormat="1" applyFont="1" applyBorder="1" applyAlignment="1">
      <alignment vertical="center" wrapText="1"/>
    </xf>
    <xf numFmtId="4" fontId="58" fillId="0" borderId="12" xfId="21" applyNumberFormat="1" applyFont="1" applyBorder="1" applyAlignment="1">
      <alignment horizontal="right" vertical="center"/>
    </xf>
    <xf numFmtId="0" fontId="60" fillId="0" borderId="29" xfId="21" applyFont="1" applyBorder="1" applyAlignment="1">
      <alignment horizontal="left" vertical="center"/>
    </xf>
    <xf numFmtId="0" fontId="60" fillId="0" borderId="29" xfId="6" applyFont="1" applyBorder="1" applyAlignment="1">
      <alignment horizontal="left" vertical="center" wrapText="1"/>
    </xf>
    <xf numFmtId="49" fontId="58" fillId="0" borderId="12" xfId="21" applyNumberFormat="1" applyFont="1" applyBorder="1" applyAlignment="1">
      <alignment horizontal="right" vertical="center"/>
    </xf>
    <xf numFmtId="3" fontId="12" fillId="7" borderId="7" xfId="21" applyNumberFormat="1" applyFont="1" applyFill="1" applyBorder="1" applyAlignment="1">
      <alignment horizontal="right" vertical="center"/>
    </xf>
    <xf numFmtId="0" fontId="58" fillId="12" borderId="30" xfId="14" applyFont="1" applyFill="1" applyBorder="1" applyAlignment="1">
      <alignment horizontal="left" vertical="center" wrapText="1"/>
    </xf>
    <xf numFmtId="0" fontId="12" fillId="3" borderId="3" xfId="8" applyFont="1" applyFill="1" applyBorder="1" applyAlignment="1">
      <alignment horizontal="center" vertical="center"/>
    </xf>
    <xf numFmtId="49" fontId="58" fillId="6" borderId="5" xfId="2" applyNumberFormat="1" applyFont="1" applyFill="1" applyBorder="1" applyAlignment="1">
      <alignment horizontal="center" vertical="center"/>
    </xf>
    <xf numFmtId="0" fontId="60" fillId="0" borderId="0" xfId="24" applyFont="1"/>
    <xf numFmtId="0" fontId="13" fillId="3" borderId="1" xfId="24" applyFont="1" applyFill="1" applyBorder="1" applyAlignment="1">
      <alignment horizontal="center" vertical="center"/>
    </xf>
    <xf numFmtId="0" fontId="60" fillId="3" borderId="3" xfId="24" applyFont="1" applyFill="1" applyBorder="1" applyAlignment="1">
      <alignment horizontal="center" vertical="center"/>
    </xf>
    <xf numFmtId="0" fontId="13" fillId="0" borderId="21" xfId="24" applyFont="1" applyBorder="1" applyAlignment="1">
      <alignment horizontal="center" vertical="center"/>
    </xf>
    <xf numFmtId="3" fontId="58" fillId="6" borderId="21" xfId="8" applyNumberFormat="1" applyFont="1" applyFill="1" applyBorder="1" applyAlignment="1">
      <alignment vertical="center"/>
    </xf>
    <xf numFmtId="3" fontId="60" fillId="6" borderId="23" xfId="24" applyNumberFormat="1" applyFont="1" applyFill="1" applyBorder="1" applyAlignment="1">
      <alignment vertical="center"/>
    </xf>
    <xf numFmtId="3" fontId="58" fillId="6" borderId="23" xfId="8" applyNumberFormat="1" applyFont="1" applyFill="1" applyBorder="1" applyAlignment="1">
      <alignment vertical="center"/>
    </xf>
    <xf numFmtId="0" fontId="13" fillId="0" borderId="27" xfId="24" applyFont="1" applyBorder="1" applyAlignment="1">
      <alignment horizontal="center" vertical="center"/>
    </xf>
    <xf numFmtId="3" fontId="58" fillId="6" borderId="27" xfId="8" applyNumberFormat="1" applyFont="1" applyFill="1" applyBorder="1" applyAlignment="1">
      <alignment vertical="center"/>
    </xf>
    <xf numFmtId="3" fontId="60" fillId="6" borderId="12" xfId="24" applyNumberFormat="1" applyFont="1" applyFill="1" applyBorder="1" applyAlignment="1">
      <alignment vertical="center"/>
    </xf>
    <xf numFmtId="3" fontId="58" fillId="6" borderId="12" xfId="8" applyNumberFormat="1" applyFont="1" applyFill="1" applyBorder="1" applyAlignment="1">
      <alignment vertical="center"/>
    </xf>
    <xf numFmtId="0" fontId="13" fillId="0" borderId="29" xfId="24" applyFont="1" applyBorder="1" applyAlignment="1">
      <alignment horizontal="center" vertical="center"/>
    </xf>
    <xf numFmtId="0" fontId="13" fillId="0" borderId="12" xfId="24" applyFont="1" applyBorder="1" applyAlignment="1">
      <alignment horizontal="center" vertical="center"/>
    </xf>
    <xf numFmtId="3" fontId="58" fillId="6" borderId="17" xfId="8" applyNumberFormat="1" applyFont="1" applyFill="1" applyBorder="1" applyAlignment="1">
      <alignment vertical="center"/>
    </xf>
    <xf numFmtId="3" fontId="58" fillId="6" borderId="0" xfId="8" applyNumberFormat="1" applyFont="1" applyFill="1" applyBorder="1" applyAlignment="1">
      <alignment vertical="center"/>
    </xf>
    <xf numFmtId="3" fontId="60" fillId="6" borderId="27" xfId="8" applyNumberFormat="1" applyFont="1" applyFill="1" applyBorder="1" applyAlignment="1">
      <alignment vertical="center"/>
    </xf>
    <xf numFmtId="3" fontId="60" fillId="6" borderId="12" xfId="8" applyNumberFormat="1" applyFont="1" applyFill="1" applyBorder="1" applyAlignment="1">
      <alignment vertical="center"/>
    </xf>
    <xf numFmtId="3" fontId="58" fillId="6" borderId="19" xfId="8" applyNumberFormat="1" applyFont="1" applyFill="1" applyBorder="1" applyAlignment="1">
      <alignment vertical="center"/>
    </xf>
    <xf numFmtId="3" fontId="60" fillId="6" borderId="20" xfId="24" applyNumberFormat="1" applyFont="1" applyFill="1" applyBorder="1" applyAlignment="1">
      <alignment vertical="center"/>
    </xf>
    <xf numFmtId="3" fontId="58" fillId="6" borderId="20" xfId="8" applyNumberFormat="1" applyFont="1" applyFill="1" applyBorder="1" applyAlignment="1">
      <alignment vertical="center"/>
    </xf>
    <xf numFmtId="3" fontId="56" fillId="0" borderId="0" xfId="24" applyNumberFormat="1" applyFont="1" applyFill="1" applyBorder="1" applyAlignment="1">
      <alignment vertical="center"/>
    </xf>
    <xf numFmtId="3" fontId="58" fillId="0" borderId="71" xfId="2" applyNumberFormat="1" applyFont="1" applyFill="1" applyBorder="1" applyAlignment="1">
      <alignment horizontal="right" vertical="center" wrapText="1"/>
    </xf>
    <xf numFmtId="3" fontId="58" fillId="0" borderId="7" xfId="2" applyNumberFormat="1" applyFont="1" applyFill="1" applyBorder="1" applyAlignment="1">
      <alignment horizontal="right" vertical="center" wrapText="1"/>
    </xf>
    <xf numFmtId="0" fontId="86" fillId="0" borderId="6" xfId="2" applyFont="1" applyFill="1" applyBorder="1" applyAlignment="1">
      <alignment vertical="center" wrapText="1"/>
    </xf>
    <xf numFmtId="0" fontId="86" fillId="0" borderId="5" xfId="2" applyFont="1" applyFill="1" applyBorder="1" applyAlignment="1">
      <alignment vertical="center" wrapText="1"/>
    </xf>
    <xf numFmtId="0" fontId="86" fillId="0" borderId="1" xfId="2" applyFont="1" applyFill="1" applyBorder="1" applyAlignment="1">
      <alignment vertical="center" wrapText="1"/>
    </xf>
    <xf numFmtId="0" fontId="86" fillId="0" borderId="6" xfId="2" applyFont="1" applyFill="1" applyBorder="1" applyAlignment="1">
      <alignment vertical="center"/>
    </xf>
    <xf numFmtId="0" fontId="86" fillId="0" borderId="5" xfId="2" applyFont="1" applyFill="1" applyBorder="1" applyAlignment="1">
      <alignment vertical="center"/>
    </xf>
    <xf numFmtId="0" fontId="86" fillId="0" borderId="1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 wrapText="1"/>
    </xf>
    <xf numFmtId="0" fontId="93" fillId="0" borderId="0" xfId="13" applyNumberFormat="1" applyFont="1" applyFill="1" applyBorder="1" applyAlignment="1" applyProtection="1">
      <alignment horizontal="left" vertical="center"/>
      <protection locked="0"/>
    </xf>
    <xf numFmtId="0" fontId="93" fillId="0" borderId="0" xfId="13" applyNumberFormat="1" applyFont="1" applyFill="1" applyBorder="1" applyAlignment="1" applyProtection="1">
      <alignment horizontal="left" vertical="center" wrapText="1"/>
      <protection locked="0"/>
    </xf>
    <xf numFmtId="10" fontId="93" fillId="0" borderId="0" xfId="13" applyNumberFormat="1" applyFont="1" applyFill="1" applyBorder="1" applyAlignment="1" applyProtection="1">
      <alignment horizontal="left" vertical="center" wrapText="1"/>
      <protection locked="0"/>
    </xf>
    <xf numFmtId="4" fontId="93" fillId="0" borderId="0" xfId="13" applyNumberFormat="1" applyFont="1" applyFill="1" applyBorder="1" applyAlignment="1" applyProtection="1">
      <alignment horizontal="left" vertical="center"/>
      <protection locked="0"/>
    </xf>
    <xf numFmtId="10" fontId="93" fillId="0" borderId="0" xfId="13" applyNumberFormat="1" applyFont="1" applyFill="1" applyBorder="1" applyAlignment="1" applyProtection="1">
      <alignment horizontal="left" vertical="center"/>
      <protection locked="0"/>
    </xf>
    <xf numFmtId="0" fontId="94" fillId="0" borderId="0" xfId="13" applyNumberFormat="1" applyFont="1" applyFill="1" applyBorder="1" applyAlignment="1" applyProtection="1">
      <alignment vertical="center" wrapText="1"/>
      <protection locked="0"/>
    </xf>
    <xf numFmtId="10" fontId="94" fillId="0" borderId="0" xfId="13" applyNumberFormat="1" applyFont="1" applyFill="1" applyBorder="1" applyAlignment="1" applyProtection="1">
      <alignment vertical="center" wrapText="1"/>
      <protection locked="0"/>
    </xf>
    <xf numFmtId="0" fontId="95" fillId="0" borderId="0" xfId="13" applyNumberFormat="1" applyFont="1" applyFill="1" applyBorder="1" applyAlignment="1" applyProtection="1">
      <alignment horizontal="left" vertical="center"/>
      <protection locked="0"/>
    </xf>
    <xf numFmtId="4" fontId="95" fillId="0" borderId="0" xfId="13" applyNumberFormat="1" applyFont="1" applyFill="1" applyBorder="1" applyAlignment="1" applyProtection="1">
      <alignment horizontal="left" vertical="center"/>
      <protection locked="0"/>
    </xf>
    <xf numFmtId="49" fontId="96" fillId="16" borderId="3" xfId="13" applyNumberFormat="1" applyFont="1" applyFill="1" applyBorder="1" applyAlignment="1" applyProtection="1">
      <alignment horizontal="center" vertical="center" wrapText="1"/>
      <protection locked="0"/>
    </xf>
    <xf numFmtId="49" fontId="96" fillId="16" borderId="1" xfId="13" applyNumberFormat="1" applyFont="1" applyFill="1" applyBorder="1" applyAlignment="1" applyProtection="1">
      <alignment horizontal="center" vertical="center" wrapText="1"/>
      <protection locked="0"/>
    </xf>
    <xf numFmtId="49" fontId="96" fillId="16" borderId="2" xfId="13" applyNumberFormat="1" applyFont="1" applyFill="1" applyBorder="1" applyAlignment="1" applyProtection="1">
      <alignment horizontal="center" vertical="center" wrapText="1"/>
      <protection locked="0"/>
    </xf>
    <xf numFmtId="0" fontId="96" fillId="7" borderId="1" xfId="13" applyNumberFormat="1" applyFont="1" applyFill="1" applyBorder="1" applyAlignment="1" applyProtection="1">
      <alignment horizontal="center" vertical="center" wrapText="1"/>
      <protection locked="0"/>
    </xf>
    <xf numFmtId="10" fontId="96" fillId="7" borderId="1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3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1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2" xfId="13" applyNumberFormat="1" applyFont="1" applyFill="1" applyBorder="1" applyAlignment="1" applyProtection="1">
      <alignment horizontal="center" vertical="center" wrapText="1"/>
      <protection locked="0"/>
    </xf>
    <xf numFmtId="0" fontId="97" fillId="0" borderId="1" xfId="13" applyNumberFormat="1" applyFont="1" applyFill="1" applyBorder="1" applyAlignment="1" applyProtection="1">
      <alignment horizontal="center" vertical="center" wrapText="1"/>
      <protection locked="0"/>
    </xf>
    <xf numFmtId="10" fontId="97" fillId="0" borderId="1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3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4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81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82" xfId="13" applyNumberFormat="1" applyFont="1" applyFill="1" applyBorder="1" applyAlignment="1" applyProtection="1">
      <alignment horizontal="left" vertical="center" wrapText="1"/>
      <protection locked="0"/>
    </xf>
    <xf numFmtId="3" fontId="97" fillId="2" borderId="4" xfId="13" applyNumberFormat="1" applyFont="1" applyFill="1" applyBorder="1" applyAlignment="1" applyProtection="1">
      <alignment horizontal="right" vertical="center"/>
      <protection locked="0"/>
    </xf>
    <xf numFmtId="10" fontId="97" fillId="2" borderId="4" xfId="13" applyNumberFormat="1" applyFont="1" applyFill="1" applyBorder="1" applyAlignment="1" applyProtection="1">
      <alignment horizontal="right" vertical="center"/>
      <protection locked="0"/>
    </xf>
    <xf numFmtId="49" fontId="93" fillId="15" borderId="17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83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84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85" xfId="13" applyNumberFormat="1" applyFont="1" applyFill="1" applyBorder="1" applyAlignment="1" applyProtection="1">
      <alignment horizontal="left" vertical="center" wrapText="1"/>
      <protection locked="0"/>
    </xf>
    <xf numFmtId="3" fontId="98" fillId="13" borderId="83" xfId="13" applyNumberFormat="1" applyFont="1" applyFill="1" applyBorder="1" applyAlignment="1" applyProtection="1">
      <alignment horizontal="right" vertical="center"/>
      <protection locked="0"/>
    </xf>
    <xf numFmtId="10" fontId="98" fillId="13" borderId="83" xfId="13" applyNumberFormat="1" applyFont="1" applyFill="1" applyBorder="1" applyAlignment="1" applyProtection="1">
      <alignment horizontal="right" vertical="center"/>
      <protection locked="0"/>
    </xf>
    <xf numFmtId="3" fontId="97" fillId="0" borderId="15" xfId="13" applyNumberFormat="1" applyFont="1" applyFill="1" applyBorder="1" applyAlignment="1" applyProtection="1">
      <alignment horizontal="right" vertical="center"/>
      <protection locked="0"/>
    </xf>
    <xf numFmtId="10" fontId="97" fillId="0" borderId="15" xfId="13" applyNumberFormat="1" applyFont="1" applyFill="1" applyBorder="1" applyAlignment="1" applyProtection="1">
      <alignment horizontal="right" vertical="center"/>
      <protection locked="0"/>
    </xf>
    <xf numFmtId="3" fontId="93" fillId="0" borderId="88" xfId="13" applyNumberFormat="1" applyFont="1" applyFill="1" applyBorder="1" applyAlignment="1" applyProtection="1">
      <alignment vertical="center"/>
      <protection locked="0"/>
    </xf>
    <xf numFmtId="10" fontId="93" fillId="0" borderId="88" xfId="13" applyNumberFormat="1" applyFont="1" applyFill="1" applyBorder="1" applyAlignment="1" applyProtection="1">
      <alignment vertical="center"/>
      <protection locked="0"/>
    </xf>
    <xf numFmtId="3" fontId="99" fillId="0" borderId="88" xfId="13" applyNumberFormat="1" applyFont="1" applyFill="1" applyBorder="1" applyAlignment="1" applyProtection="1">
      <alignment horizontal="right" vertical="center"/>
      <protection locked="0"/>
    </xf>
    <xf numFmtId="10" fontId="99" fillId="0" borderId="88" xfId="13" applyNumberFormat="1" applyFont="1" applyFill="1" applyBorder="1" applyAlignment="1" applyProtection="1">
      <alignment horizontal="right" vertical="center"/>
      <protection locked="0"/>
    </xf>
    <xf numFmtId="49" fontId="93" fillId="15" borderId="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8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90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2" xfId="13" applyNumberFormat="1" applyFont="1" applyFill="1" applyBorder="1" applyAlignment="1" applyProtection="1">
      <alignment horizontal="right" vertical="center"/>
      <protection locked="0"/>
    </xf>
    <xf numFmtId="10" fontId="93" fillId="0" borderId="12" xfId="13" applyNumberFormat="1" applyFont="1" applyFill="1" applyBorder="1" applyAlignment="1" applyProtection="1">
      <alignment horizontal="right" vertical="center"/>
      <protection locked="0"/>
    </xf>
    <xf numFmtId="49" fontId="93" fillId="15" borderId="9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92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93" xfId="13" applyNumberFormat="1" applyFont="1" applyFill="1" applyBorder="1" applyAlignment="1" applyProtection="1">
      <alignment horizontal="right" vertical="center"/>
      <protection locked="0"/>
    </xf>
    <xf numFmtId="10" fontId="93" fillId="0" borderId="93" xfId="13" applyNumberFormat="1" applyFont="1" applyFill="1" applyBorder="1" applyAlignment="1" applyProtection="1">
      <alignment horizontal="right" vertical="center"/>
      <protection locked="0"/>
    </xf>
    <xf numFmtId="49" fontId="93" fillId="15" borderId="94" xfId="13" applyNumberFormat="1" applyFont="1" applyFill="1" applyBorder="1" applyAlignment="1" applyProtection="1">
      <alignment vertical="center" wrapText="1"/>
      <protection locked="0"/>
    </xf>
    <xf numFmtId="49" fontId="93" fillId="15" borderId="6" xfId="13" applyNumberFormat="1" applyFont="1" applyFill="1" applyBorder="1" applyAlignment="1" applyProtection="1">
      <alignment vertical="center" wrapText="1"/>
      <protection locked="0"/>
    </xf>
    <xf numFmtId="10" fontId="93" fillId="15" borderId="6" xfId="13" applyNumberFormat="1" applyFont="1" applyFill="1" applyBorder="1" applyAlignment="1" applyProtection="1">
      <alignment vertical="center" wrapText="1"/>
      <protection locked="0"/>
    </xf>
    <xf numFmtId="3" fontId="99" fillId="0" borderId="93" xfId="13" applyNumberFormat="1" applyFont="1" applyFill="1" applyBorder="1" applyAlignment="1" applyProtection="1">
      <alignment horizontal="right" vertical="center"/>
      <protection locked="0"/>
    </xf>
    <xf numFmtId="10" fontId="99" fillId="0" borderId="93" xfId="13" applyNumberFormat="1" applyFont="1" applyFill="1" applyBorder="1" applyAlignment="1" applyProtection="1">
      <alignment horizontal="right" vertical="center"/>
      <protection locked="0"/>
    </xf>
    <xf numFmtId="49" fontId="93" fillId="15" borderId="9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96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6" xfId="13" applyNumberFormat="1" applyFont="1" applyFill="1" applyBorder="1" applyAlignment="1" applyProtection="1">
      <alignment horizontal="right" vertical="center"/>
      <protection locked="0"/>
    </xf>
    <xf numFmtId="10" fontId="93" fillId="0" borderId="6" xfId="13" applyNumberFormat="1" applyFont="1" applyFill="1" applyBorder="1" applyAlignment="1" applyProtection="1">
      <alignment horizontal="right" vertical="center"/>
      <protection locked="0"/>
    </xf>
    <xf numFmtId="3" fontId="97" fillId="0" borderId="93" xfId="13" applyNumberFormat="1" applyFont="1" applyFill="1" applyBorder="1" applyAlignment="1" applyProtection="1">
      <alignment horizontal="right" vertical="center"/>
      <protection locked="0"/>
    </xf>
    <xf numFmtId="10" fontId="97" fillId="0" borderId="93" xfId="13" applyNumberFormat="1" applyFont="1" applyFill="1" applyBorder="1" applyAlignment="1" applyProtection="1">
      <alignment horizontal="right" vertical="center"/>
      <protection locked="0"/>
    </xf>
    <xf numFmtId="3" fontId="93" fillId="0" borderId="102" xfId="13" applyNumberFormat="1" applyFont="1" applyFill="1" applyBorder="1" applyAlignment="1" applyProtection="1">
      <alignment horizontal="right" vertical="center"/>
      <protection locked="0"/>
    </xf>
    <xf numFmtId="10" fontId="93" fillId="0" borderId="102" xfId="13" applyNumberFormat="1" applyFont="1" applyFill="1" applyBorder="1" applyAlignment="1" applyProtection="1">
      <alignment horizontal="right" vertical="center"/>
      <protection locked="0"/>
    </xf>
    <xf numFmtId="49" fontId="93" fillId="15" borderId="10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04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20" xfId="13" applyNumberFormat="1" applyFont="1" applyFill="1" applyBorder="1" applyAlignment="1" applyProtection="1">
      <alignment horizontal="right" vertical="center"/>
      <protection locked="0"/>
    </xf>
    <xf numFmtId="10" fontId="93" fillId="0" borderId="20" xfId="13" applyNumberFormat="1" applyFont="1" applyFill="1" applyBorder="1" applyAlignment="1" applyProtection="1">
      <alignment horizontal="right" vertical="center"/>
      <protection locked="0"/>
    </xf>
    <xf numFmtId="3" fontId="98" fillId="13" borderId="105" xfId="13" applyNumberFormat="1" applyFont="1" applyFill="1" applyBorder="1" applyAlignment="1" applyProtection="1">
      <alignment horizontal="right" vertical="center"/>
      <protection locked="0"/>
    </xf>
    <xf numFmtId="10" fontId="98" fillId="13" borderId="105" xfId="13" applyNumberFormat="1" applyFont="1" applyFill="1" applyBorder="1" applyAlignment="1" applyProtection="1">
      <alignment horizontal="right" vertical="center"/>
      <protection locked="0"/>
    </xf>
    <xf numFmtId="49" fontId="93" fillId="0" borderId="6" xfId="13" applyNumberFormat="1" applyFont="1" applyFill="1" applyBorder="1" applyAlignment="1" applyProtection="1">
      <alignment horizontal="center" vertical="center" wrapText="1"/>
      <protection locked="0"/>
    </xf>
    <xf numFmtId="3" fontId="99" fillId="0" borderId="102" xfId="13" applyNumberFormat="1" applyFont="1" applyFill="1" applyBorder="1" applyAlignment="1" applyProtection="1">
      <alignment horizontal="right" vertical="center"/>
      <protection locked="0"/>
    </xf>
    <xf numFmtId="10" fontId="99" fillId="0" borderId="102" xfId="13" applyNumberFormat="1" applyFont="1" applyFill="1" applyBorder="1" applyAlignment="1" applyProtection="1">
      <alignment horizontal="right" vertical="center"/>
      <protection locked="0"/>
    </xf>
    <xf numFmtId="49" fontId="93" fillId="15" borderId="10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0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0" xfId="13" applyNumberFormat="1" applyFont="1" applyFill="1" applyBorder="1" applyAlignment="1" applyProtection="1">
      <alignment vertical="center" wrapText="1"/>
      <protection locked="0"/>
    </xf>
    <xf numFmtId="49" fontId="93" fillId="15" borderId="102" xfId="13" applyNumberFormat="1" applyFont="1" applyFill="1" applyBorder="1" applyAlignment="1" applyProtection="1">
      <alignment vertical="center" wrapText="1"/>
      <protection locked="0"/>
    </xf>
    <xf numFmtId="10" fontId="93" fillId="15" borderId="102" xfId="13" applyNumberFormat="1" applyFont="1" applyFill="1" applyBorder="1" applyAlignment="1" applyProtection="1">
      <alignment vertical="center" wrapText="1"/>
      <protection locked="0"/>
    </xf>
    <xf numFmtId="49" fontId="93" fillId="15" borderId="10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0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1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1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1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1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1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15" xfId="13" applyNumberFormat="1" applyFont="1" applyFill="1" applyBorder="1" applyAlignment="1" applyProtection="1">
      <alignment horizontal="left" vertical="center" wrapText="1"/>
      <protection locked="0"/>
    </xf>
    <xf numFmtId="3" fontId="98" fillId="13" borderId="116" xfId="13" applyNumberFormat="1" applyFont="1" applyFill="1" applyBorder="1" applyAlignment="1" applyProtection="1">
      <alignment horizontal="right" vertical="center"/>
      <protection locked="0"/>
    </xf>
    <xf numFmtId="10" fontId="98" fillId="13" borderId="116" xfId="13" applyNumberFormat="1" applyFont="1" applyFill="1" applyBorder="1" applyAlignment="1" applyProtection="1">
      <alignment horizontal="right" vertical="center"/>
      <protection locked="0"/>
    </xf>
    <xf numFmtId="0" fontId="1" fillId="0" borderId="0" xfId="25" applyBorder="1" applyAlignment="1">
      <alignment vertical="center"/>
    </xf>
    <xf numFmtId="0" fontId="1" fillId="0" borderId="6" xfId="25" applyBorder="1" applyAlignment="1">
      <alignment vertical="center"/>
    </xf>
    <xf numFmtId="10" fontId="1" fillId="0" borderId="6" xfId="25" applyNumberFormat="1" applyBorder="1" applyAlignment="1">
      <alignment vertical="center"/>
    </xf>
    <xf numFmtId="49" fontId="93" fillId="15" borderId="11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19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20" xfId="13" applyNumberFormat="1" applyFont="1" applyFill="1" applyBorder="1" applyAlignment="1" applyProtection="1">
      <alignment horizontal="right" vertical="center"/>
      <protection locked="0"/>
    </xf>
    <xf numFmtId="10" fontId="93" fillId="0" borderId="120" xfId="13" applyNumberFormat="1" applyFont="1" applyFill="1" applyBorder="1" applyAlignment="1" applyProtection="1">
      <alignment horizontal="right" vertical="center"/>
      <protection locked="0"/>
    </xf>
    <xf numFmtId="49" fontId="93" fillId="15" borderId="12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2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2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20" xfId="13" applyNumberFormat="1" applyFont="1" applyFill="1" applyBorder="1" applyAlignment="1" applyProtection="1">
      <alignment vertical="center" wrapText="1"/>
      <protection locked="0"/>
    </xf>
    <xf numFmtId="10" fontId="93" fillId="15" borderId="120" xfId="13" applyNumberFormat="1" applyFont="1" applyFill="1" applyBorder="1" applyAlignment="1" applyProtection="1">
      <alignment vertical="center" wrapText="1"/>
      <protection locked="0"/>
    </xf>
    <xf numFmtId="3" fontId="93" fillId="15" borderId="6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6" xfId="13" applyNumberFormat="1" applyFont="1" applyFill="1" applyBorder="1" applyAlignment="1" applyProtection="1">
      <alignment horizontal="right" vertical="center" wrapText="1"/>
      <protection locked="0"/>
    </xf>
    <xf numFmtId="49" fontId="93" fillId="15" borderId="12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27" xfId="13" applyNumberFormat="1" applyFont="1" applyFill="1" applyBorder="1" applyAlignment="1" applyProtection="1">
      <alignment horizontal="left" vertical="center" wrapText="1"/>
      <protection locked="0"/>
    </xf>
    <xf numFmtId="3" fontId="93" fillId="15" borderId="120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120" xfId="13" applyNumberFormat="1" applyFont="1" applyFill="1" applyBorder="1" applyAlignment="1" applyProtection="1">
      <alignment horizontal="right" vertical="center" wrapText="1"/>
      <protection locked="0"/>
    </xf>
    <xf numFmtId="3" fontId="97" fillId="0" borderId="130" xfId="13" applyNumberFormat="1" applyFont="1" applyFill="1" applyBorder="1" applyAlignment="1" applyProtection="1">
      <alignment horizontal="right" vertical="center"/>
      <protection locked="0"/>
    </xf>
    <xf numFmtId="10" fontId="97" fillId="0" borderId="130" xfId="13" applyNumberFormat="1" applyFont="1" applyFill="1" applyBorder="1" applyAlignment="1" applyProtection="1">
      <alignment horizontal="right" vertical="center"/>
      <protection locked="0"/>
    </xf>
    <xf numFmtId="3" fontId="93" fillId="0" borderId="130" xfId="13" applyNumberFormat="1" applyFont="1" applyFill="1" applyBorder="1" applyAlignment="1" applyProtection="1">
      <alignment horizontal="right" vertical="center"/>
      <protection locked="0"/>
    </xf>
    <xf numFmtId="10" fontId="93" fillId="0" borderId="130" xfId="13" applyNumberFormat="1" applyFont="1" applyFill="1" applyBorder="1" applyAlignment="1" applyProtection="1">
      <alignment horizontal="right" vertical="center"/>
      <protection locked="0"/>
    </xf>
    <xf numFmtId="49" fontId="93" fillId="15" borderId="13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3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3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3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36" xfId="13" applyNumberFormat="1" applyFont="1" applyFill="1" applyBorder="1" applyAlignment="1" applyProtection="1">
      <alignment horizontal="center" vertical="center" wrapText="1"/>
      <protection locked="0"/>
    </xf>
    <xf numFmtId="0" fontId="5" fillId="0" borderId="137" xfId="25" applyFont="1" applyBorder="1" applyAlignment="1">
      <alignment horizontal="left" vertical="center" wrapText="1"/>
    </xf>
    <xf numFmtId="3" fontId="93" fillId="0" borderId="138" xfId="13" applyNumberFormat="1" applyFont="1" applyFill="1" applyBorder="1" applyAlignment="1" applyProtection="1">
      <alignment horizontal="right" vertical="center"/>
      <protection locked="0"/>
    </xf>
    <xf numFmtId="10" fontId="93" fillId="0" borderId="138" xfId="13" applyNumberFormat="1" applyFont="1" applyFill="1" applyBorder="1" applyAlignment="1" applyProtection="1">
      <alignment horizontal="right" vertical="center"/>
      <protection locked="0"/>
    </xf>
    <xf numFmtId="49" fontId="98" fillId="18" borderId="1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139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140" xfId="13" applyNumberFormat="1" applyFont="1" applyFill="1" applyBorder="1" applyAlignment="1" applyProtection="1">
      <alignment horizontal="left" vertical="center" wrapText="1"/>
      <protection locked="0"/>
    </xf>
    <xf numFmtId="3" fontId="98" fillId="13" borderId="1" xfId="13" applyNumberFormat="1" applyFont="1" applyFill="1" applyBorder="1" applyAlignment="1" applyProtection="1">
      <alignment horizontal="right" vertical="center"/>
      <protection locked="0"/>
    </xf>
    <xf numFmtId="10" fontId="98" fillId="13" borderId="1" xfId="13" applyNumberFormat="1" applyFont="1" applyFill="1" applyBorder="1" applyAlignment="1" applyProtection="1">
      <alignment horizontal="right" vertical="center"/>
      <protection locked="0"/>
    </xf>
    <xf numFmtId="3" fontId="93" fillId="0" borderId="144" xfId="13" applyNumberFormat="1" applyFont="1" applyFill="1" applyBorder="1" applyAlignment="1" applyProtection="1">
      <alignment horizontal="right" vertical="center"/>
      <protection locked="0"/>
    </xf>
    <xf numFmtId="10" fontId="93" fillId="0" borderId="144" xfId="13" applyNumberFormat="1" applyFont="1" applyFill="1" applyBorder="1" applyAlignment="1" applyProtection="1">
      <alignment horizontal="right" vertical="center"/>
      <protection locked="0"/>
    </xf>
    <xf numFmtId="49" fontId="93" fillId="0" borderId="145" xfId="13" applyNumberFormat="1" applyFont="1" applyFill="1" applyBorder="1" applyAlignment="1" applyProtection="1">
      <alignment horizontal="center" vertical="center" wrapText="1"/>
      <protection locked="0"/>
    </xf>
    <xf numFmtId="2" fontId="93" fillId="0" borderId="146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80" xfId="13" applyNumberFormat="1" applyFont="1" applyFill="1" applyBorder="1" applyAlignment="1" applyProtection="1">
      <alignment horizontal="center" vertical="center" wrapText="1"/>
      <protection locked="0"/>
    </xf>
    <xf numFmtId="2" fontId="93" fillId="0" borderId="13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147" xfId="13" applyNumberFormat="1" applyFont="1" applyFill="1" applyBorder="1" applyAlignment="1" applyProtection="1">
      <alignment horizontal="center" vertical="center" wrapText="1"/>
      <protection locked="0"/>
    </xf>
    <xf numFmtId="2" fontId="93" fillId="0" borderId="148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25" xfId="13" applyNumberFormat="1" applyFont="1" applyFill="1" applyBorder="1" applyAlignment="1" applyProtection="1">
      <alignment horizontal="right" vertical="center"/>
      <protection locked="0"/>
    </xf>
    <xf numFmtId="49" fontId="93" fillId="15" borderId="14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5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5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5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53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" xfId="13" applyNumberFormat="1" applyFont="1" applyFill="1" applyBorder="1" applyAlignment="1" applyProtection="1">
      <alignment vertical="center" wrapText="1"/>
      <protection locked="0"/>
    </xf>
    <xf numFmtId="49" fontId="93" fillId="15" borderId="154" xfId="13" applyNumberFormat="1" applyFont="1" applyFill="1" applyBorder="1" applyAlignment="1" applyProtection="1">
      <alignment horizontal="left" vertical="center" wrapText="1"/>
      <protection locked="0"/>
    </xf>
    <xf numFmtId="3" fontId="97" fillId="0" borderId="144" xfId="13" applyNumberFormat="1" applyFont="1" applyFill="1" applyBorder="1" applyAlignment="1" applyProtection="1">
      <alignment horizontal="right" vertical="center"/>
      <protection locked="0"/>
    </xf>
    <xf numFmtId="10" fontId="97" fillId="0" borderId="144" xfId="13" applyNumberFormat="1" applyFont="1" applyFill="1" applyBorder="1" applyAlignment="1" applyProtection="1">
      <alignment horizontal="right" vertical="center"/>
      <protection locked="0"/>
    </xf>
    <xf numFmtId="49" fontId="93" fillId="15" borderId="15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37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5" xfId="13" applyNumberFormat="1" applyFont="1" applyFill="1" applyBorder="1" applyAlignment="1" applyProtection="1">
      <alignment horizontal="right" vertical="center"/>
      <protection locked="0"/>
    </xf>
    <xf numFmtId="10" fontId="93" fillId="0" borderId="15" xfId="13" applyNumberFormat="1" applyFont="1" applyFill="1" applyBorder="1" applyAlignment="1" applyProtection="1">
      <alignment horizontal="right" vertical="center"/>
      <protection locked="0"/>
    </xf>
    <xf numFmtId="3" fontId="99" fillId="0" borderId="144" xfId="13" applyNumberFormat="1" applyFont="1" applyFill="1" applyBorder="1" applyAlignment="1" applyProtection="1">
      <alignment horizontal="right" vertical="center"/>
      <protection locked="0"/>
    </xf>
    <xf numFmtId="10" fontId="99" fillId="0" borderId="144" xfId="13" applyNumberFormat="1" applyFont="1" applyFill="1" applyBorder="1" applyAlignment="1" applyProtection="1">
      <alignment horizontal="right" vertical="center"/>
      <protection locked="0"/>
    </xf>
    <xf numFmtId="49" fontId="93" fillId="0" borderId="150" xfId="13" applyNumberFormat="1" applyFont="1" applyFill="1" applyBorder="1" applyAlignment="1" applyProtection="1">
      <alignment horizontal="center" vertical="center" wrapText="1"/>
      <protection locked="0"/>
    </xf>
    <xf numFmtId="0" fontId="5" fillId="0" borderId="154" xfId="25" applyFont="1" applyBorder="1" applyAlignment="1">
      <alignment vertical="center" wrapText="1"/>
    </xf>
    <xf numFmtId="49" fontId="93" fillId="0" borderId="157" xfId="13" applyNumberFormat="1" applyFont="1" applyFill="1" applyBorder="1" applyAlignment="1" applyProtection="1">
      <alignment horizontal="center" vertical="center" wrapText="1"/>
      <protection locked="0"/>
    </xf>
    <xf numFmtId="0" fontId="5" fillId="0" borderId="131" xfId="25" applyFont="1" applyBorder="1" applyAlignment="1">
      <alignment vertical="center" wrapText="1"/>
    </xf>
    <xf numFmtId="49" fontId="93" fillId="15" borderId="15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3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31" xfId="13" applyNumberFormat="1" applyFont="1" applyFill="1" applyBorder="1" applyAlignment="1" applyProtection="1">
      <alignment vertical="center" wrapText="1"/>
      <protection locked="0"/>
    </xf>
    <xf numFmtId="49" fontId="93" fillId="15" borderId="158" xfId="13" applyNumberFormat="1" applyFont="1" applyFill="1" applyBorder="1" applyAlignment="1" applyProtection="1">
      <alignment vertical="center" wrapText="1"/>
      <protection locked="0"/>
    </xf>
    <xf numFmtId="10" fontId="93" fillId="15" borderId="158" xfId="13" applyNumberFormat="1" applyFont="1" applyFill="1" applyBorder="1" applyAlignment="1" applyProtection="1">
      <alignment vertical="center" wrapText="1"/>
      <protection locked="0"/>
    </xf>
    <xf numFmtId="49" fontId="93" fillId="15" borderId="159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1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139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140" xfId="13" applyNumberFormat="1" applyFont="1" applyFill="1" applyBorder="1" applyAlignment="1" applyProtection="1">
      <alignment horizontal="left" vertical="center" wrapText="1"/>
      <protection locked="0"/>
    </xf>
    <xf numFmtId="3" fontId="97" fillId="2" borderId="1" xfId="13" applyNumberFormat="1" applyFont="1" applyFill="1" applyBorder="1" applyAlignment="1" applyProtection="1">
      <alignment horizontal="right" vertical="center"/>
      <protection locked="0"/>
    </xf>
    <xf numFmtId="10" fontId="97" fillId="2" borderId="1" xfId="13" applyNumberFormat="1" applyFont="1" applyFill="1" applyBorder="1" applyAlignment="1" applyProtection="1">
      <alignment horizontal="right" vertical="center"/>
      <protection locked="0"/>
    </xf>
    <xf numFmtId="2" fontId="93" fillId="0" borderId="8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6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61" xfId="13" applyNumberFormat="1" applyFont="1" applyFill="1" applyBorder="1" applyAlignment="1" applyProtection="1">
      <alignment horizontal="left" vertical="center" wrapText="1"/>
      <protection locked="0"/>
    </xf>
    <xf numFmtId="49" fontId="97" fillId="17" borderId="162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16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54" xfId="13" applyNumberFormat="1" applyFont="1" applyFill="1" applyBorder="1" applyAlignment="1" applyProtection="1">
      <alignment horizontal="left" vertical="center" wrapText="1" shrinkToFit="1" readingOrder="1"/>
      <protection locked="0"/>
    </xf>
    <xf numFmtId="3" fontId="93" fillId="0" borderId="164" xfId="13" applyNumberFormat="1" applyFont="1" applyFill="1" applyBorder="1" applyAlignment="1" applyProtection="1">
      <alignment horizontal="right" vertical="center"/>
      <protection locked="0"/>
    </xf>
    <xf numFmtId="10" fontId="93" fillId="0" borderId="164" xfId="13" applyNumberFormat="1" applyFont="1" applyFill="1" applyBorder="1" applyAlignment="1" applyProtection="1">
      <alignment horizontal="right" vertical="center"/>
      <protection locked="0"/>
    </xf>
    <xf numFmtId="49" fontId="93" fillId="15" borderId="16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6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4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25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67" xfId="13" applyNumberFormat="1" applyFont="1" applyFill="1" applyBorder="1" applyAlignment="1" applyProtection="1">
      <alignment horizontal="right" vertical="center"/>
      <protection locked="0"/>
    </xf>
    <xf numFmtId="10" fontId="93" fillId="0" borderId="167" xfId="13" applyNumberFormat="1" applyFont="1" applyFill="1" applyBorder="1" applyAlignment="1" applyProtection="1">
      <alignment horizontal="right" vertical="center"/>
      <protection locked="0"/>
    </xf>
    <xf numFmtId="49" fontId="93" fillId="15" borderId="124" xfId="13" applyNumberFormat="1" applyFont="1" applyFill="1" applyBorder="1" applyAlignment="1" applyProtection="1">
      <alignment vertical="center" wrapText="1"/>
      <protection locked="0"/>
    </xf>
    <xf numFmtId="49" fontId="93" fillId="15" borderId="168" xfId="13" applyNumberFormat="1" applyFont="1" applyFill="1" applyBorder="1" applyAlignment="1" applyProtection="1">
      <alignment vertical="center" wrapText="1"/>
      <protection locked="0"/>
    </xf>
    <xf numFmtId="49" fontId="93" fillId="15" borderId="144" xfId="13" applyNumberFormat="1" applyFont="1" applyFill="1" applyBorder="1" applyAlignment="1" applyProtection="1">
      <alignment vertical="center" wrapText="1"/>
      <protection locked="0"/>
    </xf>
    <xf numFmtId="10" fontId="93" fillId="15" borderId="144" xfId="13" applyNumberFormat="1" applyFont="1" applyFill="1" applyBorder="1" applyAlignment="1" applyProtection="1">
      <alignment vertical="center" wrapText="1"/>
      <protection locked="0"/>
    </xf>
    <xf numFmtId="3" fontId="93" fillId="15" borderId="15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15" xfId="13" applyNumberFormat="1" applyFont="1" applyFill="1" applyBorder="1" applyAlignment="1" applyProtection="1">
      <alignment horizontal="right" vertical="center" wrapText="1"/>
      <protection locked="0"/>
    </xf>
    <xf numFmtId="49" fontId="93" fillId="15" borderId="16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70" xfId="13" applyNumberFormat="1" applyFont="1" applyFill="1" applyBorder="1" applyAlignment="1" applyProtection="1">
      <alignment horizontal="left" vertical="center" wrapText="1"/>
      <protection locked="0"/>
    </xf>
    <xf numFmtId="3" fontId="93" fillId="15" borderId="171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171" xfId="13" applyNumberFormat="1" applyFont="1" applyFill="1" applyBorder="1" applyAlignment="1" applyProtection="1">
      <alignment horizontal="right" vertical="center" wrapText="1"/>
      <protection locked="0"/>
    </xf>
    <xf numFmtId="49" fontId="93" fillId="15" borderId="172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71" xfId="13" applyNumberFormat="1" applyFont="1" applyFill="1" applyBorder="1" applyAlignment="1" applyProtection="1">
      <alignment horizontal="right" vertical="center" wrapText="1"/>
      <protection locked="0"/>
    </xf>
    <xf numFmtId="49" fontId="93" fillId="0" borderId="173" xfId="13" applyNumberFormat="1" applyFont="1" applyFill="1" applyBorder="1" applyAlignment="1" applyProtection="1">
      <alignment horizontal="center" vertical="center" wrapText="1"/>
      <protection locked="0"/>
    </xf>
    <xf numFmtId="0" fontId="5" fillId="0" borderId="174" xfId="25" applyFont="1" applyBorder="1" applyAlignment="1">
      <alignment vertical="center" wrapText="1"/>
    </xf>
    <xf numFmtId="49" fontId="93" fillId="15" borderId="17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74" xfId="13" applyNumberFormat="1" applyFont="1" applyFill="1" applyBorder="1" applyAlignment="1" applyProtection="1">
      <alignment horizontal="left" vertical="center" wrapText="1"/>
      <protection locked="0"/>
    </xf>
    <xf numFmtId="3" fontId="93" fillId="15" borderId="175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175" xfId="13" applyNumberFormat="1" applyFont="1" applyFill="1" applyBorder="1" applyAlignment="1" applyProtection="1">
      <alignment horizontal="right" vertical="center" wrapText="1"/>
      <protection locked="0"/>
    </xf>
    <xf numFmtId="49" fontId="93" fillId="15" borderId="178" xfId="13" applyNumberFormat="1" applyFont="1" applyFill="1" applyBorder="1" applyAlignment="1" applyProtection="1">
      <alignment horizontal="center" vertical="center" wrapText="1"/>
      <protection locked="0"/>
    </xf>
    <xf numFmtId="10" fontId="93" fillId="15" borderId="178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181" xfId="13" applyNumberFormat="1" applyFont="1" applyFill="1" applyBorder="1" applyAlignment="1" applyProtection="1">
      <alignment horizontal="right" vertical="center"/>
      <protection locked="0"/>
    </xf>
    <xf numFmtId="10" fontId="93" fillId="0" borderId="181" xfId="13" applyNumberFormat="1" applyFont="1" applyFill="1" applyBorder="1" applyAlignment="1" applyProtection="1">
      <alignment horizontal="right" vertical="center"/>
      <protection locked="0"/>
    </xf>
    <xf numFmtId="49" fontId="93" fillId="15" borderId="18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83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84" xfId="13" applyNumberFormat="1" applyFont="1" applyFill="1" applyBorder="1" applyAlignment="1" applyProtection="1">
      <alignment horizontal="right" vertical="center"/>
      <protection locked="0"/>
    </xf>
    <xf numFmtId="10" fontId="93" fillId="0" borderId="184" xfId="13" applyNumberFormat="1" applyFont="1" applyFill="1" applyBorder="1" applyAlignment="1" applyProtection="1">
      <alignment horizontal="right" vertical="center"/>
      <protection locked="0"/>
    </xf>
    <xf numFmtId="49" fontId="93" fillId="15" borderId="18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86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87" xfId="13" applyNumberFormat="1" applyFont="1" applyFill="1" applyBorder="1" applyAlignment="1" applyProtection="1">
      <alignment horizontal="right" vertical="center"/>
      <protection locked="0"/>
    </xf>
    <xf numFmtId="10" fontId="93" fillId="0" borderId="187" xfId="13" applyNumberFormat="1" applyFont="1" applyFill="1" applyBorder="1" applyAlignment="1" applyProtection="1">
      <alignment horizontal="right" vertical="center"/>
      <protection locked="0"/>
    </xf>
    <xf numFmtId="49" fontId="93" fillId="15" borderId="18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89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90" xfId="13" applyNumberFormat="1" applyFont="1" applyFill="1" applyBorder="1" applyAlignment="1" applyProtection="1">
      <alignment horizontal="right" vertical="center"/>
      <protection locked="0"/>
    </xf>
    <xf numFmtId="10" fontId="93" fillId="0" borderId="190" xfId="13" applyNumberFormat="1" applyFont="1" applyFill="1" applyBorder="1" applyAlignment="1" applyProtection="1">
      <alignment horizontal="right" vertical="center"/>
      <protection locked="0"/>
    </xf>
    <xf numFmtId="49" fontId="98" fillId="18" borderId="191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192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18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9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9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9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9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9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97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98" xfId="13" applyNumberFormat="1" applyFont="1" applyFill="1" applyBorder="1" applyAlignment="1" applyProtection="1">
      <alignment horizontal="right" vertical="center"/>
      <protection locked="0"/>
    </xf>
    <xf numFmtId="10" fontId="93" fillId="0" borderId="198" xfId="13" applyNumberFormat="1" applyFont="1" applyFill="1" applyBorder="1" applyAlignment="1" applyProtection="1">
      <alignment horizontal="right" vertical="center"/>
      <protection locked="0"/>
    </xf>
    <xf numFmtId="3" fontId="93" fillId="0" borderId="199" xfId="13" applyNumberFormat="1" applyFont="1" applyFill="1" applyBorder="1" applyAlignment="1" applyProtection="1">
      <alignment horizontal="right" vertical="center"/>
      <protection locked="0"/>
    </xf>
    <xf numFmtId="10" fontId="93" fillId="0" borderId="199" xfId="13" applyNumberFormat="1" applyFont="1" applyFill="1" applyBorder="1" applyAlignment="1" applyProtection="1">
      <alignment horizontal="right" vertical="center"/>
      <protection locked="0"/>
    </xf>
    <xf numFmtId="49" fontId="93" fillId="15" borderId="20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01" xfId="13" applyNumberFormat="1" applyFont="1" applyFill="1" applyBorder="1" applyAlignment="1" applyProtection="1">
      <alignment horizontal="left" vertical="center" wrapText="1"/>
      <protection locked="0"/>
    </xf>
    <xf numFmtId="3" fontId="99" fillId="0" borderId="199" xfId="13" applyNumberFormat="1" applyFont="1" applyFill="1" applyBorder="1" applyAlignment="1" applyProtection="1">
      <alignment horizontal="right" vertical="center"/>
      <protection locked="0"/>
    </xf>
    <xf numFmtId="10" fontId="99" fillId="0" borderId="199" xfId="13" applyNumberFormat="1" applyFont="1" applyFill="1" applyBorder="1" applyAlignment="1" applyProtection="1">
      <alignment horizontal="right" vertical="center"/>
      <protection locked="0"/>
    </xf>
    <xf numFmtId="49" fontId="93" fillId="0" borderId="202" xfId="13" applyNumberFormat="1" applyFont="1" applyFill="1" applyBorder="1" applyAlignment="1" applyProtection="1">
      <alignment horizontal="center" vertical="center" wrapText="1"/>
      <protection locked="0"/>
    </xf>
    <xf numFmtId="0" fontId="5" fillId="0" borderId="197" xfId="25" applyFont="1" applyBorder="1" applyAlignment="1">
      <alignment vertical="center" wrapText="1"/>
    </xf>
    <xf numFmtId="49" fontId="93" fillId="15" borderId="20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0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0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05" xfId="13" applyNumberFormat="1" applyFont="1" applyFill="1" applyBorder="1" applyAlignment="1" applyProtection="1">
      <alignment vertical="center" wrapText="1"/>
      <protection locked="0"/>
    </xf>
    <xf numFmtId="49" fontId="93" fillId="15" borderId="206" xfId="13" applyNumberFormat="1" applyFont="1" applyFill="1" applyBorder="1" applyAlignment="1" applyProtection="1">
      <alignment vertical="center" wrapText="1"/>
      <protection locked="0"/>
    </xf>
    <xf numFmtId="49" fontId="93" fillId="15" borderId="15" xfId="13" applyNumberFormat="1" applyFont="1" applyFill="1" applyBorder="1" applyAlignment="1" applyProtection="1">
      <alignment vertical="center" wrapText="1"/>
      <protection locked="0"/>
    </xf>
    <xf numFmtId="10" fontId="93" fillId="15" borderId="15" xfId="13" applyNumberFormat="1" applyFont="1" applyFill="1" applyBorder="1" applyAlignment="1" applyProtection="1">
      <alignment vertical="center" wrapText="1"/>
      <protection locked="0"/>
    </xf>
    <xf numFmtId="49" fontId="93" fillId="0" borderId="193" xfId="13" applyNumberFormat="1" applyFont="1" applyFill="1" applyBorder="1" applyAlignment="1" applyProtection="1">
      <alignment horizontal="left" vertical="center" wrapText="1"/>
      <protection locked="0"/>
    </xf>
    <xf numFmtId="3" fontId="97" fillId="0" borderId="199" xfId="13" applyNumberFormat="1" applyFont="1" applyFill="1" applyBorder="1" applyAlignment="1" applyProtection="1">
      <alignment horizontal="right" vertical="center"/>
      <protection locked="0"/>
    </xf>
    <xf numFmtId="10" fontId="97" fillId="0" borderId="199" xfId="13" applyNumberFormat="1" applyFont="1" applyFill="1" applyBorder="1" applyAlignment="1" applyProtection="1">
      <alignment horizontal="right" vertical="center"/>
      <protection locked="0"/>
    </xf>
    <xf numFmtId="49" fontId="93" fillId="15" borderId="20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08" xfId="13" applyNumberFormat="1" applyFont="1" applyFill="1" applyBorder="1" applyAlignment="1" applyProtection="1">
      <alignment horizontal="left" vertical="center" wrapText="1"/>
      <protection locked="0"/>
    </xf>
    <xf numFmtId="49" fontId="98" fillId="19" borderId="6" xfId="13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25" applyBorder="1" applyAlignment="1">
      <alignment horizontal="center" vertical="center" wrapText="1"/>
    </xf>
    <xf numFmtId="49" fontId="93" fillId="15" borderId="209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175" xfId="13" applyNumberFormat="1" applyFont="1" applyFill="1" applyBorder="1" applyAlignment="1" applyProtection="1">
      <alignment horizontal="right" vertical="center"/>
      <protection locked="0"/>
    </xf>
    <xf numFmtId="10" fontId="93" fillId="0" borderId="175" xfId="13" applyNumberFormat="1" applyFont="1" applyFill="1" applyBorder="1" applyAlignment="1" applyProtection="1">
      <alignment horizontal="right" vertical="center"/>
      <protection locked="0"/>
    </xf>
    <xf numFmtId="49" fontId="98" fillId="18" borderId="162" xfId="13" applyNumberFormat="1" applyFont="1" applyFill="1" applyBorder="1" applyAlignment="1" applyProtection="1">
      <alignment horizontal="center" vertical="center" wrapText="1"/>
      <protection locked="0"/>
    </xf>
    <xf numFmtId="3" fontId="97" fillId="13" borderId="1" xfId="13" applyNumberFormat="1" applyFont="1" applyFill="1" applyBorder="1" applyAlignment="1" applyProtection="1">
      <alignment horizontal="right" vertical="center"/>
      <protection locked="0"/>
    </xf>
    <xf numFmtId="10" fontId="97" fillId="13" borderId="1" xfId="13" applyNumberFormat="1" applyFont="1" applyFill="1" applyBorder="1" applyAlignment="1" applyProtection="1">
      <alignment horizontal="right" vertical="center"/>
      <protection locked="0"/>
    </xf>
    <xf numFmtId="49" fontId="97" fillId="0" borderId="0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86" xfId="13" applyNumberFormat="1" applyFont="1" applyFill="1" applyBorder="1" applyAlignment="1" applyProtection="1">
      <alignment horizontal="left" vertical="center" wrapText="1"/>
      <protection locked="0"/>
    </xf>
    <xf numFmtId="3" fontId="97" fillId="0" borderId="6" xfId="13" applyNumberFormat="1" applyFont="1" applyFill="1" applyBorder="1" applyAlignment="1" applyProtection="1">
      <alignment horizontal="right" vertical="center"/>
      <protection locked="0"/>
    </xf>
    <xf numFmtId="10" fontId="97" fillId="0" borderId="6" xfId="13" applyNumberFormat="1" applyFont="1" applyFill="1" applyBorder="1" applyAlignment="1" applyProtection="1">
      <alignment horizontal="right" vertical="center"/>
      <protection locked="0"/>
    </xf>
    <xf numFmtId="3" fontId="93" fillId="0" borderId="211" xfId="13" applyNumberFormat="1" applyFont="1" applyFill="1" applyBorder="1" applyAlignment="1" applyProtection="1">
      <alignment horizontal="right" vertical="center" wrapText="1"/>
      <protection locked="0"/>
    </xf>
    <xf numFmtId="3" fontId="93" fillId="0" borderId="93" xfId="13" applyNumberFormat="1" applyFont="1" applyFill="1" applyBorder="1" applyAlignment="1" applyProtection="1">
      <alignment horizontal="right" vertical="center" wrapText="1"/>
      <protection locked="0"/>
    </xf>
    <xf numFmtId="10" fontId="93" fillId="0" borderId="166" xfId="13" applyNumberFormat="1" applyFont="1" applyFill="1" applyBorder="1" applyAlignment="1" applyProtection="1">
      <alignment horizontal="right" vertical="center" wrapText="1"/>
      <protection locked="0"/>
    </xf>
    <xf numFmtId="0" fontId="93" fillId="0" borderId="212" xfId="13" applyNumberFormat="1" applyFont="1" applyFill="1" applyBorder="1" applyAlignment="1" applyProtection="1">
      <alignment horizontal="center" vertical="center"/>
      <protection locked="0"/>
    </xf>
    <xf numFmtId="0" fontId="93" fillId="0" borderId="213" xfId="13" applyNumberFormat="1" applyFont="1" applyFill="1" applyBorder="1" applyAlignment="1" applyProtection="1">
      <alignment horizontal="left" vertical="center" wrapText="1"/>
      <protection locked="0"/>
    </xf>
    <xf numFmtId="1" fontId="93" fillId="0" borderId="214" xfId="13" applyNumberFormat="1" applyFont="1" applyFill="1" applyBorder="1" applyAlignment="1" applyProtection="1">
      <alignment horizontal="right" vertical="center"/>
      <protection locked="0"/>
    </xf>
    <xf numFmtId="1" fontId="93" fillId="0" borderId="215" xfId="13" applyNumberFormat="1" applyFont="1" applyFill="1" applyBorder="1" applyAlignment="1" applyProtection="1">
      <alignment horizontal="right" vertical="center"/>
      <protection locked="0"/>
    </xf>
    <xf numFmtId="10" fontId="93" fillId="0" borderId="216" xfId="13" applyNumberFormat="1" applyFont="1" applyFill="1" applyBorder="1" applyAlignment="1" applyProtection="1">
      <alignment horizontal="right" vertical="center"/>
      <protection locked="0"/>
    </xf>
    <xf numFmtId="49" fontId="93" fillId="0" borderId="1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1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17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214" xfId="13" applyNumberFormat="1" applyFont="1" applyFill="1" applyBorder="1" applyAlignment="1" applyProtection="1">
      <alignment horizontal="right" vertical="center"/>
      <protection locked="0"/>
    </xf>
    <xf numFmtId="3" fontId="93" fillId="0" borderId="215" xfId="13" applyNumberFormat="1" applyFont="1" applyFill="1" applyBorder="1" applyAlignment="1" applyProtection="1">
      <alignment horizontal="right" vertical="center"/>
      <protection locked="0"/>
    </xf>
    <xf numFmtId="49" fontId="93" fillId="15" borderId="218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7" xfId="13" applyNumberFormat="1" applyFont="1" applyFill="1" applyBorder="1" applyAlignment="1" applyProtection="1">
      <alignment horizontal="right" vertical="center"/>
      <protection locked="0"/>
    </xf>
    <xf numFmtId="3" fontId="93" fillId="0" borderId="219" xfId="13" applyNumberFormat="1" applyFont="1" applyFill="1" applyBorder="1" applyAlignment="1" applyProtection="1">
      <alignment horizontal="right" vertical="center"/>
      <protection locked="0"/>
    </xf>
    <xf numFmtId="10" fontId="93" fillId="0" borderId="220" xfId="13" applyNumberFormat="1" applyFont="1" applyFill="1" applyBorder="1" applyAlignment="1" applyProtection="1">
      <alignment horizontal="right" vertical="center"/>
      <protection locked="0"/>
    </xf>
    <xf numFmtId="49" fontId="93" fillId="15" borderId="22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22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224" xfId="13" applyNumberFormat="1" applyFont="1" applyFill="1" applyBorder="1" applyAlignment="1" applyProtection="1">
      <alignment horizontal="right" vertical="center"/>
      <protection locked="0"/>
    </xf>
    <xf numFmtId="10" fontId="93" fillId="0" borderId="224" xfId="13" applyNumberFormat="1" applyFont="1" applyFill="1" applyBorder="1" applyAlignment="1" applyProtection="1">
      <alignment horizontal="right" vertical="center"/>
      <protection locked="0"/>
    </xf>
    <xf numFmtId="3" fontId="99" fillId="0" borderId="224" xfId="13" applyNumberFormat="1" applyFont="1" applyFill="1" applyBorder="1" applyAlignment="1" applyProtection="1">
      <alignment horizontal="right" vertical="center"/>
      <protection locked="0"/>
    </xf>
    <xf numFmtId="10" fontId="99" fillId="0" borderId="224" xfId="13" applyNumberFormat="1" applyFont="1" applyFill="1" applyBorder="1" applyAlignment="1" applyProtection="1">
      <alignment horizontal="right" vertical="center"/>
      <protection locked="0"/>
    </xf>
    <xf numFmtId="49" fontId="93" fillId="15" borderId="22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26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227" xfId="13" applyNumberFormat="1" applyFont="1" applyFill="1" applyBorder="1" applyAlignment="1" applyProtection="1">
      <alignment horizontal="right" vertical="center"/>
      <protection locked="0"/>
    </xf>
    <xf numFmtId="10" fontId="93" fillId="0" borderId="227" xfId="13" applyNumberFormat="1" applyFont="1" applyFill="1" applyBorder="1" applyAlignment="1" applyProtection="1">
      <alignment horizontal="right" vertical="center"/>
      <protection locked="0"/>
    </xf>
    <xf numFmtId="49" fontId="93" fillId="15" borderId="22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29" xfId="13" applyNumberFormat="1" applyFont="1" applyFill="1" applyBorder="1" applyAlignment="1" applyProtection="1">
      <alignment horizontal="left" vertical="center" wrapText="1"/>
      <protection locked="0"/>
    </xf>
    <xf numFmtId="3" fontId="99" fillId="0" borderId="15" xfId="13" applyNumberFormat="1" applyFont="1" applyFill="1" applyBorder="1" applyAlignment="1" applyProtection="1">
      <alignment horizontal="right" vertical="center"/>
      <protection locked="0"/>
    </xf>
    <xf numFmtId="10" fontId="99" fillId="0" borderId="15" xfId="13" applyNumberFormat="1" applyFont="1" applyFill="1" applyBorder="1" applyAlignment="1" applyProtection="1">
      <alignment horizontal="right" vertical="center"/>
      <protection locked="0"/>
    </xf>
    <xf numFmtId="49" fontId="93" fillId="15" borderId="23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3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3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30" xfId="13" applyNumberFormat="1" applyFont="1" applyFill="1" applyBorder="1" applyAlignment="1" applyProtection="1">
      <alignment vertical="center" wrapText="1"/>
      <protection locked="0"/>
    </xf>
    <xf numFmtId="49" fontId="93" fillId="15" borderId="235" xfId="13" applyNumberFormat="1" applyFont="1" applyFill="1" applyBorder="1" applyAlignment="1" applyProtection="1">
      <alignment vertical="center" wrapText="1"/>
      <protection locked="0"/>
    </xf>
    <xf numFmtId="49" fontId="93" fillId="15" borderId="224" xfId="13" applyNumberFormat="1" applyFont="1" applyFill="1" applyBorder="1" applyAlignment="1" applyProtection="1">
      <alignment vertical="center" wrapText="1"/>
      <protection locked="0"/>
    </xf>
    <xf numFmtId="10" fontId="93" fillId="15" borderId="224" xfId="13" applyNumberFormat="1" applyFont="1" applyFill="1" applyBorder="1" applyAlignment="1" applyProtection="1">
      <alignment vertical="center" wrapText="1"/>
      <protection locked="0"/>
    </xf>
    <xf numFmtId="3" fontId="93" fillId="0" borderId="237" xfId="13" applyNumberFormat="1" applyFont="1" applyFill="1" applyBorder="1" applyAlignment="1" applyProtection="1">
      <alignment horizontal="right" vertical="center"/>
      <protection locked="0"/>
    </xf>
    <xf numFmtId="10" fontId="93" fillId="0" borderId="237" xfId="13" applyNumberFormat="1" applyFont="1" applyFill="1" applyBorder="1" applyAlignment="1" applyProtection="1">
      <alignment horizontal="right" vertical="center"/>
      <protection locked="0"/>
    </xf>
    <xf numFmtId="49" fontId="93" fillId="15" borderId="23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3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4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41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242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243" xfId="13" applyNumberFormat="1" applyFont="1" applyFill="1" applyBorder="1" applyAlignment="1" applyProtection="1">
      <alignment horizontal="left" vertical="center" wrapText="1"/>
      <protection locked="0"/>
    </xf>
    <xf numFmtId="3" fontId="93" fillId="6" borderId="244" xfId="13" applyNumberFormat="1" applyFont="1" applyFill="1" applyBorder="1" applyAlignment="1" applyProtection="1">
      <alignment horizontal="right" vertical="center"/>
      <protection locked="0"/>
    </xf>
    <xf numFmtId="3" fontId="93" fillId="6" borderId="237" xfId="13" applyNumberFormat="1" applyFont="1" applyFill="1" applyBorder="1" applyAlignment="1" applyProtection="1">
      <alignment horizontal="right" vertical="center"/>
      <protection locked="0"/>
    </xf>
    <xf numFmtId="10" fontId="93" fillId="6" borderId="237" xfId="13" applyNumberFormat="1" applyFont="1" applyFill="1" applyBorder="1" applyAlignment="1" applyProtection="1">
      <alignment horizontal="right" vertical="center"/>
      <protection locked="0"/>
    </xf>
    <xf numFmtId="49" fontId="93" fillId="15" borderId="24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0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46" xfId="13" applyNumberFormat="1" applyFont="1" applyFill="1" applyBorder="1" applyAlignment="1" applyProtection="1">
      <alignment horizontal="center" vertical="center" wrapText="1"/>
      <protection locked="0"/>
    </xf>
    <xf numFmtId="4" fontId="93" fillId="0" borderId="17" xfId="13" applyNumberFormat="1" applyFont="1" applyFill="1" applyBorder="1" applyAlignment="1" applyProtection="1">
      <alignment horizontal="left" vertical="center"/>
      <protection locked="0"/>
    </xf>
    <xf numFmtId="3" fontId="99" fillId="0" borderId="237" xfId="13" applyNumberFormat="1" applyFont="1" applyFill="1" applyBorder="1" applyAlignment="1" applyProtection="1">
      <alignment horizontal="right" vertical="center"/>
      <protection locked="0"/>
    </xf>
    <xf numFmtId="49" fontId="93" fillId="15" borderId="247" xfId="13" applyNumberFormat="1" applyFont="1" applyFill="1" applyBorder="1" applyAlignment="1" applyProtection="1">
      <alignment horizontal="center" vertical="center" wrapText="1"/>
      <protection locked="0"/>
    </xf>
    <xf numFmtId="0" fontId="5" fillId="0" borderId="248" xfId="25" applyFont="1" applyBorder="1" applyAlignment="1">
      <alignment horizontal="left" vertical="center" wrapText="1"/>
    </xf>
    <xf numFmtId="3" fontId="19" fillId="0" borderId="237" xfId="13" applyNumberFormat="1" applyFont="1" applyFill="1" applyBorder="1" applyAlignment="1" applyProtection="1">
      <alignment horizontal="right" vertical="center"/>
      <protection locked="0"/>
    </xf>
    <xf numFmtId="49" fontId="93" fillId="15" borderId="24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48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25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5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52" xfId="13" applyNumberFormat="1" applyFont="1" applyFill="1" applyBorder="1" applyAlignment="1" applyProtection="1">
      <alignment horizontal="left" vertical="center" wrapText="1"/>
      <protection locked="0"/>
    </xf>
    <xf numFmtId="3" fontId="19" fillId="0" borderId="6" xfId="13" applyNumberFormat="1" applyFont="1" applyFill="1" applyBorder="1" applyAlignment="1" applyProtection="1">
      <alignment horizontal="right" vertical="center"/>
      <protection locked="0"/>
    </xf>
    <xf numFmtId="3" fontId="19" fillId="0" borderId="20" xfId="13" applyNumberFormat="1" applyFont="1" applyFill="1" applyBorder="1" applyAlignment="1" applyProtection="1">
      <alignment horizontal="right" vertical="center"/>
      <protection locked="0"/>
    </xf>
    <xf numFmtId="3" fontId="97" fillId="6" borderId="23" xfId="13" applyNumberFormat="1" applyFont="1" applyFill="1" applyBorder="1" applyAlignment="1" applyProtection="1">
      <alignment horizontal="right" vertical="center"/>
      <protection locked="0"/>
    </xf>
    <xf numFmtId="10" fontId="97" fillId="6" borderId="23" xfId="13" applyNumberFormat="1" applyFont="1" applyFill="1" applyBorder="1" applyAlignment="1" applyProtection="1">
      <alignment horizontal="right" vertical="center"/>
      <protection locked="0"/>
    </xf>
    <xf numFmtId="49" fontId="93" fillId="0" borderId="253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223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86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86" xfId="13" applyNumberFormat="1" applyFont="1" applyFill="1" applyBorder="1" applyAlignment="1" applyProtection="1">
      <alignment horizontal="left" vertical="center" wrapText="1"/>
      <protection locked="0"/>
    </xf>
    <xf numFmtId="3" fontId="98" fillId="6" borderId="237" xfId="13" applyNumberFormat="1" applyFont="1" applyFill="1" applyBorder="1" applyAlignment="1" applyProtection="1">
      <alignment horizontal="right" vertical="center"/>
      <protection locked="0"/>
    </xf>
    <xf numFmtId="10" fontId="98" fillId="6" borderId="237" xfId="13" applyNumberFormat="1" applyFont="1" applyFill="1" applyBorder="1" applyAlignment="1" applyProtection="1">
      <alignment horizontal="right" vertical="center"/>
      <protection locked="0"/>
    </xf>
    <xf numFmtId="49" fontId="93" fillId="15" borderId="254" xfId="13" applyNumberFormat="1" applyFont="1" applyFill="1" applyBorder="1" applyAlignment="1" applyProtection="1">
      <alignment horizontal="center" vertical="center" wrapText="1"/>
      <protection locked="0"/>
    </xf>
    <xf numFmtId="10" fontId="93" fillId="14" borderId="1" xfId="13" applyNumberFormat="1" applyFont="1" applyFill="1" applyBorder="1" applyAlignment="1" applyProtection="1">
      <alignment horizontal="right" vertical="center"/>
      <protection locked="0"/>
    </xf>
    <xf numFmtId="49" fontId="98" fillId="19" borderId="4" xfId="13" applyNumberFormat="1" applyFont="1" applyFill="1" applyBorder="1" applyAlignment="1" applyProtection="1">
      <alignment horizontal="center" vertical="center" wrapText="1"/>
      <protection locked="0"/>
    </xf>
    <xf numFmtId="3" fontId="97" fillId="6" borderId="5" xfId="13" applyNumberFormat="1" applyFont="1" applyFill="1" applyBorder="1" applyAlignment="1" applyProtection="1">
      <alignment horizontal="right" vertical="center"/>
      <protection locked="0"/>
    </xf>
    <xf numFmtId="10" fontId="97" fillId="6" borderId="5" xfId="13" applyNumberFormat="1" applyFont="1" applyFill="1" applyBorder="1" applyAlignment="1" applyProtection="1">
      <alignment horizontal="right" vertical="center"/>
      <protection locked="0"/>
    </xf>
    <xf numFmtId="49" fontId="98" fillId="19" borderId="17" xfId="13" applyNumberFormat="1" applyFont="1" applyFill="1" applyBorder="1" applyAlignment="1" applyProtection="1">
      <alignment horizontal="center" vertical="center" wrapText="1"/>
      <protection locked="0"/>
    </xf>
    <xf numFmtId="3" fontId="93" fillId="6" borderId="36" xfId="13" applyNumberFormat="1" applyFont="1" applyFill="1" applyBorder="1" applyAlignment="1" applyProtection="1">
      <alignment horizontal="right" vertical="center"/>
      <protection locked="0"/>
    </xf>
    <xf numFmtId="3" fontId="93" fillId="6" borderId="5" xfId="13" applyNumberFormat="1" applyFont="1" applyFill="1" applyBorder="1" applyAlignment="1" applyProtection="1">
      <alignment horizontal="right" vertical="center"/>
      <protection locked="0"/>
    </xf>
    <xf numFmtId="10" fontId="93" fillId="6" borderId="5" xfId="13" applyNumberFormat="1" applyFont="1" applyFill="1" applyBorder="1" applyAlignment="1" applyProtection="1">
      <alignment horizontal="right" vertical="center"/>
      <protection locked="0"/>
    </xf>
    <xf numFmtId="49" fontId="98" fillId="19" borderId="5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256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257" xfId="13" applyNumberFormat="1" applyFont="1" applyFill="1" applyBorder="1" applyAlignment="1" applyProtection="1">
      <alignment horizontal="left" vertical="center" wrapText="1"/>
      <protection locked="0"/>
    </xf>
    <xf numFmtId="49" fontId="98" fillId="18" borderId="256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257" xfId="13" applyNumberFormat="1" applyFont="1" applyFill="1" applyBorder="1" applyAlignment="1" applyProtection="1">
      <alignment horizontal="left" vertical="center" wrapText="1"/>
      <protection locked="0"/>
    </xf>
    <xf numFmtId="3" fontId="97" fillId="13" borderId="5" xfId="13" applyNumberFormat="1" applyFont="1" applyFill="1" applyBorder="1" applyAlignment="1" applyProtection="1">
      <alignment horizontal="right" vertical="center"/>
      <protection locked="0"/>
    </xf>
    <xf numFmtId="10" fontId="97" fillId="13" borderId="5" xfId="13" applyNumberFormat="1" applyFont="1" applyFill="1" applyBorder="1" applyAlignment="1" applyProtection="1">
      <alignment horizontal="right" vertical="center"/>
      <protection locked="0"/>
    </xf>
    <xf numFmtId="49" fontId="93" fillId="15" borderId="26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61" xfId="13" applyNumberFormat="1" applyFont="1" applyFill="1" applyBorder="1" applyAlignment="1" applyProtection="1">
      <alignment horizontal="left" vertical="center" wrapText="1"/>
      <protection locked="0"/>
    </xf>
    <xf numFmtId="49" fontId="98" fillId="18" borderId="163" xfId="13" applyNumberFormat="1" applyFont="1" applyFill="1" applyBorder="1" applyAlignment="1" applyProtection="1">
      <alignment horizontal="left" vertical="center" wrapText="1"/>
      <protection locked="0"/>
    </xf>
    <xf numFmtId="10" fontId="97" fillId="13" borderId="20" xfId="13" applyNumberFormat="1" applyFont="1" applyFill="1" applyBorder="1" applyAlignment="1" applyProtection="1">
      <alignment horizontal="right" vertical="center"/>
      <protection locked="0"/>
    </xf>
    <xf numFmtId="49" fontId="93" fillId="15" borderId="4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88" xfId="13" applyNumberFormat="1" applyFont="1" applyFill="1" applyBorder="1" applyAlignment="1" applyProtection="1">
      <alignment horizontal="right" vertical="center"/>
      <protection locked="0"/>
    </xf>
    <xf numFmtId="10" fontId="93" fillId="0" borderId="88" xfId="13" applyNumberFormat="1" applyFont="1" applyFill="1" applyBorder="1" applyAlignment="1" applyProtection="1">
      <alignment horizontal="right" vertical="center"/>
      <protection locked="0"/>
    </xf>
    <xf numFmtId="49" fontId="93" fillId="15" borderId="26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65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6" xfId="13" applyNumberFormat="1" applyFont="1" applyFill="1" applyBorder="1" applyAlignment="1" applyProtection="1">
      <alignment horizontal="right" vertical="center"/>
      <protection locked="0"/>
    </xf>
    <xf numFmtId="3" fontId="93" fillId="0" borderId="5" xfId="13" applyNumberFormat="1" applyFont="1" applyFill="1" applyBorder="1" applyAlignment="1" applyProtection="1">
      <alignment horizontal="right" vertical="center"/>
      <protection locked="0"/>
    </xf>
    <xf numFmtId="10" fontId="93" fillId="0" borderId="5" xfId="13" applyNumberFormat="1" applyFont="1" applyFill="1" applyBorder="1" applyAlignment="1" applyProtection="1">
      <alignment horizontal="right" vertical="center"/>
      <protection locked="0"/>
    </xf>
    <xf numFmtId="49" fontId="93" fillId="15" borderId="25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36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23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6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6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4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42" xfId="13" applyNumberFormat="1" applyFont="1" applyFill="1" applyBorder="1" applyAlignment="1" applyProtection="1">
      <alignment horizontal="center" vertical="center" wrapText="1"/>
      <protection locked="0"/>
    </xf>
    <xf numFmtId="3" fontId="97" fillId="0" borderId="237" xfId="13" applyNumberFormat="1" applyFont="1" applyFill="1" applyBorder="1" applyAlignment="1" applyProtection="1">
      <alignment horizontal="right" vertical="center"/>
      <protection locked="0"/>
    </xf>
    <xf numFmtId="10" fontId="97" fillId="0" borderId="237" xfId="13" applyNumberFormat="1" applyFont="1" applyFill="1" applyBorder="1" applyAlignment="1" applyProtection="1">
      <alignment horizontal="right" vertical="center"/>
      <protection locked="0"/>
    </xf>
    <xf numFmtId="49" fontId="93" fillId="15" borderId="14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256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257" xfId="13" applyNumberFormat="1" applyFont="1" applyFill="1" applyBorder="1" applyAlignment="1" applyProtection="1">
      <alignment horizontal="left" vertical="center" wrapText="1"/>
      <protection locked="0"/>
    </xf>
    <xf numFmtId="3" fontId="97" fillId="2" borderId="5" xfId="13" applyNumberFormat="1" applyFont="1" applyFill="1" applyBorder="1" applyAlignment="1" applyProtection="1">
      <alignment horizontal="right" vertical="center"/>
      <protection locked="0"/>
    </xf>
    <xf numFmtId="10" fontId="97" fillId="2" borderId="5" xfId="13" applyNumberFormat="1" applyFont="1" applyFill="1" applyBorder="1" applyAlignment="1" applyProtection="1">
      <alignment horizontal="right" vertical="center"/>
      <protection locked="0"/>
    </xf>
    <xf numFmtId="49" fontId="93" fillId="15" borderId="27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7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7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7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7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73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3" xfId="13" applyNumberFormat="1" applyFont="1" applyFill="1" applyBorder="1" applyAlignment="1" applyProtection="1">
      <alignment horizontal="right" vertical="center"/>
      <protection locked="0"/>
    </xf>
    <xf numFmtId="10" fontId="93" fillId="0" borderId="13" xfId="13" applyNumberFormat="1" applyFont="1" applyFill="1" applyBorder="1" applyAlignment="1" applyProtection="1">
      <alignment horizontal="right" vertical="center"/>
      <protection locked="0"/>
    </xf>
    <xf numFmtId="49" fontId="93" fillId="15" borderId="27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77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244" xfId="13" applyNumberFormat="1" applyFont="1" applyFill="1" applyBorder="1" applyAlignment="1" applyProtection="1">
      <alignment horizontal="right" vertical="center"/>
      <protection locked="0"/>
    </xf>
    <xf numFmtId="10" fontId="93" fillId="0" borderId="244" xfId="13" applyNumberFormat="1" applyFont="1" applyFill="1" applyBorder="1" applyAlignment="1" applyProtection="1">
      <alignment horizontal="right" vertical="center"/>
      <protection locked="0"/>
    </xf>
    <xf numFmtId="49" fontId="93" fillId="15" borderId="27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79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280" xfId="13" applyNumberFormat="1" applyFont="1" applyFill="1" applyBorder="1" applyAlignment="1" applyProtection="1">
      <alignment horizontal="right" vertical="center"/>
      <protection locked="0"/>
    </xf>
    <xf numFmtId="10" fontId="93" fillId="0" borderId="280" xfId="13" applyNumberFormat="1" applyFont="1" applyFill="1" applyBorder="1" applyAlignment="1" applyProtection="1">
      <alignment horizontal="right" vertical="center"/>
      <protection locked="0"/>
    </xf>
    <xf numFmtId="3" fontId="97" fillId="0" borderId="175" xfId="13" applyNumberFormat="1" applyFont="1" applyFill="1" applyBorder="1" applyAlignment="1" applyProtection="1">
      <alignment horizontal="right" vertical="center"/>
      <protection locked="0"/>
    </xf>
    <xf numFmtId="10" fontId="93" fillId="0" borderId="285" xfId="13" applyNumberFormat="1" applyFont="1" applyFill="1" applyBorder="1" applyAlignment="1" applyProtection="1">
      <alignment horizontal="right" vertical="center"/>
      <protection locked="0"/>
    </xf>
    <xf numFmtId="49" fontId="93" fillId="15" borderId="28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87" xfId="13" applyNumberFormat="1" applyFont="1" applyFill="1" applyBorder="1" applyAlignment="1" applyProtection="1">
      <alignment horizontal="left" vertical="center" wrapText="1"/>
      <protection locked="0"/>
    </xf>
    <xf numFmtId="3" fontId="97" fillId="6" borderId="15" xfId="13" applyNumberFormat="1" applyFont="1" applyFill="1" applyBorder="1" applyAlignment="1" applyProtection="1">
      <alignment horizontal="right" vertical="center"/>
      <protection locked="0"/>
    </xf>
    <xf numFmtId="10" fontId="97" fillId="6" borderId="15" xfId="13" applyNumberFormat="1" applyFont="1" applyFill="1" applyBorder="1" applyAlignment="1" applyProtection="1">
      <alignment horizontal="right" vertical="center"/>
      <protection locked="0"/>
    </xf>
    <xf numFmtId="3" fontId="93" fillId="6" borderId="88" xfId="13" applyNumberFormat="1" applyFont="1" applyFill="1" applyBorder="1" applyAlignment="1" applyProtection="1">
      <alignment horizontal="right" vertical="center"/>
      <protection locked="0"/>
    </xf>
    <xf numFmtId="10" fontId="93" fillId="6" borderId="88" xfId="13" applyNumberFormat="1" applyFont="1" applyFill="1" applyBorder="1" applyAlignment="1" applyProtection="1">
      <alignment horizontal="right" vertical="center"/>
      <protection locked="0"/>
    </xf>
    <xf numFmtId="49" fontId="93" fillId="15" borderId="28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9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9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8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9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92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293" xfId="13" applyNumberFormat="1" applyFont="1" applyFill="1" applyBorder="1" applyAlignment="1" applyProtection="1">
      <alignment horizontal="right" vertical="center"/>
      <protection locked="0"/>
    </xf>
    <xf numFmtId="10" fontId="93" fillId="0" borderId="293" xfId="13" applyNumberFormat="1" applyFont="1" applyFill="1" applyBorder="1" applyAlignment="1" applyProtection="1">
      <alignment horizontal="right" vertical="center"/>
      <protection locked="0"/>
    </xf>
    <xf numFmtId="49" fontId="93" fillId="15" borderId="296" xfId="13" applyNumberFormat="1" applyFont="1" applyFill="1" applyBorder="1" applyAlignment="1" applyProtection="1">
      <alignment horizontal="center" vertical="center" wrapText="1"/>
      <protection locked="0"/>
    </xf>
    <xf numFmtId="3" fontId="93" fillId="6" borderId="293" xfId="13" applyNumberFormat="1" applyFont="1" applyFill="1" applyBorder="1" applyAlignment="1" applyProtection="1">
      <alignment horizontal="right" vertical="center"/>
      <protection locked="0"/>
    </xf>
    <xf numFmtId="10" fontId="93" fillId="6" borderId="293" xfId="13" applyNumberFormat="1" applyFont="1" applyFill="1" applyBorder="1" applyAlignment="1" applyProtection="1">
      <alignment horizontal="right" vertical="center"/>
      <protection locked="0"/>
    </xf>
    <xf numFmtId="49" fontId="93" fillId="15" borderId="299" xfId="13" applyNumberFormat="1" applyFont="1" applyFill="1" applyBorder="1" applyAlignment="1" applyProtection="1">
      <alignment horizontal="center" vertical="center" wrapText="1"/>
      <protection locked="0"/>
    </xf>
    <xf numFmtId="3" fontId="93" fillId="6" borderId="300" xfId="13" applyNumberFormat="1" applyFont="1" applyFill="1" applyBorder="1" applyAlignment="1" applyProtection="1">
      <alignment horizontal="right" vertical="center"/>
      <protection locked="0"/>
    </xf>
    <xf numFmtId="10" fontId="93" fillId="6" borderId="300" xfId="13" applyNumberFormat="1" applyFont="1" applyFill="1" applyBorder="1" applyAlignment="1" applyProtection="1">
      <alignment horizontal="right" vertical="center"/>
      <protection locked="0"/>
    </xf>
    <xf numFmtId="49" fontId="93" fillId="15" borderId="80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292" xfId="13" applyNumberFormat="1" applyFont="1" applyFill="1" applyBorder="1" applyAlignment="1" applyProtection="1">
      <alignment horizontal="left" vertical="center" wrapText="1"/>
      <protection locked="0"/>
    </xf>
    <xf numFmtId="0" fontId="1" fillId="6" borderId="6" xfId="25" applyFill="1" applyBorder="1" applyAlignment="1">
      <alignment horizontal="center" vertical="center" wrapText="1"/>
    </xf>
    <xf numFmtId="49" fontId="93" fillId="15" borderId="301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302" xfId="13" applyNumberFormat="1" applyFont="1" applyFill="1" applyBorder="1" applyAlignment="1" applyProtection="1">
      <alignment horizontal="left" vertical="center" wrapText="1"/>
      <protection locked="0"/>
    </xf>
    <xf numFmtId="49" fontId="5" fillId="19" borderId="30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69" xfId="13" applyNumberFormat="1" applyFont="1" applyFill="1" applyBorder="1" applyAlignment="1" applyProtection="1">
      <alignment horizontal="left" vertical="center" wrapText="1"/>
      <protection locked="0"/>
    </xf>
    <xf numFmtId="49" fontId="5" fillId="19" borderId="29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04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285" xfId="13" applyNumberFormat="1" applyFont="1" applyFill="1" applyBorder="1" applyAlignment="1" applyProtection="1">
      <alignment horizontal="left" vertical="center" wrapText="1"/>
      <protection locked="0"/>
    </xf>
    <xf numFmtId="3" fontId="97" fillId="6" borderId="300" xfId="13" applyNumberFormat="1" applyFont="1" applyFill="1" applyBorder="1" applyAlignment="1" applyProtection="1">
      <alignment horizontal="right" vertical="center"/>
      <protection locked="0"/>
    </xf>
    <xf numFmtId="10" fontId="97" fillId="6" borderId="300" xfId="13" applyNumberFormat="1" applyFont="1" applyFill="1" applyBorder="1" applyAlignment="1" applyProtection="1">
      <alignment horizontal="right" vertical="center"/>
      <protection locked="0"/>
    </xf>
    <xf numFmtId="3" fontId="93" fillId="6" borderId="20" xfId="13" applyNumberFormat="1" applyFont="1" applyFill="1" applyBorder="1" applyAlignment="1" applyProtection="1">
      <alignment horizontal="right" vertical="center"/>
      <protection locked="0"/>
    </xf>
    <xf numFmtId="10" fontId="93" fillId="6" borderId="20" xfId="13" applyNumberFormat="1" applyFont="1" applyFill="1" applyBorder="1" applyAlignment="1" applyProtection="1">
      <alignment horizontal="right" vertical="center"/>
      <protection locked="0"/>
    </xf>
    <xf numFmtId="49" fontId="93" fillId="0" borderId="28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0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00" xfId="13" applyNumberFormat="1" applyFont="1" applyFill="1" applyBorder="1" applyAlignment="1" applyProtection="1">
      <alignment horizontal="right" vertical="center"/>
      <protection locked="0"/>
    </xf>
    <xf numFmtId="10" fontId="93" fillId="0" borderId="300" xfId="13" applyNumberFormat="1" applyFont="1" applyFill="1" applyBorder="1" applyAlignment="1" applyProtection="1">
      <alignment horizontal="right" vertical="center"/>
      <protection locked="0"/>
    </xf>
    <xf numFmtId="10" fontId="97" fillId="0" borderId="175" xfId="13" applyNumberFormat="1" applyFont="1" applyFill="1" applyBorder="1" applyAlignment="1" applyProtection="1">
      <alignment horizontal="right" vertical="center"/>
      <protection locked="0"/>
    </xf>
    <xf numFmtId="49" fontId="93" fillId="15" borderId="30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0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0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10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11" xfId="13" applyNumberFormat="1" applyFont="1" applyFill="1" applyBorder="1" applyAlignment="1" applyProtection="1">
      <alignment horizontal="right" vertical="center"/>
      <protection locked="0"/>
    </xf>
    <xf numFmtId="10" fontId="93" fillId="0" borderId="311" xfId="13" applyNumberFormat="1" applyFont="1" applyFill="1" applyBorder="1" applyAlignment="1" applyProtection="1">
      <alignment horizontal="right" vertical="center"/>
      <protection locked="0"/>
    </xf>
    <xf numFmtId="3" fontId="97" fillId="6" borderId="6" xfId="13" applyNumberFormat="1" applyFont="1" applyFill="1" applyBorder="1" applyAlignment="1" applyProtection="1">
      <alignment horizontal="right" vertical="center"/>
      <protection locked="0"/>
    </xf>
    <xf numFmtId="10" fontId="97" fillId="6" borderId="6" xfId="13" applyNumberFormat="1" applyFont="1" applyFill="1" applyBorder="1" applyAlignment="1" applyProtection="1">
      <alignment horizontal="right" vertical="center"/>
      <protection locked="0"/>
    </xf>
    <xf numFmtId="3" fontId="93" fillId="6" borderId="15" xfId="13" applyNumberFormat="1" applyFont="1" applyFill="1" applyBorder="1" applyAlignment="1" applyProtection="1">
      <alignment horizontal="right" vertical="center"/>
      <protection locked="0"/>
    </xf>
    <xf numFmtId="10" fontId="93" fillId="6" borderId="15" xfId="13" applyNumberFormat="1" applyFont="1" applyFill="1" applyBorder="1" applyAlignment="1" applyProtection="1">
      <alignment horizontal="right" vertical="center"/>
      <protection locked="0"/>
    </xf>
    <xf numFmtId="49" fontId="93" fillId="15" borderId="31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1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18" xfId="13" applyNumberFormat="1" applyFont="1" applyFill="1" applyBorder="1" applyAlignment="1" applyProtection="1">
      <alignment horizontal="center" vertical="center" wrapText="1"/>
      <protection locked="0"/>
    </xf>
    <xf numFmtId="0" fontId="99" fillId="0" borderId="0" xfId="13" applyNumberFormat="1" applyFont="1" applyFill="1" applyBorder="1" applyAlignment="1" applyProtection="1">
      <alignment horizontal="left" vertical="center"/>
      <protection locked="0"/>
    </xf>
    <xf numFmtId="49" fontId="93" fillId="15" borderId="32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2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1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22" xfId="13" applyNumberFormat="1" applyFont="1" applyFill="1" applyBorder="1" applyAlignment="1" applyProtection="1">
      <alignment vertical="center" wrapText="1"/>
      <protection locked="0"/>
    </xf>
    <xf numFmtId="49" fontId="93" fillId="15" borderId="323" xfId="13" applyNumberFormat="1" applyFont="1" applyFill="1" applyBorder="1" applyAlignment="1" applyProtection="1">
      <alignment vertical="center" wrapText="1"/>
      <protection locked="0"/>
    </xf>
    <xf numFmtId="49" fontId="93" fillId="15" borderId="324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25" xfId="13" applyNumberFormat="1" applyFont="1" applyFill="1" applyBorder="1" applyAlignment="1" applyProtection="1">
      <alignment horizontal="right" vertical="center"/>
      <protection locked="0"/>
    </xf>
    <xf numFmtId="10" fontId="93" fillId="0" borderId="325" xfId="13" applyNumberFormat="1" applyFont="1" applyFill="1" applyBorder="1" applyAlignment="1" applyProtection="1">
      <alignment horizontal="right" vertical="center"/>
      <protection locked="0"/>
    </xf>
    <xf numFmtId="3" fontId="93" fillId="0" borderId="328" xfId="13" applyNumberFormat="1" applyFont="1" applyFill="1" applyBorder="1" applyAlignment="1" applyProtection="1">
      <alignment horizontal="right" vertical="center"/>
      <protection locked="0"/>
    </xf>
    <xf numFmtId="10" fontId="93" fillId="0" borderId="328" xfId="13" applyNumberFormat="1" applyFont="1" applyFill="1" applyBorder="1" applyAlignment="1" applyProtection="1">
      <alignment horizontal="right" vertical="center"/>
      <protection locked="0"/>
    </xf>
    <xf numFmtId="3" fontId="97" fillId="0" borderId="331" xfId="13" applyNumberFormat="1" applyFont="1" applyFill="1" applyBorder="1" applyAlignment="1" applyProtection="1">
      <alignment horizontal="right" vertical="center"/>
      <protection locked="0"/>
    </xf>
    <xf numFmtId="10" fontId="97" fillId="0" borderId="331" xfId="13" applyNumberFormat="1" applyFont="1" applyFill="1" applyBorder="1" applyAlignment="1" applyProtection="1">
      <alignment horizontal="right" vertical="center"/>
      <protection locked="0"/>
    </xf>
    <xf numFmtId="49" fontId="93" fillId="15" borderId="33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3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3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1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15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37" xfId="13" applyNumberFormat="1" applyFont="1" applyFill="1" applyBorder="1" applyAlignment="1" applyProtection="1">
      <alignment horizontal="right" vertical="center"/>
      <protection locked="0"/>
    </xf>
    <xf numFmtId="10" fontId="93" fillId="0" borderId="337" xfId="13" applyNumberFormat="1" applyFont="1" applyFill="1" applyBorder="1" applyAlignment="1" applyProtection="1">
      <alignment horizontal="right" vertical="center"/>
      <protection locked="0"/>
    </xf>
    <xf numFmtId="2" fontId="93" fillId="0" borderId="269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38" xfId="13" applyNumberFormat="1" applyFont="1" applyFill="1" applyBorder="1" applyAlignment="1" applyProtection="1">
      <alignment horizontal="right" vertical="center"/>
      <protection locked="0"/>
    </xf>
    <xf numFmtId="10" fontId="93" fillId="0" borderId="338" xfId="13" applyNumberFormat="1" applyFont="1" applyFill="1" applyBorder="1" applyAlignment="1" applyProtection="1">
      <alignment horizontal="right" vertical="center"/>
      <protection locked="0"/>
    </xf>
    <xf numFmtId="2" fontId="93" fillId="0" borderId="339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40" xfId="13" applyNumberFormat="1" applyFont="1" applyFill="1" applyBorder="1" applyAlignment="1" applyProtection="1">
      <alignment horizontal="right" vertical="center"/>
      <protection locked="0"/>
    </xf>
    <xf numFmtId="10" fontId="93" fillId="0" borderId="340" xfId="13" applyNumberFormat="1" applyFont="1" applyFill="1" applyBorder="1" applyAlignment="1" applyProtection="1">
      <alignment horizontal="right" vertical="center"/>
      <protection locked="0"/>
    </xf>
    <xf numFmtId="49" fontId="93" fillId="15" borderId="341" xfId="13" applyNumberFormat="1" applyFont="1" applyFill="1" applyBorder="1" applyAlignment="1" applyProtection="1">
      <alignment horizontal="center" vertical="center" wrapText="1"/>
      <protection locked="0"/>
    </xf>
    <xf numFmtId="2" fontId="93" fillId="0" borderId="342" xfId="13" applyNumberFormat="1" applyFont="1" applyFill="1" applyBorder="1" applyAlignment="1" applyProtection="1">
      <alignment horizontal="left" vertical="center" wrapText="1"/>
      <protection locked="0"/>
    </xf>
    <xf numFmtId="2" fontId="93" fillId="0" borderId="0" xfId="13" applyNumberFormat="1" applyFont="1" applyFill="1" applyBorder="1" applyAlignment="1" applyProtection="1">
      <alignment horizontal="left" vertical="center" wrapText="1"/>
      <protection locked="0"/>
    </xf>
    <xf numFmtId="2" fontId="93" fillId="0" borderId="343" xfId="13" applyNumberFormat="1" applyFont="1" applyFill="1" applyBorder="1" applyAlignment="1" applyProtection="1">
      <alignment horizontal="left" vertical="center" wrapText="1"/>
      <protection locked="0"/>
    </xf>
    <xf numFmtId="3" fontId="97" fillId="0" borderId="23" xfId="13" applyNumberFormat="1" applyFont="1" applyFill="1" applyBorder="1" applyAlignment="1" applyProtection="1">
      <alignment horizontal="right" vertical="center"/>
      <protection locked="0"/>
    </xf>
    <xf numFmtId="10" fontId="97" fillId="0" borderId="23" xfId="13" applyNumberFormat="1" applyFont="1" applyFill="1" applyBorder="1" applyAlignment="1" applyProtection="1">
      <alignment horizontal="right" vertical="center"/>
      <protection locked="0"/>
    </xf>
    <xf numFmtId="3" fontId="97" fillId="0" borderId="88" xfId="13" applyNumberFormat="1" applyFont="1" applyFill="1" applyBorder="1" applyAlignment="1" applyProtection="1">
      <alignment horizontal="right" vertical="center"/>
      <protection locked="0"/>
    </xf>
    <xf numFmtId="10" fontId="97" fillId="0" borderId="88" xfId="13" applyNumberFormat="1" applyFont="1" applyFill="1" applyBorder="1" applyAlignment="1" applyProtection="1">
      <alignment horizontal="right" vertical="center"/>
      <protection locked="0"/>
    </xf>
    <xf numFmtId="49" fontId="93" fillId="15" borderId="34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4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5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5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6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4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4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5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5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5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55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56" xfId="13" applyNumberFormat="1" applyFont="1" applyFill="1" applyBorder="1" applyAlignment="1" applyProtection="1">
      <alignment horizontal="right" vertical="center"/>
      <protection locked="0"/>
    </xf>
    <xf numFmtId="3" fontId="99" fillId="0" borderId="356" xfId="13" applyNumberFormat="1" applyFont="1" applyFill="1" applyBorder="1" applyAlignment="1" applyProtection="1">
      <alignment horizontal="right" vertical="center"/>
      <protection locked="0"/>
    </xf>
    <xf numFmtId="49" fontId="93" fillId="15" borderId="357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358" xfId="13" applyNumberFormat="1" applyFont="1" applyFill="1" applyBorder="1" applyAlignment="1" applyProtection="1">
      <alignment horizontal="right" vertical="center"/>
      <protection locked="0"/>
    </xf>
    <xf numFmtId="49" fontId="97" fillId="19" borderId="17" xfId="13" applyNumberFormat="1" applyFont="1" applyFill="1" applyBorder="1" applyAlignment="1" applyProtection="1">
      <alignment horizontal="center" vertical="center" wrapText="1"/>
      <protection locked="0"/>
    </xf>
    <xf numFmtId="10" fontId="97" fillId="14" borderId="4" xfId="13" applyNumberFormat="1" applyFont="1" applyFill="1" applyBorder="1" applyAlignment="1" applyProtection="1">
      <alignment horizontal="right" vertical="center"/>
      <protection locked="0"/>
    </xf>
    <xf numFmtId="49" fontId="97" fillId="0" borderId="4" xfId="13" applyNumberFormat="1" applyFont="1" applyFill="1" applyBorder="1" applyAlignment="1" applyProtection="1">
      <alignment horizontal="center" vertical="center" wrapText="1"/>
      <protection locked="0"/>
    </xf>
    <xf numFmtId="3" fontId="97" fillId="6" borderId="4" xfId="13" applyNumberFormat="1" applyFont="1" applyFill="1" applyBorder="1" applyAlignment="1" applyProtection="1">
      <alignment horizontal="right" vertical="center"/>
      <protection locked="0"/>
    </xf>
    <xf numFmtId="10" fontId="97" fillId="6" borderId="4" xfId="13" applyNumberFormat="1" applyFont="1" applyFill="1" applyBorder="1" applyAlignment="1" applyProtection="1">
      <alignment horizontal="right" vertical="center"/>
      <protection locked="0"/>
    </xf>
    <xf numFmtId="49" fontId="97" fillId="0" borderId="6" xfId="13" applyNumberFormat="1" applyFont="1" applyFill="1" applyBorder="1" applyAlignment="1" applyProtection="1">
      <alignment horizontal="center" vertical="center" wrapText="1"/>
      <protection locked="0"/>
    </xf>
    <xf numFmtId="3" fontId="93" fillId="6" borderId="360" xfId="13" applyNumberFormat="1" applyFont="1" applyFill="1" applyBorder="1" applyAlignment="1" applyProtection="1">
      <alignment horizontal="right" vertical="center"/>
      <protection locked="0"/>
    </xf>
    <xf numFmtId="49" fontId="97" fillId="0" borderId="5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221" xfId="13" applyNumberFormat="1" applyFont="1" applyFill="1" applyBorder="1" applyAlignment="1" applyProtection="1">
      <alignment horizontal="center" vertical="center" wrapText="1"/>
      <protection locked="0"/>
    </xf>
    <xf numFmtId="10" fontId="93" fillId="6" borderId="360" xfId="13" applyNumberFormat="1" applyFont="1" applyFill="1" applyBorder="1" applyAlignment="1" applyProtection="1">
      <alignment horizontal="right" vertical="center"/>
      <protection locked="0"/>
    </xf>
    <xf numFmtId="49" fontId="93" fillId="0" borderId="36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62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17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352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366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367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366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349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35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68" xfId="13" applyNumberFormat="1" applyFont="1" applyFill="1" applyBorder="1" applyAlignment="1" applyProtection="1">
      <alignment horizontal="left" vertical="center" wrapText="1"/>
      <protection locked="0"/>
    </xf>
    <xf numFmtId="3" fontId="97" fillId="0" borderId="88" xfId="13" applyNumberFormat="1" applyFont="1" applyFill="1" applyBorder="1" applyAlignment="1" applyProtection="1">
      <alignment vertical="center"/>
      <protection locked="0"/>
    </xf>
    <xf numFmtId="10" fontId="97" fillId="0" borderId="88" xfId="13" applyNumberFormat="1" applyFont="1" applyFill="1" applyBorder="1" applyAlignment="1" applyProtection="1">
      <alignment vertical="center"/>
      <protection locked="0"/>
    </xf>
    <xf numFmtId="49" fontId="93" fillId="19" borderId="335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336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212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315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70" xfId="13" applyNumberFormat="1" applyFont="1" applyFill="1" applyBorder="1" applyAlignment="1" applyProtection="1">
      <alignment vertical="center"/>
      <protection locked="0"/>
    </xf>
    <xf numFmtId="10" fontId="93" fillId="0" borderId="370" xfId="13" applyNumberFormat="1" applyFont="1" applyFill="1" applyBorder="1" applyAlignment="1" applyProtection="1">
      <alignment vertical="center"/>
      <protection locked="0"/>
    </xf>
    <xf numFmtId="49" fontId="93" fillId="19" borderId="371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372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0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0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6" xfId="13" applyNumberFormat="1" applyFont="1" applyFill="1" applyBorder="1" applyAlignment="1" applyProtection="1">
      <alignment vertical="center"/>
      <protection locked="0"/>
    </xf>
    <xf numFmtId="49" fontId="93" fillId="15" borderId="14" xfId="13" applyNumberFormat="1" applyFont="1" applyFill="1" applyBorder="1" applyAlignment="1" applyProtection="1">
      <alignment vertical="center" wrapText="1"/>
      <protection locked="0"/>
    </xf>
    <xf numFmtId="49" fontId="93" fillId="19" borderId="347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348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25" xfId="13" applyNumberFormat="1" applyFont="1" applyFill="1" applyBorder="1" applyAlignment="1" applyProtection="1">
      <alignment vertical="center"/>
      <protection locked="0"/>
    </xf>
    <xf numFmtId="10" fontId="93" fillId="0" borderId="325" xfId="13" applyNumberFormat="1" applyFont="1" applyFill="1" applyBorder="1" applyAlignment="1" applyProtection="1">
      <alignment vertical="center"/>
      <protection locked="0"/>
    </xf>
    <xf numFmtId="49" fontId="93" fillId="15" borderId="33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73" xfId="13" applyNumberFormat="1" applyFont="1" applyFill="1" applyBorder="1" applyAlignment="1" applyProtection="1">
      <alignment vertical="center" wrapText="1"/>
      <protection locked="0"/>
    </xf>
    <xf numFmtId="49" fontId="93" fillId="15" borderId="372" xfId="13" applyNumberFormat="1" applyFont="1" applyFill="1" applyBorder="1" applyAlignment="1" applyProtection="1">
      <alignment vertical="center" wrapText="1"/>
      <protection locked="0"/>
    </xf>
    <xf numFmtId="49" fontId="93" fillId="15" borderId="88" xfId="13" applyNumberFormat="1" applyFont="1" applyFill="1" applyBorder="1" applyAlignment="1" applyProtection="1">
      <alignment vertical="center" wrapText="1"/>
      <protection locked="0"/>
    </xf>
    <xf numFmtId="10" fontId="93" fillId="15" borderId="88" xfId="13" applyNumberFormat="1" applyFont="1" applyFill="1" applyBorder="1" applyAlignment="1" applyProtection="1">
      <alignment vertical="center" wrapText="1"/>
      <protection locked="0"/>
    </xf>
    <xf numFmtId="49" fontId="93" fillId="15" borderId="37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7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7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7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7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7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8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82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9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383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37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8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8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8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87" xfId="13" applyNumberFormat="1" applyFont="1" applyFill="1" applyBorder="1" applyAlignment="1" applyProtection="1">
      <alignment vertical="center" wrapText="1"/>
      <protection locked="0"/>
    </xf>
    <xf numFmtId="49" fontId="93" fillId="15" borderId="388" xfId="13" applyNumberFormat="1" applyFont="1" applyFill="1" applyBorder="1" applyAlignment="1" applyProtection="1">
      <alignment vertical="center" wrapText="1"/>
      <protection locked="0"/>
    </xf>
    <xf numFmtId="0" fontId="1" fillId="0" borderId="206" xfId="25" applyBorder="1" applyAlignment="1">
      <alignment vertical="center"/>
    </xf>
    <xf numFmtId="0" fontId="1" fillId="0" borderId="15" xfId="25" applyBorder="1" applyAlignment="1">
      <alignment vertical="center"/>
    </xf>
    <xf numFmtId="49" fontId="93" fillId="15" borderId="380" xfId="13" applyNumberFormat="1" applyFont="1" applyFill="1" applyBorder="1" applyAlignment="1" applyProtection="1">
      <alignment horizontal="center" vertical="center" wrapText="1"/>
      <protection locked="0"/>
    </xf>
    <xf numFmtId="0" fontId="5" fillId="0" borderId="375" xfId="25" applyFont="1" applyBorder="1" applyAlignment="1">
      <alignment horizontal="left" vertical="center" wrapText="1"/>
    </xf>
    <xf numFmtId="3" fontId="93" fillId="0" borderId="389" xfId="13" applyNumberFormat="1" applyFont="1" applyFill="1" applyBorder="1" applyAlignment="1" applyProtection="1">
      <alignment horizontal="right" vertical="center"/>
      <protection locked="0"/>
    </xf>
    <xf numFmtId="10" fontId="93" fillId="0" borderId="389" xfId="13" applyNumberFormat="1" applyFont="1" applyFill="1" applyBorder="1" applyAlignment="1" applyProtection="1">
      <alignment horizontal="right" vertical="center"/>
      <protection locked="0"/>
    </xf>
    <xf numFmtId="49" fontId="93" fillId="15" borderId="39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92" xfId="13" applyNumberFormat="1" applyFont="1" applyFill="1" applyBorder="1" applyAlignment="1" applyProtection="1">
      <alignment horizontal="left" vertical="center" wrapText="1"/>
      <protection locked="0"/>
    </xf>
    <xf numFmtId="3" fontId="5" fillId="0" borderId="88" xfId="13" applyNumberFormat="1" applyFont="1" applyFill="1" applyBorder="1" applyAlignment="1" applyProtection="1">
      <alignment horizontal="right" vertical="center"/>
      <protection locked="0"/>
    </xf>
    <xf numFmtId="49" fontId="93" fillId="15" borderId="39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9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9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96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393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380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97" xfId="13" applyNumberFormat="1" applyFont="1" applyFill="1" applyBorder="1" applyAlignment="1" applyProtection="1">
      <alignment horizontal="right" vertical="center"/>
      <protection locked="0"/>
    </xf>
    <xf numFmtId="10" fontId="93" fillId="0" borderId="397" xfId="13" applyNumberFormat="1" applyFont="1" applyFill="1" applyBorder="1" applyAlignment="1" applyProtection="1">
      <alignment horizontal="right" vertical="center"/>
      <protection locked="0"/>
    </xf>
    <xf numFmtId="49" fontId="93" fillId="15" borderId="39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99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400" xfId="13" applyNumberFormat="1" applyFont="1" applyFill="1" applyBorder="1" applyAlignment="1" applyProtection="1">
      <alignment vertical="center"/>
      <protection locked="0"/>
    </xf>
    <xf numFmtId="10" fontId="93" fillId="0" borderId="400" xfId="13" applyNumberFormat="1" applyFont="1" applyFill="1" applyBorder="1" applyAlignment="1" applyProtection="1">
      <alignment vertical="center"/>
      <protection locked="0"/>
    </xf>
    <xf numFmtId="3" fontId="5" fillId="0" borderId="88" xfId="13" applyNumberFormat="1" applyFont="1" applyFill="1" applyBorder="1" applyAlignment="1" applyProtection="1">
      <alignment vertical="center"/>
      <protection locked="0"/>
    </xf>
    <xf numFmtId="10" fontId="93" fillId="0" borderId="400" xfId="13" applyNumberFormat="1" applyFont="1" applyFill="1" applyBorder="1" applyAlignment="1" applyProtection="1">
      <alignment horizontal="right" vertical="center"/>
      <protection locked="0"/>
    </xf>
    <xf numFmtId="49" fontId="19" fillId="15" borderId="38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8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00" xfId="13" applyNumberFormat="1" applyFont="1" applyFill="1" applyBorder="1" applyAlignment="1" applyProtection="1">
      <alignment vertical="center" wrapText="1"/>
      <protection locked="0"/>
    </xf>
    <xf numFmtId="10" fontId="93" fillId="15" borderId="400" xfId="13" applyNumberFormat="1" applyFont="1" applyFill="1" applyBorder="1" applyAlignment="1" applyProtection="1">
      <alignment vertical="center" wrapText="1"/>
      <protection locked="0"/>
    </xf>
    <xf numFmtId="3" fontId="97" fillId="0" borderId="400" xfId="13" applyNumberFormat="1" applyFont="1" applyFill="1" applyBorder="1" applyAlignment="1" applyProtection="1">
      <alignment vertical="center"/>
      <protection locked="0"/>
    </xf>
    <xf numFmtId="10" fontId="97" fillId="0" borderId="400" xfId="13" applyNumberFormat="1" applyFont="1" applyFill="1" applyBorder="1" applyAlignment="1" applyProtection="1">
      <alignment vertical="center"/>
      <protection locked="0"/>
    </xf>
    <xf numFmtId="3" fontId="99" fillId="0" borderId="400" xfId="13" applyNumberFormat="1" applyFont="1" applyFill="1" applyBorder="1" applyAlignment="1" applyProtection="1">
      <alignment horizontal="right" vertical="center"/>
      <protection locked="0"/>
    </xf>
    <xf numFmtId="3" fontId="93" fillId="0" borderId="15" xfId="13" applyNumberFormat="1" applyFont="1" applyFill="1" applyBorder="1" applyAlignment="1" applyProtection="1">
      <alignment vertical="center"/>
      <protection locked="0"/>
    </xf>
    <xf numFmtId="10" fontId="93" fillId="0" borderId="15" xfId="13" applyNumberFormat="1" applyFont="1" applyFill="1" applyBorder="1" applyAlignment="1" applyProtection="1">
      <alignment vertical="center"/>
      <protection locked="0"/>
    </xf>
    <xf numFmtId="49" fontId="93" fillId="15" borderId="40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03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389" xfId="13" applyNumberFormat="1" applyFont="1" applyFill="1" applyBorder="1" applyAlignment="1" applyProtection="1">
      <alignment vertical="center"/>
      <protection locked="0"/>
    </xf>
    <xf numFmtId="10" fontId="93" fillId="0" borderId="389" xfId="13" applyNumberFormat="1" applyFont="1" applyFill="1" applyBorder="1" applyAlignment="1" applyProtection="1">
      <alignment vertical="center"/>
      <protection locked="0"/>
    </xf>
    <xf numFmtId="49" fontId="93" fillId="15" borderId="40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05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20" xfId="13" applyNumberFormat="1" applyFont="1" applyFill="1" applyBorder="1" applyAlignment="1" applyProtection="1">
      <alignment vertical="center"/>
      <protection locked="0"/>
    </xf>
    <xf numFmtId="10" fontId="93" fillId="0" borderId="20" xfId="13" applyNumberFormat="1" applyFont="1" applyFill="1" applyBorder="1" applyAlignment="1" applyProtection="1">
      <alignment vertical="center"/>
      <protection locked="0"/>
    </xf>
    <xf numFmtId="3" fontId="97" fillId="14" borderId="1" xfId="13" applyNumberFormat="1" applyFont="1" applyFill="1" applyBorder="1" applyAlignment="1" applyProtection="1">
      <alignment vertical="center"/>
      <protection locked="0"/>
    </xf>
    <xf numFmtId="10" fontId="97" fillId="14" borderId="1" xfId="13" applyNumberFormat="1" applyFont="1" applyFill="1" applyBorder="1" applyAlignment="1" applyProtection="1">
      <alignment vertical="center"/>
      <protection locked="0"/>
    </xf>
    <xf numFmtId="10" fontId="93" fillId="0" borderId="6" xfId="13" applyNumberFormat="1" applyFont="1" applyFill="1" applyBorder="1" applyAlignment="1" applyProtection="1">
      <alignment vertical="center"/>
      <protection locked="0"/>
    </xf>
    <xf numFmtId="49" fontId="93" fillId="0" borderId="39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72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175" xfId="13" applyNumberFormat="1" applyFont="1" applyFill="1" applyBorder="1" applyAlignment="1" applyProtection="1">
      <alignment vertical="center"/>
      <protection locked="0"/>
    </xf>
    <xf numFmtId="10" fontId="93" fillId="0" borderId="175" xfId="13" applyNumberFormat="1" applyFont="1" applyFill="1" applyBorder="1" applyAlignment="1" applyProtection="1">
      <alignment vertical="center"/>
      <protection locked="0"/>
    </xf>
    <xf numFmtId="49" fontId="93" fillId="15" borderId="40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07" xfId="13" applyNumberFormat="1" applyFont="1" applyFill="1" applyBorder="1" applyAlignment="1" applyProtection="1">
      <alignment horizontal="left" vertical="center" wrapText="1"/>
      <protection locked="0"/>
    </xf>
    <xf numFmtId="3" fontId="98" fillId="13" borderId="1" xfId="13" applyNumberFormat="1" applyFont="1" applyFill="1" applyBorder="1" applyAlignment="1" applyProtection="1">
      <alignment vertical="center"/>
      <protection locked="0"/>
    </xf>
    <xf numFmtId="10" fontId="98" fillId="13" borderId="1" xfId="13" applyNumberFormat="1" applyFont="1" applyFill="1" applyBorder="1" applyAlignment="1" applyProtection="1">
      <alignment vertical="center"/>
      <protection locked="0"/>
    </xf>
    <xf numFmtId="3" fontId="97" fillId="0" borderId="23" xfId="13" applyNumberFormat="1" applyFont="1" applyFill="1" applyBorder="1" applyAlignment="1" applyProtection="1">
      <alignment vertical="center"/>
      <protection locked="0"/>
    </xf>
    <xf numFmtId="10" fontId="97" fillId="0" borderId="23" xfId="13" applyNumberFormat="1" applyFont="1" applyFill="1" applyBorder="1" applyAlignment="1" applyProtection="1">
      <alignment vertical="center"/>
      <protection locked="0"/>
    </xf>
    <xf numFmtId="3" fontId="93" fillId="0" borderId="409" xfId="13" applyNumberFormat="1" applyFont="1" applyFill="1" applyBorder="1" applyAlignment="1" applyProtection="1">
      <alignment vertical="center"/>
      <protection locked="0"/>
    </xf>
    <xf numFmtId="10" fontId="93" fillId="0" borderId="409" xfId="13" applyNumberFormat="1" applyFont="1" applyFill="1" applyBorder="1" applyAlignment="1" applyProtection="1">
      <alignment vertical="center"/>
      <protection locked="0"/>
    </xf>
    <xf numFmtId="3" fontId="99" fillId="0" borderId="409" xfId="13" applyNumberFormat="1" applyFont="1" applyFill="1" applyBorder="1" applyAlignment="1" applyProtection="1">
      <alignment horizontal="right" vertical="center"/>
      <protection locked="0"/>
    </xf>
    <xf numFmtId="10" fontId="99" fillId="0" borderId="409" xfId="13" applyNumberFormat="1" applyFont="1" applyFill="1" applyBorder="1" applyAlignment="1" applyProtection="1">
      <alignment horizontal="right" vertical="center"/>
      <protection locked="0"/>
    </xf>
    <xf numFmtId="3" fontId="93" fillId="0" borderId="409" xfId="13" applyNumberFormat="1" applyFont="1" applyFill="1" applyBorder="1" applyAlignment="1" applyProtection="1">
      <alignment horizontal="right" vertical="center"/>
      <protection locked="0"/>
    </xf>
    <xf numFmtId="10" fontId="93" fillId="0" borderId="409" xfId="13" applyNumberFormat="1" applyFont="1" applyFill="1" applyBorder="1" applyAlignment="1" applyProtection="1">
      <alignment horizontal="right" vertical="center"/>
      <protection locked="0"/>
    </xf>
    <xf numFmtId="49" fontId="93" fillId="0" borderId="408" xfId="13" applyNumberFormat="1" applyFont="1" applyFill="1" applyBorder="1" applyAlignment="1" applyProtection="1">
      <alignment horizontal="left" vertical="center" wrapText="1"/>
      <protection locked="0"/>
    </xf>
    <xf numFmtId="3" fontId="99" fillId="0" borderId="409" xfId="13" applyNumberFormat="1" applyFont="1" applyFill="1" applyBorder="1" applyAlignment="1" applyProtection="1">
      <alignment vertical="center"/>
      <protection locked="0"/>
    </xf>
    <xf numFmtId="10" fontId="99" fillId="0" borderId="409" xfId="13" applyNumberFormat="1" applyFont="1" applyFill="1" applyBorder="1" applyAlignment="1" applyProtection="1">
      <alignment vertical="center"/>
      <protection locked="0"/>
    </xf>
    <xf numFmtId="49" fontId="93" fillId="15" borderId="41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11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412" xfId="13" applyNumberFormat="1" applyFont="1" applyFill="1" applyBorder="1" applyAlignment="1" applyProtection="1">
      <alignment vertical="center"/>
      <protection locked="0"/>
    </xf>
    <xf numFmtId="10" fontId="93" fillId="0" borderId="412" xfId="13" applyNumberFormat="1" applyFont="1" applyFill="1" applyBorder="1" applyAlignment="1" applyProtection="1">
      <alignment vertical="center"/>
      <protection locked="0"/>
    </xf>
    <xf numFmtId="10" fontId="93" fillId="0" borderId="412" xfId="13" applyNumberFormat="1" applyFont="1" applyFill="1" applyBorder="1" applyAlignment="1" applyProtection="1">
      <alignment horizontal="right" vertical="center"/>
      <protection locked="0"/>
    </xf>
    <xf numFmtId="49" fontId="93" fillId="15" borderId="41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7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14" xfId="13" applyNumberFormat="1" applyFont="1" applyFill="1" applyBorder="1" applyAlignment="1" applyProtection="1">
      <alignment horizontal="left" vertical="center" wrapText="1"/>
      <protection locked="0"/>
    </xf>
    <xf numFmtId="49" fontId="98" fillId="13" borderId="1" xfId="13" applyNumberFormat="1" applyFont="1" applyFill="1" applyBorder="1" applyAlignment="1" applyProtection="1">
      <alignment horizontal="center" vertical="center" wrapText="1"/>
      <protection locked="0"/>
    </xf>
    <xf numFmtId="49" fontId="98" fillId="13" borderId="139" xfId="13" applyNumberFormat="1" applyFont="1" applyFill="1" applyBorder="1" applyAlignment="1" applyProtection="1">
      <alignment horizontal="center" vertical="center" wrapText="1"/>
      <protection locked="0"/>
    </xf>
    <xf numFmtId="49" fontId="98" fillId="13" borderId="140" xfId="13" applyNumberFormat="1" applyFont="1" applyFill="1" applyBorder="1" applyAlignment="1" applyProtection="1">
      <alignment horizontal="left" vertical="center" wrapText="1"/>
      <protection locked="0"/>
    </xf>
    <xf numFmtId="0" fontId="93" fillId="0" borderId="415" xfId="13" applyNumberFormat="1" applyFont="1" applyFill="1" applyBorder="1" applyAlignment="1" applyProtection="1">
      <alignment horizontal="center" vertical="center"/>
      <protection locked="0"/>
    </xf>
    <xf numFmtId="0" fontId="93" fillId="0" borderId="408" xfId="13" applyNumberFormat="1" applyFont="1" applyFill="1" applyBorder="1" applyAlignment="1" applyProtection="1">
      <alignment horizontal="left" vertical="center"/>
      <protection locked="0"/>
    </xf>
    <xf numFmtId="49" fontId="93" fillId="15" borderId="41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08" xfId="13" applyNumberFormat="1" applyFont="1" applyFill="1" applyBorder="1" applyAlignment="1" applyProtection="1">
      <alignment vertical="center" wrapText="1"/>
      <protection locked="0"/>
    </xf>
    <xf numFmtId="49" fontId="93" fillId="15" borderId="417" xfId="13" applyNumberFormat="1" applyFont="1" applyFill="1" applyBorder="1" applyAlignment="1" applyProtection="1">
      <alignment vertical="center" wrapText="1"/>
      <protection locked="0"/>
    </xf>
    <xf numFmtId="10" fontId="93" fillId="15" borderId="417" xfId="13" applyNumberFormat="1" applyFont="1" applyFill="1" applyBorder="1" applyAlignment="1" applyProtection="1">
      <alignment vertical="center" wrapText="1"/>
      <protection locked="0"/>
    </xf>
    <xf numFmtId="3" fontId="93" fillId="0" borderId="417" xfId="13" applyNumberFormat="1" applyFont="1" applyFill="1" applyBorder="1" applyAlignment="1" applyProtection="1">
      <alignment horizontal="right" vertical="center"/>
      <protection locked="0"/>
    </xf>
    <xf numFmtId="10" fontId="93" fillId="0" borderId="417" xfId="13" applyNumberFormat="1" applyFont="1" applyFill="1" applyBorder="1" applyAlignment="1" applyProtection="1">
      <alignment horizontal="right" vertical="center"/>
      <protection locked="0"/>
    </xf>
    <xf numFmtId="3" fontId="93" fillId="6" borderId="417" xfId="13" applyNumberFormat="1" applyFont="1" applyFill="1" applyBorder="1" applyAlignment="1" applyProtection="1">
      <alignment horizontal="right" vertical="center"/>
      <protection locked="0"/>
    </xf>
    <xf numFmtId="49" fontId="93" fillId="0" borderId="422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399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212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406" xfId="13" applyNumberFormat="1" applyFont="1" applyFill="1" applyBorder="1" applyAlignment="1" applyProtection="1">
      <alignment horizontal="center" vertical="center" wrapText="1"/>
      <protection locked="0"/>
    </xf>
    <xf numFmtId="3" fontId="19" fillId="0" borderId="15" xfId="13" applyNumberFormat="1" applyFont="1" applyFill="1" applyBorder="1" applyAlignment="1" applyProtection="1">
      <alignment horizontal="right" vertical="center"/>
      <protection locked="0"/>
    </xf>
    <xf numFmtId="49" fontId="93" fillId="15" borderId="42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5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412" xfId="13" applyNumberFormat="1" applyFont="1" applyFill="1" applyBorder="1" applyAlignment="1" applyProtection="1">
      <alignment horizontal="right" vertical="center"/>
      <protection locked="0"/>
    </xf>
    <xf numFmtId="3" fontId="93" fillId="6" borderId="412" xfId="13" applyNumberFormat="1" applyFont="1" applyFill="1" applyBorder="1" applyAlignment="1" applyProtection="1">
      <alignment horizontal="right" vertical="center"/>
      <protection locked="0"/>
    </xf>
    <xf numFmtId="10" fontId="93" fillId="6" borderId="412" xfId="13" applyNumberFormat="1" applyFont="1" applyFill="1" applyBorder="1" applyAlignment="1" applyProtection="1">
      <alignment horizontal="right" vertical="center"/>
      <protection locked="0"/>
    </xf>
    <xf numFmtId="49" fontId="93" fillId="15" borderId="42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24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425" xfId="13" applyNumberFormat="1" applyFont="1" applyFill="1" applyBorder="1" applyAlignment="1" applyProtection="1">
      <alignment horizontal="right" vertical="center"/>
      <protection locked="0"/>
    </xf>
    <xf numFmtId="10" fontId="93" fillId="0" borderId="425" xfId="13" applyNumberFormat="1" applyFont="1" applyFill="1" applyBorder="1" applyAlignment="1" applyProtection="1">
      <alignment horizontal="right" vertical="center"/>
      <protection locked="0"/>
    </xf>
    <xf numFmtId="3" fontId="97" fillId="0" borderId="15" xfId="13" applyNumberFormat="1" applyFont="1" applyFill="1" applyBorder="1" applyAlignment="1" applyProtection="1">
      <alignment vertical="center"/>
      <protection locked="0"/>
    </xf>
    <xf numFmtId="10" fontId="97" fillId="0" borderId="15" xfId="13" applyNumberFormat="1" applyFont="1" applyFill="1" applyBorder="1" applyAlignment="1" applyProtection="1">
      <alignment vertical="center"/>
      <protection locked="0"/>
    </xf>
    <xf numFmtId="49" fontId="93" fillId="15" borderId="42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28" xfId="13" applyNumberFormat="1" applyFont="1" applyFill="1" applyBorder="1" applyAlignment="1" applyProtection="1">
      <alignment horizontal="left" vertical="center" wrapText="1"/>
      <protection locked="0"/>
    </xf>
    <xf numFmtId="2" fontId="93" fillId="0" borderId="40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2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3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33" xfId="13" applyNumberFormat="1" applyFont="1" applyFill="1" applyBorder="1" applyAlignment="1" applyProtection="1">
      <alignment horizontal="left" vertical="center" wrapText="1"/>
      <protection locked="0"/>
    </xf>
    <xf numFmtId="3" fontId="99" fillId="6" borderId="409" xfId="13" applyNumberFormat="1" applyFont="1" applyFill="1" applyBorder="1" applyAlignment="1" applyProtection="1">
      <alignment horizontal="right" vertical="center"/>
      <protection locked="0"/>
    </xf>
    <xf numFmtId="49" fontId="93" fillId="15" borderId="43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1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3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0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3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8" xfId="13" applyNumberFormat="1" applyFont="1" applyFill="1" applyBorder="1" applyAlignment="1" applyProtection="1">
      <alignment horizontal="center" vertical="center" wrapText="1"/>
      <protection locked="0"/>
    </xf>
    <xf numFmtId="3" fontId="97" fillId="0" borderId="6" xfId="13" applyNumberFormat="1" applyFont="1" applyFill="1" applyBorder="1" applyAlignment="1" applyProtection="1">
      <alignment vertical="center"/>
      <protection locked="0"/>
    </xf>
    <xf numFmtId="10" fontId="97" fillId="0" borderId="6" xfId="13" applyNumberFormat="1" applyFont="1" applyFill="1" applyBorder="1" applyAlignment="1" applyProtection="1">
      <alignment vertical="center"/>
      <protection locked="0"/>
    </xf>
    <xf numFmtId="3" fontId="93" fillId="0" borderId="5" xfId="13" applyNumberFormat="1" applyFont="1" applyFill="1" applyBorder="1" applyAlignment="1" applyProtection="1">
      <alignment vertical="center"/>
      <protection locked="0"/>
    </xf>
    <xf numFmtId="10" fontId="93" fillId="0" borderId="5" xfId="13" applyNumberFormat="1" applyFont="1" applyFill="1" applyBorder="1" applyAlignment="1" applyProtection="1">
      <alignment vertical="center"/>
      <protection locked="0"/>
    </xf>
    <xf numFmtId="49" fontId="93" fillId="15" borderId="437" xfId="13" applyNumberFormat="1" applyFont="1" applyFill="1" applyBorder="1" applyAlignment="1" applyProtection="1">
      <alignment horizontal="left" vertical="center" wrapText="1"/>
      <protection locked="0"/>
    </xf>
    <xf numFmtId="3" fontId="97" fillId="0" borderId="438" xfId="13" applyNumberFormat="1" applyFont="1" applyFill="1" applyBorder="1" applyAlignment="1" applyProtection="1">
      <alignment horizontal="right" vertical="center"/>
      <protection locked="0"/>
    </xf>
    <xf numFmtId="10" fontId="97" fillId="0" borderId="438" xfId="13" applyNumberFormat="1" applyFont="1" applyFill="1" applyBorder="1" applyAlignment="1" applyProtection="1">
      <alignment horizontal="right" vertical="center"/>
      <protection locked="0"/>
    </xf>
    <xf numFmtId="3" fontId="93" fillId="0" borderId="396" xfId="13" applyNumberFormat="1" applyFont="1" applyFill="1" applyBorder="1" applyAlignment="1" applyProtection="1">
      <alignment horizontal="right" vertical="center"/>
      <protection locked="0"/>
    </xf>
    <xf numFmtId="10" fontId="93" fillId="0" borderId="396" xfId="13" applyNumberFormat="1" applyFont="1" applyFill="1" applyBorder="1" applyAlignment="1" applyProtection="1">
      <alignment horizontal="right" vertical="center"/>
      <protection locked="0"/>
    </xf>
    <xf numFmtId="49" fontId="93" fillId="15" borderId="439" xfId="13" applyNumberFormat="1" applyFont="1" applyFill="1" applyBorder="1" applyAlignment="1" applyProtection="1">
      <alignment horizontal="left" vertical="center" wrapText="1"/>
      <protection locked="0"/>
    </xf>
    <xf numFmtId="3" fontId="97" fillId="0" borderId="440" xfId="13" applyNumberFormat="1" applyFont="1" applyFill="1" applyBorder="1" applyAlignment="1" applyProtection="1">
      <alignment horizontal="right" vertical="center"/>
      <protection locked="0"/>
    </xf>
    <xf numFmtId="10" fontId="97" fillId="0" borderId="440" xfId="13" applyNumberFormat="1" applyFont="1" applyFill="1" applyBorder="1" applyAlignment="1" applyProtection="1">
      <alignment horizontal="right" vertical="center"/>
      <protection locked="0"/>
    </xf>
    <xf numFmtId="3" fontId="93" fillId="0" borderId="441" xfId="13" applyNumberFormat="1" applyFont="1" applyFill="1" applyBorder="1" applyAlignment="1" applyProtection="1">
      <alignment horizontal="right" vertical="center"/>
      <protection locked="0"/>
    </xf>
    <xf numFmtId="10" fontId="93" fillId="0" borderId="441" xfId="13" applyNumberFormat="1" applyFont="1" applyFill="1" applyBorder="1" applyAlignment="1" applyProtection="1">
      <alignment horizontal="right" vertical="center"/>
      <protection locked="0"/>
    </xf>
    <xf numFmtId="49" fontId="93" fillId="15" borderId="44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43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444" xfId="13" applyNumberFormat="1" applyFont="1" applyFill="1" applyBorder="1" applyAlignment="1" applyProtection="1">
      <alignment horizontal="right" vertical="center"/>
      <protection locked="0"/>
    </xf>
    <xf numFmtId="10" fontId="93" fillId="0" borderId="444" xfId="13" applyNumberFormat="1" applyFont="1" applyFill="1" applyBorder="1" applyAlignment="1" applyProtection="1">
      <alignment horizontal="right" vertical="center"/>
      <protection locked="0"/>
    </xf>
    <xf numFmtId="3" fontId="98" fillId="13" borderId="445" xfId="13" applyNumberFormat="1" applyFont="1" applyFill="1" applyBorder="1" applyAlignment="1" applyProtection="1">
      <alignment horizontal="right" vertical="center"/>
      <protection locked="0"/>
    </xf>
    <xf numFmtId="10" fontId="98" fillId="13" borderId="445" xfId="13" applyNumberFormat="1" applyFont="1" applyFill="1" applyBorder="1" applyAlignment="1" applyProtection="1">
      <alignment horizontal="right" vertical="center"/>
      <protection locked="0"/>
    </xf>
    <xf numFmtId="3" fontId="97" fillId="0" borderId="446" xfId="13" applyNumberFormat="1" applyFont="1" applyFill="1" applyBorder="1" applyAlignment="1" applyProtection="1">
      <alignment horizontal="right" vertical="center"/>
      <protection locked="0"/>
    </xf>
    <xf numFmtId="10" fontId="97" fillId="0" borderId="446" xfId="13" applyNumberFormat="1" applyFont="1" applyFill="1" applyBorder="1" applyAlignment="1" applyProtection="1">
      <alignment horizontal="right" vertical="center"/>
      <protection locked="0"/>
    </xf>
    <xf numFmtId="3" fontId="93" fillId="0" borderId="447" xfId="13" applyNumberFormat="1" applyFont="1" applyFill="1" applyBorder="1" applyAlignment="1" applyProtection="1">
      <alignment horizontal="right" vertical="center"/>
      <protection locked="0"/>
    </xf>
    <xf numFmtId="10" fontId="93" fillId="0" borderId="447" xfId="13" applyNumberFormat="1" applyFont="1" applyFill="1" applyBorder="1" applyAlignment="1" applyProtection="1">
      <alignment horizontal="right" vertical="center"/>
      <protection locked="0"/>
    </xf>
    <xf numFmtId="3" fontId="97" fillId="0" borderId="448" xfId="13" applyNumberFormat="1" applyFont="1" applyFill="1" applyBorder="1" applyAlignment="1" applyProtection="1">
      <alignment horizontal="right" vertical="center"/>
      <protection locked="0"/>
    </xf>
    <xf numFmtId="10" fontId="97" fillId="0" borderId="448" xfId="13" applyNumberFormat="1" applyFont="1" applyFill="1" applyBorder="1" applyAlignment="1" applyProtection="1">
      <alignment horizontal="right" vertical="center"/>
      <protection locked="0"/>
    </xf>
    <xf numFmtId="49" fontId="93" fillId="15" borderId="449" xfId="13" applyNumberFormat="1" applyFont="1" applyFill="1" applyBorder="1" applyAlignment="1" applyProtection="1">
      <alignment horizontal="center" vertical="center" wrapText="1"/>
      <protection locked="0"/>
    </xf>
    <xf numFmtId="3" fontId="97" fillId="0" borderId="441" xfId="13" applyNumberFormat="1" applyFont="1" applyFill="1" applyBorder="1" applyAlignment="1" applyProtection="1">
      <alignment horizontal="right" vertical="center"/>
      <protection locked="0"/>
    </xf>
    <xf numFmtId="10" fontId="97" fillId="0" borderId="441" xfId="13" applyNumberFormat="1" applyFont="1" applyFill="1" applyBorder="1" applyAlignment="1" applyProtection="1">
      <alignment horizontal="right" vertical="center"/>
      <protection locked="0"/>
    </xf>
    <xf numFmtId="3" fontId="97" fillId="2" borderId="445" xfId="13" applyNumberFormat="1" applyFont="1" applyFill="1" applyBorder="1" applyAlignment="1" applyProtection="1">
      <alignment horizontal="right" vertical="center"/>
      <protection locked="0"/>
    </xf>
    <xf numFmtId="10" fontId="97" fillId="2" borderId="445" xfId="13" applyNumberFormat="1" applyFont="1" applyFill="1" applyBorder="1" applyAlignment="1" applyProtection="1">
      <alignment horizontal="right" vertical="center"/>
      <protection locked="0"/>
    </xf>
    <xf numFmtId="3" fontId="98" fillId="13" borderId="62" xfId="13" applyNumberFormat="1" applyFont="1" applyFill="1" applyBorder="1" applyAlignment="1" applyProtection="1">
      <alignment horizontal="right" vertical="center"/>
      <protection locked="0"/>
    </xf>
    <xf numFmtId="10" fontId="98" fillId="13" borderId="62" xfId="13" applyNumberFormat="1" applyFont="1" applyFill="1" applyBorder="1" applyAlignment="1" applyProtection="1">
      <alignment horizontal="right" vertical="center"/>
      <protection locked="0"/>
    </xf>
    <xf numFmtId="10" fontId="93" fillId="0" borderId="213" xfId="13" applyNumberFormat="1" applyFont="1" applyFill="1" applyBorder="1" applyAlignment="1" applyProtection="1">
      <alignment horizontal="right" vertical="center"/>
      <protection locked="0"/>
    </xf>
    <xf numFmtId="3" fontId="93" fillId="0" borderId="452" xfId="13" applyNumberFormat="1" applyFont="1" applyFill="1" applyBorder="1" applyAlignment="1" applyProtection="1">
      <alignment horizontal="right" vertical="center"/>
      <protection locked="0"/>
    </xf>
    <xf numFmtId="10" fontId="93" fillId="0" borderId="452" xfId="13" applyNumberFormat="1" applyFont="1" applyFill="1" applyBorder="1" applyAlignment="1" applyProtection="1">
      <alignment horizontal="right" vertical="center"/>
      <protection locked="0"/>
    </xf>
    <xf numFmtId="3" fontId="93" fillId="0" borderId="453" xfId="13" applyNumberFormat="1" applyFont="1" applyFill="1" applyBorder="1" applyAlignment="1" applyProtection="1">
      <alignment horizontal="right" vertical="center"/>
      <protection locked="0"/>
    </xf>
    <xf numFmtId="10" fontId="93" fillId="0" borderId="453" xfId="13" applyNumberFormat="1" applyFont="1" applyFill="1" applyBorder="1" applyAlignment="1" applyProtection="1">
      <alignment horizontal="right" vertical="center"/>
      <protection locked="0"/>
    </xf>
    <xf numFmtId="3" fontId="97" fillId="2" borderId="76" xfId="13" applyNumberFormat="1" applyFont="1" applyFill="1" applyBorder="1" applyAlignment="1" applyProtection="1">
      <alignment horizontal="right" vertical="center"/>
      <protection locked="0"/>
    </xf>
    <xf numFmtId="10" fontId="97" fillId="2" borderId="76" xfId="13" applyNumberFormat="1" applyFont="1" applyFill="1" applyBorder="1" applyAlignment="1" applyProtection="1">
      <alignment horizontal="right" vertical="center"/>
      <protection locked="0"/>
    </xf>
    <xf numFmtId="3" fontId="93" fillId="0" borderId="213" xfId="13" applyNumberFormat="1" applyFont="1" applyFill="1" applyBorder="1" applyAlignment="1" applyProtection="1">
      <alignment horizontal="right" vertical="center"/>
      <protection locked="0"/>
    </xf>
    <xf numFmtId="3" fontId="99" fillId="0" borderId="213" xfId="13" applyNumberFormat="1" applyFont="1" applyFill="1" applyBorder="1" applyAlignment="1" applyProtection="1">
      <alignment horizontal="right" vertical="center"/>
      <protection locked="0"/>
    </xf>
    <xf numFmtId="10" fontId="99" fillId="0" borderId="213" xfId="13" applyNumberFormat="1" applyFont="1" applyFill="1" applyBorder="1" applyAlignment="1" applyProtection="1">
      <alignment horizontal="right" vertical="center"/>
      <protection locked="0"/>
    </xf>
    <xf numFmtId="49" fontId="93" fillId="15" borderId="454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388" xfId="13" applyNumberFormat="1" applyFont="1" applyFill="1" applyBorder="1" applyAlignment="1" applyProtection="1">
      <alignment vertical="center" wrapText="1"/>
      <protection locked="0"/>
    </xf>
    <xf numFmtId="0" fontId="1" fillId="0" borderId="414" xfId="25" applyBorder="1" applyAlignment="1">
      <alignment vertical="center" wrapText="1"/>
    </xf>
    <xf numFmtId="10" fontId="1" fillId="0" borderId="414" xfId="25" applyNumberFormat="1" applyBorder="1" applyAlignment="1">
      <alignment vertical="center" wrapText="1"/>
    </xf>
    <xf numFmtId="49" fontId="93" fillId="15" borderId="25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55" xfId="13" applyNumberFormat="1" applyFont="1" applyFill="1" applyBorder="1" applyAlignment="1" applyProtection="1">
      <alignment horizontal="left" vertical="center" wrapText="1"/>
      <protection locked="0"/>
    </xf>
    <xf numFmtId="49" fontId="97" fillId="17" borderId="78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456" xfId="13" applyNumberFormat="1" applyFont="1" applyFill="1" applyBorder="1" applyAlignment="1" applyProtection="1">
      <alignment horizontal="left" vertical="center" wrapText="1"/>
      <protection locked="0"/>
    </xf>
    <xf numFmtId="3" fontId="97" fillId="2" borderId="6" xfId="13" applyNumberFormat="1" applyFont="1" applyFill="1" applyBorder="1" applyAlignment="1" applyProtection="1">
      <alignment horizontal="right" vertical="center"/>
      <protection locked="0"/>
    </xf>
    <xf numFmtId="10" fontId="97" fillId="2" borderId="6" xfId="13" applyNumberFormat="1" applyFont="1" applyFill="1" applyBorder="1" applyAlignment="1" applyProtection="1">
      <alignment horizontal="right" vertical="center"/>
      <protection locked="0"/>
    </xf>
    <xf numFmtId="49" fontId="93" fillId="15" borderId="457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17" xfId="13" applyNumberFormat="1" applyFont="1" applyFill="1" applyBorder="1" applyAlignment="1" applyProtection="1">
      <alignment horizontal="center" vertical="center" wrapText="1"/>
      <protection locked="0"/>
    </xf>
    <xf numFmtId="3" fontId="19" fillId="0" borderId="88" xfId="13" applyNumberFormat="1" applyFont="1" applyFill="1" applyBorder="1" applyAlignment="1" applyProtection="1">
      <alignment horizontal="right" vertical="center"/>
      <protection locked="0"/>
    </xf>
    <xf numFmtId="49" fontId="93" fillId="15" borderId="458" xfId="13" applyNumberFormat="1" applyFont="1" applyFill="1" applyBorder="1" applyAlignment="1" applyProtection="1">
      <alignment horizontal="left" vertical="center" wrapText="1"/>
      <protection locked="0"/>
    </xf>
    <xf numFmtId="49" fontId="19" fillId="15" borderId="6" xfId="13" applyNumberFormat="1" applyFont="1" applyFill="1" applyBorder="1" applyAlignment="1" applyProtection="1">
      <alignment vertical="center" wrapText="1"/>
      <protection locked="0"/>
    </xf>
    <xf numFmtId="3" fontId="19" fillId="0" borderId="412" xfId="13" applyNumberFormat="1" applyFont="1" applyFill="1" applyBorder="1" applyAlignment="1" applyProtection="1">
      <alignment horizontal="right" vertical="center"/>
      <protection locked="0"/>
    </xf>
    <xf numFmtId="3" fontId="19" fillId="0" borderId="444" xfId="13" applyNumberFormat="1" applyFont="1" applyFill="1" applyBorder="1" applyAlignment="1" applyProtection="1">
      <alignment horizontal="right" vertical="center"/>
      <protection locked="0"/>
    </xf>
    <xf numFmtId="49" fontId="93" fillId="15" borderId="31" xfId="13" applyNumberFormat="1" applyFont="1" applyFill="1" applyBorder="1" applyAlignment="1" applyProtection="1">
      <alignment vertical="center" wrapText="1"/>
      <protection locked="0"/>
    </xf>
    <xf numFmtId="49" fontId="19" fillId="15" borderId="15" xfId="13" applyNumberFormat="1" applyFont="1" applyFill="1" applyBorder="1" applyAlignment="1" applyProtection="1">
      <alignment vertical="center" wrapText="1"/>
      <protection locked="0"/>
    </xf>
    <xf numFmtId="49" fontId="93" fillId="15" borderId="459" xfId="13" applyNumberFormat="1" applyFont="1" applyFill="1" applyBorder="1" applyAlignment="1" applyProtection="1">
      <alignment horizontal="center" vertical="center" wrapText="1"/>
      <protection locked="0"/>
    </xf>
    <xf numFmtId="3" fontId="17" fillId="0" borderId="88" xfId="13" applyNumberFormat="1" applyFont="1" applyFill="1" applyBorder="1" applyAlignment="1" applyProtection="1">
      <alignment horizontal="right" vertical="center"/>
      <protection locked="0"/>
    </xf>
    <xf numFmtId="0" fontId="93" fillId="0" borderId="460" xfId="13" applyNumberFormat="1" applyFont="1" applyFill="1" applyBorder="1" applyAlignment="1" applyProtection="1">
      <alignment vertical="center"/>
      <protection locked="0"/>
    </xf>
    <xf numFmtId="0" fontId="93" fillId="0" borderId="412" xfId="13" applyNumberFormat="1" applyFont="1" applyFill="1" applyBorder="1" applyAlignment="1" applyProtection="1">
      <alignment vertical="center"/>
      <protection locked="0"/>
    </xf>
    <xf numFmtId="0" fontId="19" fillId="0" borderId="412" xfId="13" applyNumberFormat="1" applyFont="1" applyFill="1" applyBorder="1" applyAlignment="1" applyProtection="1">
      <alignment vertical="center"/>
      <protection locked="0"/>
    </xf>
    <xf numFmtId="165" fontId="93" fillId="0" borderId="409" xfId="13" applyNumberFormat="1" applyFont="1" applyFill="1" applyBorder="1" applyAlignment="1" applyProtection="1">
      <alignment vertical="center"/>
      <protection locked="0"/>
    </xf>
    <xf numFmtId="165" fontId="19" fillId="0" borderId="409" xfId="13" applyNumberFormat="1" applyFont="1" applyFill="1" applyBorder="1" applyAlignment="1" applyProtection="1">
      <alignment vertical="center"/>
      <protection locked="0"/>
    </xf>
    <xf numFmtId="0" fontId="93" fillId="0" borderId="432" xfId="13" applyNumberFormat="1" applyFont="1" applyFill="1" applyBorder="1" applyAlignment="1" applyProtection="1">
      <alignment horizontal="center" vertical="center"/>
      <protection locked="0"/>
    </xf>
    <xf numFmtId="0" fontId="93" fillId="0" borderId="461" xfId="13" applyNumberFormat="1" applyFont="1" applyFill="1" applyBorder="1" applyAlignment="1" applyProtection="1">
      <alignment vertical="center" wrapText="1"/>
      <protection locked="0"/>
    </xf>
    <xf numFmtId="165" fontId="93" fillId="0" borderId="409" xfId="13" applyNumberFormat="1" applyFont="1" applyFill="1" applyBorder="1" applyAlignment="1" applyProtection="1">
      <alignment horizontal="right" vertical="center"/>
      <protection locked="0"/>
    </xf>
    <xf numFmtId="165" fontId="19" fillId="0" borderId="409" xfId="13" applyNumberFormat="1" applyFont="1" applyFill="1" applyBorder="1" applyAlignment="1" applyProtection="1">
      <alignment horizontal="right" vertical="center"/>
      <protection locked="0"/>
    </xf>
    <xf numFmtId="0" fontId="93" fillId="0" borderId="0" xfId="13" applyNumberFormat="1" applyFont="1" applyFill="1" applyBorder="1" applyAlignment="1" applyProtection="1">
      <alignment vertical="center"/>
      <protection locked="0"/>
    </xf>
    <xf numFmtId="0" fontId="93" fillId="0" borderId="6" xfId="13" applyNumberFormat="1" applyFont="1" applyFill="1" applyBorder="1" applyAlignment="1" applyProtection="1">
      <alignment vertical="center"/>
      <protection locked="0"/>
    </xf>
    <xf numFmtId="3" fontId="99" fillId="0" borderId="425" xfId="13" applyNumberFormat="1" applyFont="1" applyFill="1" applyBorder="1" applyAlignment="1" applyProtection="1">
      <alignment horizontal="right" vertical="center"/>
      <protection locked="0"/>
    </xf>
    <xf numFmtId="10" fontId="99" fillId="0" borderId="425" xfId="13" applyNumberFormat="1" applyFont="1" applyFill="1" applyBorder="1" applyAlignment="1" applyProtection="1">
      <alignment horizontal="right" vertical="center"/>
      <protection locked="0"/>
    </xf>
    <xf numFmtId="49" fontId="93" fillId="15" borderId="430" xfId="13" applyNumberFormat="1" applyFont="1" applyFill="1" applyBorder="1" applyAlignment="1" applyProtection="1">
      <alignment vertical="center" wrapText="1"/>
      <protection locked="0"/>
    </xf>
    <xf numFmtId="3" fontId="93" fillId="15" borderId="194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194" xfId="13" applyNumberFormat="1" applyFont="1" applyFill="1" applyBorder="1" applyAlignment="1" applyProtection="1">
      <alignment horizontal="right" vertical="center" wrapText="1"/>
      <protection locked="0"/>
    </xf>
    <xf numFmtId="3" fontId="93" fillId="15" borderId="417" xfId="13" applyNumberFormat="1" applyFont="1" applyFill="1" applyBorder="1" applyAlignment="1" applyProtection="1">
      <alignment horizontal="right" vertical="center" wrapText="1"/>
      <protection locked="0"/>
    </xf>
    <xf numFmtId="3" fontId="19" fillId="15" borderId="417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417" xfId="13" applyNumberFormat="1" applyFont="1" applyFill="1" applyBorder="1" applyAlignment="1" applyProtection="1">
      <alignment horizontal="right" vertical="center" wrapText="1"/>
      <protection locked="0"/>
    </xf>
    <xf numFmtId="49" fontId="93" fillId="15" borderId="458" xfId="13" applyNumberFormat="1" applyFont="1" applyFill="1" applyBorder="1" applyAlignment="1" applyProtection="1">
      <alignment horizontal="center" vertical="center" wrapText="1"/>
      <protection locked="0"/>
    </xf>
    <xf numFmtId="3" fontId="93" fillId="15" borderId="88" xfId="13" applyNumberFormat="1" applyFont="1" applyFill="1" applyBorder="1" applyAlignment="1" applyProtection="1">
      <alignment horizontal="center" vertical="center" wrapText="1"/>
      <protection locked="0"/>
    </xf>
    <xf numFmtId="10" fontId="93" fillId="15" borderId="8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8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86" xfId="13" applyNumberFormat="1" applyFont="1" applyFill="1" applyBorder="1" applyAlignment="1" applyProtection="1">
      <alignment horizontal="left" vertical="center" wrapText="1"/>
      <protection locked="0"/>
    </xf>
    <xf numFmtId="0" fontId="93" fillId="0" borderId="127" xfId="13" applyNumberFormat="1" applyFont="1" applyFill="1" applyBorder="1" applyAlignment="1" applyProtection="1">
      <alignment horizontal="left" vertical="center"/>
      <protection locked="0"/>
    </xf>
    <xf numFmtId="3" fontId="93" fillId="0" borderId="462" xfId="13" applyNumberFormat="1" applyFont="1" applyFill="1" applyBorder="1" applyAlignment="1" applyProtection="1">
      <alignment vertical="center"/>
      <protection locked="0"/>
    </xf>
    <xf numFmtId="10" fontId="93" fillId="0" borderId="462" xfId="13" applyNumberFormat="1" applyFont="1" applyFill="1" applyBorder="1" applyAlignment="1" applyProtection="1">
      <alignment vertical="center"/>
      <protection locked="0"/>
    </xf>
    <xf numFmtId="49" fontId="93" fillId="15" borderId="463" xfId="13" applyNumberFormat="1" applyFont="1" applyFill="1" applyBorder="1" applyAlignment="1" applyProtection="1">
      <alignment horizontal="center" vertical="center" wrapText="1"/>
      <protection locked="0"/>
    </xf>
    <xf numFmtId="3" fontId="19" fillId="0" borderId="88" xfId="13" applyNumberFormat="1" applyFont="1" applyFill="1" applyBorder="1" applyAlignment="1" applyProtection="1">
      <alignment vertical="center"/>
      <protection locked="0"/>
    </xf>
    <xf numFmtId="49" fontId="93" fillId="15" borderId="430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464" xfId="13" applyNumberFormat="1" applyFont="1" applyFill="1" applyBorder="1" applyAlignment="1" applyProtection="1">
      <alignment horizontal="center" vertical="center" wrapText="1"/>
      <protection locked="0"/>
    </xf>
    <xf numFmtId="0" fontId="93" fillId="15" borderId="465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466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46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6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6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6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7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86" xfId="13" applyNumberFormat="1" applyFont="1" applyFill="1" applyBorder="1" applyAlignment="1" applyProtection="1">
      <alignment vertical="center" wrapText="1"/>
      <protection locked="0"/>
    </xf>
    <xf numFmtId="49" fontId="93" fillId="15" borderId="194" xfId="13" applyNumberFormat="1" applyFont="1" applyFill="1" applyBorder="1" applyAlignment="1" applyProtection="1">
      <alignment vertical="center" wrapText="1"/>
      <protection locked="0"/>
    </xf>
    <xf numFmtId="49" fontId="19" fillId="15" borderId="194" xfId="13" applyNumberFormat="1" applyFont="1" applyFill="1" applyBorder="1" applyAlignment="1" applyProtection="1">
      <alignment vertical="center" wrapText="1"/>
      <protection locked="0"/>
    </xf>
    <xf numFmtId="10" fontId="93" fillId="15" borderId="194" xfId="13" applyNumberFormat="1" applyFont="1" applyFill="1" applyBorder="1" applyAlignment="1" applyProtection="1">
      <alignment vertical="center" wrapText="1"/>
      <protection locked="0"/>
    </xf>
    <xf numFmtId="3" fontId="97" fillId="0" borderId="471" xfId="13" applyNumberFormat="1" applyFont="1" applyFill="1" applyBorder="1" applyAlignment="1" applyProtection="1">
      <alignment horizontal="right" vertical="center"/>
      <protection locked="0"/>
    </xf>
    <xf numFmtId="3" fontId="10" fillId="0" borderId="471" xfId="13" applyNumberFormat="1" applyFont="1" applyFill="1" applyBorder="1" applyAlignment="1" applyProtection="1">
      <alignment horizontal="right" vertical="center"/>
      <protection locked="0"/>
    </xf>
    <xf numFmtId="10" fontId="97" fillId="0" borderId="471" xfId="13" applyNumberFormat="1" applyFont="1" applyFill="1" applyBorder="1" applyAlignment="1" applyProtection="1">
      <alignment horizontal="right" vertical="center"/>
      <protection locked="0"/>
    </xf>
    <xf numFmtId="0" fontId="1" fillId="0" borderId="472" xfId="25" applyFont="1" applyBorder="1" applyAlignment="1">
      <alignment horizontal="left" vertical="top" wrapText="1"/>
    </xf>
    <xf numFmtId="49" fontId="93" fillId="15" borderId="47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7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7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76" xfId="13" applyNumberFormat="1" applyFont="1" applyFill="1" applyBorder="1" applyAlignment="1" applyProtection="1">
      <alignment vertical="center" wrapText="1"/>
      <protection locked="0"/>
    </xf>
    <xf numFmtId="49" fontId="93" fillId="15" borderId="477" xfId="13" applyNumberFormat="1" applyFont="1" applyFill="1" applyBorder="1" applyAlignment="1" applyProtection="1">
      <alignment vertical="center" wrapText="1"/>
      <protection locked="0"/>
    </xf>
    <xf numFmtId="10" fontId="93" fillId="15" borderId="477" xfId="13" applyNumberFormat="1" applyFont="1" applyFill="1" applyBorder="1" applyAlignment="1" applyProtection="1">
      <alignment vertical="center" wrapText="1"/>
      <protection locked="0"/>
    </xf>
    <xf numFmtId="3" fontId="99" fillId="0" borderId="477" xfId="13" applyNumberFormat="1" applyFont="1" applyFill="1" applyBorder="1" applyAlignment="1" applyProtection="1">
      <alignment horizontal="right" vertical="center"/>
      <protection locked="0"/>
    </xf>
    <xf numFmtId="10" fontId="99" fillId="0" borderId="477" xfId="13" applyNumberFormat="1" applyFont="1" applyFill="1" applyBorder="1" applyAlignment="1" applyProtection="1">
      <alignment horizontal="right" vertical="center"/>
      <protection locked="0"/>
    </xf>
    <xf numFmtId="49" fontId="93" fillId="15" borderId="47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7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80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482" xfId="13" applyNumberFormat="1" applyFont="1" applyFill="1" applyBorder="1" applyAlignment="1" applyProtection="1">
      <alignment horizontal="right" vertical="center"/>
      <protection locked="0"/>
    </xf>
    <xf numFmtId="10" fontId="93" fillId="0" borderId="482" xfId="13" applyNumberFormat="1" applyFont="1" applyFill="1" applyBorder="1" applyAlignment="1" applyProtection="1">
      <alignment horizontal="right" vertical="center"/>
      <protection locked="0"/>
    </xf>
    <xf numFmtId="49" fontId="93" fillId="15" borderId="126" xfId="13" applyNumberFormat="1" applyFont="1" applyFill="1" applyBorder="1" applyAlignment="1" applyProtection="1">
      <alignment vertical="center" wrapText="1"/>
      <protection locked="0"/>
    </xf>
    <xf numFmtId="49" fontId="93" fillId="15" borderId="127" xfId="13" applyNumberFormat="1" applyFont="1" applyFill="1" applyBorder="1" applyAlignment="1" applyProtection="1">
      <alignment vertical="center" wrapText="1"/>
      <protection locked="0"/>
    </xf>
    <xf numFmtId="3" fontId="93" fillId="19" borderId="477" xfId="13" applyNumberFormat="1" applyFont="1" applyFill="1" applyBorder="1" applyAlignment="1" applyProtection="1">
      <alignment horizontal="right" vertical="center" wrapText="1"/>
      <protection locked="0"/>
    </xf>
    <xf numFmtId="10" fontId="93" fillId="19" borderId="477" xfId="13" applyNumberFormat="1" applyFont="1" applyFill="1" applyBorder="1" applyAlignment="1" applyProtection="1">
      <alignment horizontal="right" vertical="center" wrapText="1"/>
      <protection locked="0"/>
    </xf>
    <xf numFmtId="3" fontId="93" fillId="15" borderId="477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477" xfId="13" applyNumberFormat="1" applyFont="1" applyFill="1" applyBorder="1" applyAlignment="1" applyProtection="1">
      <alignment horizontal="right" vertical="center" wrapText="1"/>
      <protection locked="0"/>
    </xf>
    <xf numFmtId="49" fontId="93" fillId="15" borderId="483" xfId="13" applyNumberFormat="1" applyFont="1" applyFill="1" applyBorder="1" applyAlignment="1" applyProtection="1">
      <alignment horizontal="center" vertical="center" wrapText="1"/>
      <protection locked="0"/>
    </xf>
    <xf numFmtId="3" fontId="93" fillId="15" borderId="484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484" xfId="13" applyNumberFormat="1" applyFont="1" applyFill="1" applyBorder="1" applyAlignment="1" applyProtection="1">
      <alignment horizontal="right" vertical="center" wrapText="1"/>
      <protection locked="0"/>
    </xf>
    <xf numFmtId="49" fontId="93" fillId="15" borderId="48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86" xfId="13" applyNumberFormat="1" applyFont="1" applyFill="1" applyBorder="1" applyAlignment="1" applyProtection="1">
      <alignment horizontal="left" vertical="center" wrapText="1"/>
      <protection locked="0"/>
    </xf>
    <xf numFmtId="3" fontId="93" fillId="15" borderId="487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487" xfId="13" applyNumberFormat="1" applyFont="1" applyFill="1" applyBorder="1" applyAlignment="1" applyProtection="1">
      <alignment horizontal="right" vertical="center" wrapText="1"/>
      <protection locked="0"/>
    </xf>
    <xf numFmtId="3" fontId="97" fillId="0" borderId="477" xfId="13" applyNumberFormat="1" applyFont="1" applyFill="1" applyBorder="1" applyAlignment="1" applyProtection="1">
      <alignment horizontal="right" vertical="center"/>
      <protection locked="0"/>
    </xf>
    <xf numFmtId="10" fontId="97" fillId="0" borderId="477" xfId="13" applyNumberFormat="1" applyFont="1" applyFill="1" applyBorder="1" applyAlignment="1" applyProtection="1">
      <alignment horizontal="right" vertical="center"/>
      <protection locked="0"/>
    </xf>
    <xf numFmtId="49" fontId="93" fillId="15" borderId="48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8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13" xfId="13" applyNumberFormat="1" applyFont="1" applyFill="1" applyBorder="1" applyAlignment="1" applyProtection="1">
      <alignment horizontal="left" vertical="center" wrapText="1"/>
      <protection locked="0"/>
    </xf>
    <xf numFmtId="3" fontId="99" fillId="0" borderId="490" xfId="13" applyNumberFormat="1" applyFont="1" applyFill="1" applyBorder="1" applyAlignment="1" applyProtection="1">
      <alignment horizontal="right" vertical="center"/>
      <protection locked="0"/>
    </xf>
    <xf numFmtId="10" fontId="99" fillId="0" borderId="490" xfId="13" applyNumberFormat="1" applyFont="1" applyFill="1" applyBorder="1" applyAlignment="1" applyProtection="1">
      <alignment horizontal="right" vertical="center"/>
      <protection locked="0"/>
    </xf>
    <xf numFmtId="3" fontId="93" fillId="0" borderId="490" xfId="13" applyNumberFormat="1" applyFont="1" applyFill="1" applyBorder="1" applyAlignment="1" applyProtection="1">
      <alignment horizontal="right" vertical="center"/>
      <protection locked="0"/>
    </xf>
    <xf numFmtId="10" fontId="93" fillId="0" borderId="490" xfId="13" applyNumberFormat="1" applyFont="1" applyFill="1" applyBorder="1" applyAlignment="1" applyProtection="1">
      <alignment horizontal="right" vertical="center"/>
      <protection locked="0"/>
    </xf>
    <xf numFmtId="49" fontId="93" fillId="15" borderId="49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9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9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94" xfId="13" applyNumberFormat="1" applyFont="1" applyFill="1" applyBorder="1" applyAlignment="1" applyProtection="1">
      <alignment horizontal="left" vertical="center" wrapText="1"/>
      <protection locked="0"/>
    </xf>
    <xf numFmtId="3" fontId="17" fillId="0" borderId="477" xfId="13" applyNumberFormat="1" applyFont="1" applyFill="1" applyBorder="1" applyAlignment="1" applyProtection="1">
      <alignment horizontal="right" vertical="center"/>
      <protection locked="0"/>
    </xf>
    <xf numFmtId="49" fontId="93" fillId="18" borderId="162" xfId="13" applyNumberFormat="1" applyFont="1" applyFill="1" applyBorder="1" applyAlignment="1" applyProtection="1">
      <alignment horizontal="center" vertical="center" wrapText="1"/>
      <protection locked="0"/>
    </xf>
    <xf numFmtId="2" fontId="93" fillId="0" borderId="497" xfId="13" applyNumberFormat="1" applyFont="1" applyFill="1" applyBorder="1" applyAlignment="1" applyProtection="1">
      <alignment horizontal="left" vertical="center" wrapText="1"/>
      <protection locked="0"/>
    </xf>
    <xf numFmtId="2" fontId="93" fillId="0" borderId="40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9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22" xfId="13" applyNumberFormat="1" applyFont="1" applyFill="1" applyBorder="1" applyAlignment="1" applyProtection="1">
      <alignment horizontal="center" vertical="center" wrapText="1"/>
      <protection locked="0"/>
    </xf>
    <xf numFmtId="2" fontId="93" fillId="0" borderId="489" xfId="13" applyNumberFormat="1" applyFont="1" applyFill="1" applyBorder="1" applyAlignment="1" applyProtection="1">
      <alignment horizontal="left" vertical="center" wrapText="1"/>
      <protection locked="0"/>
    </xf>
    <xf numFmtId="2" fontId="93" fillId="0" borderId="3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98" xfId="13" applyNumberFormat="1" applyFont="1" applyFill="1" applyBorder="1" applyAlignment="1" applyProtection="1">
      <alignment vertical="center" wrapText="1"/>
      <protection locked="0"/>
    </xf>
    <xf numFmtId="49" fontId="19" fillId="15" borderId="88" xfId="13" applyNumberFormat="1" applyFont="1" applyFill="1" applyBorder="1" applyAlignment="1" applyProtection="1">
      <alignment vertical="center" wrapText="1"/>
      <protection locked="0"/>
    </xf>
    <xf numFmtId="49" fontId="93" fillId="15" borderId="49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0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03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504" xfId="13" applyNumberFormat="1" applyFont="1" applyFill="1" applyBorder="1" applyAlignment="1" applyProtection="1">
      <alignment horizontal="right" vertical="center"/>
      <protection locked="0"/>
    </xf>
    <xf numFmtId="3" fontId="19" fillId="0" borderId="504" xfId="13" applyNumberFormat="1" applyFont="1" applyFill="1" applyBorder="1" applyAlignment="1" applyProtection="1">
      <alignment horizontal="right" vertical="center"/>
      <protection locked="0"/>
    </xf>
    <xf numFmtId="10" fontId="93" fillId="0" borderId="504" xfId="13" applyNumberFormat="1" applyFont="1" applyFill="1" applyBorder="1" applyAlignment="1" applyProtection="1">
      <alignment horizontal="right" vertical="center"/>
      <protection locked="0"/>
    </xf>
    <xf numFmtId="49" fontId="93" fillId="15" borderId="505" xfId="13" applyNumberFormat="1" applyFont="1" applyFill="1" applyBorder="1" applyAlignment="1" applyProtection="1">
      <alignment horizontal="center" vertical="center" wrapText="1"/>
      <protection locked="0"/>
    </xf>
    <xf numFmtId="2" fontId="93" fillId="0" borderId="502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06" xfId="13" applyNumberFormat="1" applyFont="1" applyFill="1" applyBorder="1" applyAlignment="1" applyProtection="1">
      <alignment horizontal="right" vertical="center"/>
      <protection locked="0"/>
    </xf>
    <xf numFmtId="3" fontId="19" fillId="0" borderId="506" xfId="13" applyNumberFormat="1" applyFont="1" applyFill="1" applyBorder="1" applyAlignment="1" applyProtection="1">
      <alignment horizontal="right" vertical="center"/>
      <protection locked="0"/>
    </xf>
    <xf numFmtId="10" fontId="93" fillId="0" borderId="506" xfId="13" applyNumberFormat="1" applyFont="1" applyFill="1" applyBorder="1" applyAlignment="1" applyProtection="1">
      <alignment horizontal="right" vertical="center"/>
      <protection locked="0"/>
    </xf>
    <xf numFmtId="49" fontId="93" fillId="15" borderId="50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0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0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0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1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11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14" xfId="13" applyNumberFormat="1" applyFont="1" applyFill="1" applyBorder="1" applyAlignment="1" applyProtection="1">
      <alignment horizontal="right" vertical="center"/>
      <protection locked="0"/>
    </xf>
    <xf numFmtId="3" fontId="19" fillId="0" borderId="514" xfId="13" applyNumberFormat="1" applyFont="1" applyFill="1" applyBorder="1" applyAlignment="1" applyProtection="1">
      <alignment horizontal="right" vertical="center"/>
      <protection locked="0"/>
    </xf>
    <xf numFmtId="10" fontId="93" fillId="0" borderId="514" xfId="13" applyNumberFormat="1" applyFont="1" applyFill="1" applyBorder="1" applyAlignment="1" applyProtection="1">
      <alignment horizontal="right" vertical="center"/>
      <protection locked="0"/>
    </xf>
    <xf numFmtId="49" fontId="93" fillId="0" borderId="515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502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0" xfId="13" applyNumberFormat="1" applyFont="1" applyFill="1" applyBorder="1" applyAlignment="1" applyProtection="1">
      <alignment horizontal="center" vertical="center" wrapText="1"/>
      <protection locked="0"/>
    </xf>
    <xf numFmtId="3" fontId="97" fillId="0" borderId="504" xfId="13" applyNumberFormat="1" applyFont="1" applyFill="1" applyBorder="1" applyAlignment="1" applyProtection="1">
      <alignment horizontal="right" vertical="center"/>
      <protection locked="0"/>
    </xf>
    <xf numFmtId="3" fontId="10" fillId="0" borderId="504" xfId="13" applyNumberFormat="1" applyFont="1" applyFill="1" applyBorder="1" applyAlignment="1" applyProtection="1">
      <alignment horizontal="right" vertical="center"/>
      <protection locked="0"/>
    </xf>
    <xf numFmtId="49" fontId="5" fillId="0" borderId="507" xfId="25" applyNumberFormat="1" applyFont="1" applyBorder="1" applyAlignment="1">
      <alignment vertical="center" wrapText="1"/>
    </xf>
    <xf numFmtId="49" fontId="93" fillId="0" borderId="516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17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520" xfId="13" applyNumberFormat="1" applyFont="1" applyFill="1" applyBorder="1" applyAlignment="1" applyProtection="1">
      <alignment horizontal="center" vertical="center" wrapText="1"/>
      <protection locked="0"/>
    </xf>
    <xf numFmtId="49" fontId="98" fillId="0" borderId="0" xfId="13" applyNumberFormat="1" applyFont="1" applyFill="1" applyBorder="1" applyAlignment="1" applyProtection="1">
      <alignment horizontal="center" vertical="center" wrapText="1"/>
      <protection locked="0"/>
    </xf>
    <xf numFmtId="49" fontId="98" fillId="0" borderId="6" xfId="13" applyNumberFormat="1" applyFont="1" applyFill="1" applyBorder="1" applyAlignment="1" applyProtection="1">
      <alignment horizontal="center" vertical="center" wrapText="1"/>
      <protection locked="0"/>
    </xf>
    <xf numFmtId="10" fontId="98" fillId="0" borderId="6" xfId="13" applyNumberFormat="1" applyFont="1" applyFill="1" applyBorder="1" applyAlignment="1" applyProtection="1">
      <alignment horizontal="center" vertical="center" wrapText="1"/>
      <protection locked="0"/>
    </xf>
    <xf numFmtId="3" fontId="97" fillId="0" borderId="514" xfId="13" applyNumberFormat="1" applyFont="1" applyFill="1" applyBorder="1" applyAlignment="1" applyProtection="1">
      <alignment horizontal="right" vertical="center"/>
      <protection locked="0"/>
    </xf>
    <xf numFmtId="10" fontId="97" fillId="0" borderId="514" xfId="13" applyNumberFormat="1" applyFont="1" applyFill="1" applyBorder="1" applyAlignment="1" applyProtection="1">
      <alignment horizontal="right" vertical="center"/>
      <protection locked="0"/>
    </xf>
    <xf numFmtId="49" fontId="93" fillId="15" borderId="52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2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25" xfId="13" applyNumberFormat="1" applyFont="1" applyFill="1" applyBorder="1" applyAlignment="1" applyProtection="1">
      <alignment horizontal="left" vertical="center" wrapText="1"/>
      <protection locked="0"/>
    </xf>
    <xf numFmtId="3" fontId="93" fillId="6" borderId="514" xfId="13" applyNumberFormat="1" applyFont="1" applyFill="1" applyBorder="1" applyAlignment="1" applyProtection="1">
      <alignment horizontal="right" vertical="center"/>
      <protection locked="0"/>
    </xf>
    <xf numFmtId="10" fontId="93" fillId="6" borderId="514" xfId="13" applyNumberFormat="1" applyFont="1" applyFill="1" applyBorder="1" applyAlignment="1" applyProtection="1">
      <alignment horizontal="right" vertical="center"/>
      <protection locked="0"/>
    </xf>
    <xf numFmtId="49" fontId="93" fillId="19" borderId="505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502" xfId="13" applyNumberFormat="1" applyFont="1" applyFill="1" applyBorder="1" applyAlignment="1" applyProtection="1">
      <alignment horizontal="left" vertical="center" wrapText="1"/>
      <protection locked="0"/>
    </xf>
    <xf numFmtId="49" fontId="97" fillId="19" borderId="0" xfId="13" applyNumberFormat="1" applyFont="1" applyFill="1" applyBorder="1" applyAlignment="1" applyProtection="1">
      <alignment vertical="center" wrapText="1"/>
      <protection locked="0"/>
    </xf>
    <xf numFmtId="3" fontId="99" fillId="0" borderId="514" xfId="13" applyNumberFormat="1" applyFont="1" applyFill="1" applyBorder="1" applyAlignment="1" applyProtection="1">
      <alignment horizontal="right" vertical="center"/>
      <protection locked="0"/>
    </xf>
    <xf numFmtId="10" fontId="99" fillId="0" borderId="514" xfId="13" applyNumberFormat="1" applyFont="1" applyFill="1" applyBorder="1" applyAlignment="1" applyProtection="1">
      <alignment horizontal="right" vertical="center"/>
      <protection locked="0"/>
    </xf>
    <xf numFmtId="3" fontId="93" fillId="0" borderId="526" xfId="13" applyNumberFormat="1" applyFont="1" applyFill="1" applyBorder="1" applyAlignment="1" applyProtection="1">
      <alignment horizontal="right" vertical="center"/>
      <protection locked="0"/>
    </xf>
    <xf numFmtId="10" fontId="93" fillId="0" borderId="526" xfId="13" applyNumberFormat="1" applyFont="1" applyFill="1" applyBorder="1" applyAlignment="1" applyProtection="1">
      <alignment horizontal="right" vertical="center"/>
      <protection locked="0"/>
    </xf>
    <xf numFmtId="49" fontId="93" fillId="15" borderId="52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7" xfId="13" applyNumberFormat="1" applyFont="1" applyFill="1" applyBorder="1" applyAlignment="1" applyProtection="1">
      <alignment vertical="center" wrapText="1"/>
      <protection locked="0"/>
    </xf>
    <xf numFmtId="49" fontId="93" fillId="15" borderId="529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530" xfId="13" applyNumberFormat="1" applyFont="1" applyFill="1" applyBorder="1" applyAlignment="1" applyProtection="1">
      <alignment horizontal="right" vertical="center"/>
      <protection locked="0"/>
    </xf>
    <xf numFmtId="10" fontId="93" fillId="0" borderId="530" xfId="13" applyNumberFormat="1" applyFont="1" applyFill="1" applyBorder="1" applyAlignment="1" applyProtection="1">
      <alignment horizontal="right" vertical="center"/>
      <protection locked="0"/>
    </xf>
    <xf numFmtId="49" fontId="93" fillId="15" borderId="53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3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3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3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23" xfId="13" applyNumberFormat="1" applyFont="1" applyFill="1" applyBorder="1" applyAlignment="1" applyProtection="1">
      <alignment vertical="center" wrapText="1"/>
      <protection locked="0"/>
    </xf>
    <xf numFmtId="49" fontId="93" fillId="15" borderId="521" xfId="13" applyNumberFormat="1" applyFont="1" applyFill="1" applyBorder="1" applyAlignment="1" applyProtection="1">
      <alignment vertical="center" wrapText="1"/>
      <protection locked="0"/>
    </xf>
    <xf numFmtId="49" fontId="93" fillId="15" borderId="514" xfId="13" applyNumberFormat="1" applyFont="1" applyFill="1" applyBorder="1" applyAlignment="1" applyProtection="1">
      <alignment vertical="center" wrapText="1"/>
      <protection locked="0"/>
    </xf>
    <xf numFmtId="10" fontId="93" fillId="15" borderId="514" xfId="13" applyNumberFormat="1" applyFont="1" applyFill="1" applyBorder="1" applyAlignment="1" applyProtection="1">
      <alignment vertical="center" wrapText="1"/>
      <protection locked="0"/>
    </xf>
    <xf numFmtId="49" fontId="98" fillId="18" borderId="505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507" xfId="13" applyNumberFormat="1" applyFont="1" applyFill="1" applyBorder="1" applyAlignment="1" applyProtection="1">
      <alignment horizontal="left" vertical="center" wrapText="1"/>
      <protection locked="0"/>
    </xf>
    <xf numFmtId="3" fontId="98" fillId="13" borderId="514" xfId="13" applyNumberFormat="1" applyFont="1" applyFill="1" applyBorder="1" applyAlignment="1" applyProtection="1">
      <alignment horizontal="right" vertical="center"/>
      <protection locked="0"/>
    </xf>
    <xf numFmtId="10" fontId="98" fillId="13" borderId="514" xfId="13" applyNumberFormat="1" applyFont="1" applyFill="1" applyBorder="1" applyAlignment="1" applyProtection="1">
      <alignment horizontal="right" vertical="center"/>
      <protection locked="0"/>
    </xf>
    <xf numFmtId="49" fontId="93" fillId="15" borderId="508" xfId="13" applyNumberFormat="1" applyFont="1" applyFill="1" applyBorder="1" applyAlignment="1" applyProtection="1">
      <alignment horizontal="left" vertical="center" wrapText="1"/>
      <protection locked="0"/>
    </xf>
    <xf numFmtId="4" fontId="5" fillId="0" borderId="0" xfId="13" applyNumberFormat="1" applyFont="1" applyFill="1" applyBorder="1" applyAlignment="1" applyProtection="1">
      <alignment horizontal="left" vertical="center"/>
      <protection locked="0"/>
    </xf>
    <xf numFmtId="49" fontId="93" fillId="15" borderId="51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24" xfId="13" applyNumberFormat="1" applyFont="1" applyFill="1" applyBorder="1" applyAlignment="1" applyProtection="1">
      <alignment horizontal="left" vertical="center" wrapText="1"/>
      <protection locked="0"/>
    </xf>
    <xf numFmtId="2" fontId="93" fillId="0" borderId="0" xfId="13" applyNumberFormat="1" applyFont="1" applyFill="1" applyBorder="1" applyAlignment="1" applyProtection="1">
      <alignment vertical="center" wrapText="1"/>
      <protection locked="0"/>
    </xf>
    <xf numFmtId="2" fontId="93" fillId="0" borderId="6" xfId="13" applyNumberFormat="1" applyFont="1" applyFill="1" applyBorder="1" applyAlignment="1" applyProtection="1">
      <alignment vertical="center" wrapText="1"/>
      <protection locked="0"/>
    </xf>
    <xf numFmtId="10" fontId="93" fillId="0" borderId="6" xfId="13" applyNumberFormat="1" applyFont="1" applyFill="1" applyBorder="1" applyAlignment="1" applyProtection="1">
      <alignment vertical="center" wrapText="1"/>
      <protection locked="0"/>
    </xf>
    <xf numFmtId="49" fontId="93" fillId="0" borderId="522" xfId="13" applyNumberFormat="1" applyFont="1" applyFill="1" applyBorder="1" applyAlignment="1" applyProtection="1">
      <alignment horizontal="center" vertical="center" wrapText="1"/>
      <protection locked="0"/>
    </xf>
    <xf numFmtId="49" fontId="5" fillId="19" borderId="50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3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3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2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39" xfId="13" applyNumberFormat="1" applyFont="1" applyFill="1" applyBorder="1" applyAlignment="1" applyProtection="1">
      <alignment vertical="center" wrapText="1"/>
      <protection locked="0"/>
    </xf>
    <xf numFmtId="49" fontId="93" fillId="15" borderId="508" xfId="13" applyNumberFormat="1" applyFont="1" applyFill="1" applyBorder="1" applyAlignment="1" applyProtection="1">
      <alignment horizontal="center" vertical="center" wrapText="1"/>
      <protection locked="0"/>
    </xf>
    <xf numFmtId="2" fontId="93" fillId="0" borderId="511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40" xfId="13" applyNumberFormat="1" applyFont="1" applyFill="1" applyBorder="1" applyAlignment="1" applyProtection="1">
      <alignment horizontal="right" vertical="center"/>
      <protection locked="0"/>
    </xf>
    <xf numFmtId="10" fontId="93" fillId="0" borderId="540" xfId="13" applyNumberFormat="1" applyFont="1" applyFill="1" applyBorder="1" applyAlignment="1" applyProtection="1">
      <alignment horizontal="right" vertical="center"/>
      <protection locked="0"/>
    </xf>
    <xf numFmtId="2" fontId="93" fillId="0" borderId="532" xfId="13" applyNumberFormat="1" applyFont="1" applyFill="1" applyBorder="1" applyAlignment="1" applyProtection="1">
      <alignment horizontal="left" vertical="center" wrapText="1"/>
      <protection locked="0"/>
    </xf>
    <xf numFmtId="49" fontId="97" fillId="17" borderId="541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542" xfId="13" applyNumberFormat="1" applyFont="1" applyFill="1" applyBorder="1" applyAlignment="1" applyProtection="1">
      <alignment horizontal="left" vertical="center" wrapText="1"/>
      <protection locked="0"/>
    </xf>
    <xf numFmtId="3" fontId="98" fillId="13" borderId="2" xfId="13" applyNumberFormat="1" applyFont="1" applyFill="1" applyBorder="1" applyAlignment="1" applyProtection="1">
      <alignment horizontal="right" vertical="center"/>
      <protection locked="0"/>
    </xf>
    <xf numFmtId="10" fontId="98" fillId="13" borderId="2" xfId="13" applyNumberFormat="1" applyFont="1" applyFill="1" applyBorder="1" applyAlignment="1" applyProtection="1">
      <alignment horizontal="right" vertical="center"/>
      <protection locked="0"/>
    </xf>
    <xf numFmtId="3" fontId="93" fillId="0" borderId="546" xfId="13" applyNumberFormat="1" applyFont="1" applyFill="1" applyBorder="1" applyAlignment="1" applyProtection="1">
      <alignment horizontal="right" vertical="center"/>
      <protection locked="0"/>
    </xf>
    <xf numFmtId="10" fontId="93" fillId="0" borderId="546" xfId="13" applyNumberFormat="1" applyFont="1" applyFill="1" applyBorder="1" applyAlignment="1" applyProtection="1">
      <alignment horizontal="right" vertical="center"/>
      <protection locked="0"/>
    </xf>
    <xf numFmtId="49" fontId="93" fillId="15" borderId="54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48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49" xfId="13" applyNumberFormat="1" applyFont="1" applyFill="1" applyBorder="1" applyAlignment="1" applyProtection="1">
      <alignment horizontal="right" vertical="center"/>
      <protection locked="0"/>
    </xf>
    <xf numFmtId="10" fontId="93" fillId="0" borderId="549" xfId="13" applyNumberFormat="1" applyFont="1" applyFill="1" applyBorder="1" applyAlignment="1" applyProtection="1">
      <alignment horizontal="right" vertical="center"/>
      <protection locked="0"/>
    </xf>
    <xf numFmtId="49" fontId="93" fillId="15" borderId="550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19" xfId="13" applyNumberFormat="1" applyFont="1" applyFill="1" applyBorder="1" applyAlignment="1" applyProtection="1">
      <alignment horizontal="right" vertical="center"/>
      <protection locked="0"/>
    </xf>
    <xf numFmtId="10" fontId="93" fillId="0" borderId="519" xfId="13" applyNumberFormat="1" applyFont="1" applyFill="1" applyBorder="1" applyAlignment="1" applyProtection="1">
      <alignment horizontal="right" vertical="center"/>
      <protection locked="0"/>
    </xf>
    <xf numFmtId="49" fontId="93" fillId="15" borderId="55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52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24" xfId="13" applyNumberFormat="1" applyFont="1" applyFill="1" applyBorder="1" applyAlignment="1" applyProtection="1">
      <alignment horizontal="right" vertical="center"/>
      <protection locked="0"/>
    </xf>
    <xf numFmtId="10" fontId="93" fillId="0" borderId="524" xfId="13" applyNumberFormat="1" applyFont="1" applyFill="1" applyBorder="1" applyAlignment="1" applyProtection="1">
      <alignment horizontal="right" vertical="center"/>
      <protection locked="0"/>
    </xf>
    <xf numFmtId="10" fontId="93" fillId="0" borderId="554" xfId="13" applyNumberFormat="1" applyFont="1" applyFill="1" applyBorder="1" applyAlignment="1" applyProtection="1">
      <alignment horizontal="right" vertical="center"/>
      <protection locked="0"/>
    </xf>
    <xf numFmtId="49" fontId="93" fillId="15" borderId="553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553" xfId="13" applyNumberFormat="1" applyFont="1" applyFill="1" applyBorder="1" applyAlignment="1" applyProtection="1">
      <alignment horizontal="right" vertical="center"/>
      <protection locked="0"/>
    </xf>
    <xf numFmtId="49" fontId="93" fillId="15" borderId="555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56" xfId="13" applyNumberFormat="1" applyFont="1" applyFill="1" applyBorder="1" applyAlignment="1" applyProtection="1">
      <alignment horizontal="right" vertical="center"/>
      <protection locked="0"/>
    </xf>
    <xf numFmtId="10" fontId="93" fillId="0" borderId="557" xfId="13" applyNumberFormat="1" applyFont="1" applyFill="1" applyBorder="1" applyAlignment="1" applyProtection="1">
      <alignment horizontal="right" vertical="center"/>
      <protection locked="0"/>
    </xf>
    <xf numFmtId="3" fontId="93" fillId="0" borderId="504" xfId="13" applyNumberFormat="1" applyFont="1" applyFill="1" applyBorder="1" applyAlignment="1" applyProtection="1">
      <alignment vertical="center"/>
      <protection locked="0"/>
    </xf>
    <xf numFmtId="10" fontId="93" fillId="0" borderId="504" xfId="13" applyNumberFormat="1" applyFont="1" applyFill="1" applyBorder="1" applyAlignment="1" applyProtection="1">
      <alignment vertical="center"/>
      <protection locked="0"/>
    </xf>
    <xf numFmtId="3" fontId="99" fillId="0" borderId="514" xfId="13" applyNumberFormat="1" applyFont="1" applyFill="1" applyBorder="1" applyAlignment="1" applyProtection="1">
      <alignment vertical="center"/>
      <protection locked="0"/>
    </xf>
    <xf numFmtId="10" fontId="99" fillId="0" borderId="514" xfId="13" applyNumberFormat="1" applyFont="1" applyFill="1" applyBorder="1" applyAlignment="1" applyProtection="1">
      <alignment vertical="center"/>
      <protection locked="0"/>
    </xf>
    <xf numFmtId="3" fontId="93" fillId="0" borderId="514" xfId="13" applyNumberFormat="1" applyFont="1" applyFill="1" applyBorder="1" applyAlignment="1" applyProtection="1">
      <alignment vertical="center"/>
      <protection locked="0"/>
    </xf>
    <xf numFmtId="10" fontId="93" fillId="0" borderId="514" xfId="13" applyNumberFormat="1" applyFont="1" applyFill="1" applyBorder="1" applyAlignment="1" applyProtection="1">
      <alignment vertical="center"/>
      <protection locked="0"/>
    </xf>
    <xf numFmtId="49" fontId="93" fillId="15" borderId="515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559" xfId="13" applyNumberFormat="1" applyFont="1" applyFill="1" applyBorder="1" applyAlignment="1" applyProtection="1">
      <alignment vertical="center"/>
      <protection locked="0"/>
    </xf>
    <xf numFmtId="10" fontId="93" fillId="0" borderId="559" xfId="13" applyNumberFormat="1" applyFont="1" applyFill="1" applyBorder="1" applyAlignment="1" applyProtection="1">
      <alignment vertical="center"/>
      <protection locked="0"/>
    </xf>
    <xf numFmtId="49" fontId="93" fillId="15" borderId="56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6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6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63" xfId="13" applyNumberFormat="1" applyFont="1" applyFill="1" applyBorder="1" applyAlignment="1" applyProtection="1">
      <alignment horizontal="left" vertical="center" wrapText="1"/>
      <protection locked="0"/>
    </xf>
    <xf numFmtId="3" fontId="97" fillId="0" borderId="559" xfId="13" applyNumberFormat="1" applyFont="1" applyFill="1" applyBorder="1" applyAlignment="1" applyProtection="1">
      <alignment horizontal="right" vertical="center"/>
      <protection locked="0"/>
    </xf>
    <xf numFmtId="10" fontId="97" fillId="0" borderId="559" xfId="13" applyNumberFormat="1" applyFont="1" applyFill="1" applyBorder="1" applyAlignment="1" applyProtection="1">
      <alignment horizontal="right" vertical="center"/>
      <protection locked="0"/>
    </xf>
    <xf numFmtId="3" fontId="93" fillId="0" borderId="559" xfId="13" applyNumberFormat="1" applyFont="1" applyFill="1" applyBorder="1" applyAlignment="1" applyProtection="1">
      <alignment horizontal="right" vertical="center"/>
      <protection locked="0"/>
    </xf>
    <xf numFmtId="10" fontId="93" fillId="0" borderId="559" xfId="13" applyNumberFormat="1" applyFont="1" applyFill="1" applyBorder="1" applyAlignment="1" applyProtection="1">
      <alignment horizontal="right" vertical="center"/>
      <protection locked="0"/>
    </xf>
    <xf numFmtId="0" fontId="5" fillId="0" borderId="537" xfId="25" applyFont="1" applyBorder="1" applyAlignment="1">
      <alignment horizontal="left" vertical="center" wrapText="1"/>
    </xf>
    <xf numFmtId="49" fontId="93" fillId="15" borderId="564" xfId="13" applyNumberFormat="1" applyFont="1" applyFill="1" applyBorder="1" applyAlignment="1" applyProtection="1">
      <alignment horizontal="left" vertical="center" wrapText="1"/>
      <protection locked="0"/>
    </xf>
    <xf numFmtId="2" fontId="93" fillId="0" borderId="564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66" xfId="13" applyNumberFormat="1" applyFont="1" applyFill="1" applyBorder="1" applyAlignment="1" applyProtection="1">
      <alignment horizontal="right" vertical="center"/>
      <protection locked="0"/>
    </xf>
    <xf numFmtId="10" fontId="93" fillId="0" borderId="566" xfId="13" applyNumberFormat="1" applyFont="1" applyFill="1" applyBorder="1" applyAlignment="1" applyProtection="1">
      <alignment horizontal="right" vertical="center"/>
      <protection locked="0"/>
    </xf>
    <xf numFmtId="49" fontId="93" fillId="15" borderId="56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68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69" xfId="13" applyNumberFormat="1" applyFont="1" applyFill="1" applyBorder="1" applyAlignment="1" applyProtection="1">
      <alignment horizontal="right" vertical="center"/>
      <protection locked="0"/>
    </xf>
    <xf numFmtId="10" fontId="93" fillId="0" borderId="569" xfId="13" applyNumberFormat="1" applyFont="1" applyFill="1" applyBorder="1" applyAlignment="1" applyProtection="1">
      <alignment horizontal="right" vertical="center"/>
      <protection locked="0"/>
    </xf>
    <xf numFmtId="3" fontId="97" fillId="0" borderId="573" xfId="13" applyNumberFormat="1" applyFont="1" applyFill="1" applyBorder="1" applyAlignment="1" applyProtection="1">
      <alignment horizontal="right" vertical="center"/>
      <protection locked="0"/>
    </xf>
    <xf numFmtId="10" fontId="97" fillId="0" borderId="573" xfId="13" applyNumberFormat="1" applyFont="1" applyFill="1" applyBorder="1" applyAlignment="1" applyProtection="1">
      <alignment horizontal="right" vertical="center"/>
      <protection locked="0"/>
    </xf>
    <xf numFmtId="3" fontId="93" fillId="0" borderId="574" xfId="13" applyNumberFormat="1" applyFont="1" applyFill="1" applyBorder="1" applyAlignment="1" applyProtection="1">
      <alignment horizontal="right" vertical="center"/>
      <protection locked="0"/>
    </xf>
    <xf numFmtId="10" fontId="93" fillId="0" borderId="574" xfId="13" applyNumberFormat="1" applyFont="1" applyFill="1" applyBorder="1" applyAlignment="1" applyProtection="1">
      <alignment horizontal="right" vertical="center"/>
      <protection locked="0"/>
    </xf>
    <xf numFmtId="49" fontId="93" fillId="15" borderId="57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76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73" xfId="13" applyNumberFormat="1" applyFont="1" applyFill="1" applyBorder="1" applyAlignment="1" applyProtection="1">
      <alignment horizontal="right" vertical="center"/>
      <protection locked="0"/>
    </xf>
    <xf numFmtId="10" fontId="93" fillId="0" borderId="573" xfId="13" applyNumberFormat="1" applyFont="1" applyFill="1" applyBorder="1" applyAlignment="1" applyProtection="1">
      <alignment horizontal="right" vertical="center"/>
      <protection locked="0"/>
    </xf>
    <xf numFmtId="3" fontId="93" fillId="0" borderId="577" xfId="13" applyNumberFormat="1" applyFont="1" applyFill="1" applyBorder="1" applyAlignment="1" applyProtection="1">
      <alignment horizontal="right" vertical="center"/>
      <protection locked="0"/>
    </xf>
    <xf numFmtId="10" fontId="93" fillId="0" borderId="577" xfId="13" applyNumberFormat="1" applyFont="1" applyFill="1" applyBorder="1" applyAlignment="1" applyProtection="1">
      <alignment horizontal="right" vertical="center"/>
      <protection locked="0"/>
    </xf>
    <xf numFmtId="49" fontId="93" fillId="15" borderId="57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7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8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81" xfId="13" applyNumberFormat="1" applyFont="1" applyFill="1" applyBorder="1" applyAlignment="1" applyProtection="1">
      <alignment vertical="center" wrapText="1"/>
      <protection locked="0"/>
    </xf>
    <xf numFmtId="49" fontId="93" fillId="15" borderId="577" xfId="13" applyNumberFormat="1" applyFont="1" applyFill="1" applyBorder="1" applyAlignment="1" applyProtection="1">
      <alignment vertical="center" wrapText="1"/>
      <protection locked="0"/>
    </xf>
    <xf numFmtId="10" fontId="93" fillId="15" borderId="577" xfId="13" applyNumberFormat="1" applyFont="1" applyFill="1" applyBorder="1" applyAlignment="1" applyProtection="1">
      <alignment vertical="center" wrapText="1"/>
      <protection locked="0"/>
    </xf>
    <xf numFmtId="3" fontId="97" fillId="6" borderId="566" xfId="13" applyNumberFormat="1" applyFont="1" applyFill="1" applyBorder="1" applyAlignment="1" applyProtection="1">
      <alignment horizontal="right" vertical="center"/>
      <protection locked="0"/>
    </xf>
    <xf numFmtId="49" fontId="93" fillId="19" borderId="582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584" xfId="13" applyNumberFormat="1" applyFont="1" applyFill="1" applyBorder="1" applyAlignment="1" applyProtection="1">
      <alignment horizontal="left" vertical="center" wrapText="1"/>
      <protection locked="0"/>
    </xf>
    <xf numFmtId="3" fontId="93" fillId="6" borderId="566" xfId="13" applyNumberFormat="1" applyFont="1" applyFill="1" applyBorder="1" applyAlignment="1" applyProtection="1">
      <alignment horizontal="right" vertical="center"/>
      <protection locked="0"/>
    </xf>
    <xf numFmtId="10" fontId="93" fillId="6" borderId="566" xfId="13" applyNumberFormat="1" applyFont="1" applyFill="1" applyBorder="1" applyAlignment="1" applyProtection="1">
      <alignment horizontal="right" vertical="center"/>
      <protection locked="0"/>
    </xf>
    <xf numFmtId="49" fontId="98" fillId="19" borderId="582" xfId="13" applyNumberFormat="1" applyFont="1" applyFill="1" applyBorder="1" applyAlignment="1" applyProtection="1">
      <alignment horizontal="center" vertical="center" wrapText="1"/>
      <protection locked="0"/>
    </xf>
    <xf numFmtId="49" fontId="98" fillId="19" borderId="583" xfId="13" applyNumberFormat="1" applyFont="1" applyFill="1" applyBorder="1" applyAlignment="1" applyProtection="1">
      <alignment horizontal="left" vertical="center" wrapText="1"/>
      <protection locked="0"/>
    </xf>
    <xf numFmtId="10" fontId="97" fillId="6" borderId="526" xfId="13" applyNumberFormat="1" applyFont="1" applyFill="1" applyBorder="1" applyAlignment="1" applyProtection="1">
      <alignment horizontal="right" vertical="center"/>
      <protection locked="0"/>
    </xf>
    <xf numFmtId="3" fontId="97" fillId="0" borderId="566" xfId="13" applyNumberFormat="1" applyFont="1" applyFill="1" applyBorder="1" applyAlignment="1" applyProtection="1">
      <alignment horizontal="right" vertical="center"/>
      <protection locked="0"/>
    </xf>
    <xf numFmtId="10" fontId="97" fillId="0" borderId="566" xfId="13" applyNumberFormat="1" applyFont="1" applyFill="1" applyBorder="1" applyAlignment="1" applyProtection="1">
      <alignment horizontal="right" vertical="center"/>
      <protection locked="0"/>
    </xf>
    <xf numFmtId="49" fontId="98" fillId="18" borderId="587" xfId="13" applyNumberFormat="1" applyFont="1" applyFill="1" applyBorder="1" applyAlignment="1" applyProtection="1">
      <alignment horizontal="center" vertical="center" wrapText="1"/>
      <protection locked="0"/>
    </xf>
    <xf numFmtId="3" fontId="98" fillId="13" borderId="5" xfId="13" applyNumberFormat="1" applyFont="1" applyFill="1" applyBorder="1" applyAlignment="1" applyProtection="1">
      <alignment horizontal="right" vertical="center"/>
      <protection locked="0"/>
    </xf>
    <xf numFmtId="10" fontId="98" fillId="13" borderId="5" xfId="13" applyNumberFormat="1" applyFont="1" applyFill="1" applyBorder="1" applyAlignment="1" applyProtection="1">
      <alignment horizontal="right" vertical="center"/>
      <protection locked="0"/>
    </xf>
    <xf numFmtId="3" fontId="93" fillId="0" borderId="588" xfId="13" applyNumberFormat="1" applyFont="1" applyFill="1" applyBorder="1" applyAlignment="1" applyProtection="1">
      <alignment horizontal="right" vertical="center"/>
      <protection locked="0"/>
    </xf>
    <xf numFmtId="10" fontId="93" fillId="0" borderId="588" xfId="13" applyNumberFormat="1" applyFont="1" applyFill="1" applyBorder="1" applyAlignment="1" applyProtection="1">
      <alignment horizontal="right" vertical="center"/>
      <protection locked="0"/>
    </xf>
    <xf numFmtId="49" fontId="93" fillId="15" borderId="589" xfId="13" applyNumberFormat="1" applyFont="1" applyFill="1" applyBorder="1" applyAlignment="1" applyProtection="1">
      <alignment vertical="center" wrapText="1"/>
      <protection locked="0"/>
    </xf>
    <xf numFmtId="49" fontId="93" fillId="15" borderId="590" xfId="13" applyNumberFormat="1" applyFont="1" applyFill="1" applyBorder="1" applyAlignment="1" applyProtection="1">
      <alignment vertical="center" wrapText="1"/>
      <protection locked="0"/>
    </xf>
    <xf numFmtId="10" fontId="93" fillId="15" borderId="590" xfId="13" applyNumberFormat="1" applyFont="1" applyFill="1" applyBorder="1" applyAlignment="1" applyProtection="1">
      <alignment vertical="center" wrapText="1"/>
      <protection locked="0"/>
    </xf>
    <xf numFmtId="49" fontId="93" fillId="18" borderId="256" xfId="13" applyNumberFormat="1" applyFont="1" applyFill="1" applyBorder="1" applyAlignment="1" applyProtection="1">
      <alignment horizontal="center" vertical="center" wrapText="1"/>
      <protection locked="0"/>
    </xf>
    <xf numFmtId="0" fontId="101" fillId="13" borderId="591" xfId="25" applyFont="1" applyFill="1" applyBorder="1" applyAlignment="1">
      <alignment vertical="center"/>
    </xf>
    <xf numFmtId="10" fontId="98" fillId="13" borderId="20" xfId="13" applyNumberFormat="1" applyFont="1" applyFill="1" applyBorder="1" applyAlignment="1" applyProtection="1">
      <alignment horizontal="right" vertical="center"/>
      <protection locked="0"/>
    </xf>
    <xf numFmtId="3" fontId="97" fillId="0" borderId="53" xfId="13" applyNumberFormat="1" applyFont="1" applyFill="1" applyBorder="1" applyAlignment="1" applyProtection="1">
      <alignment horizontal="right" vertical="center"/>
      <protection locked="0"/>
    </xf>
    <xf numFmtId="3" fontId="93" fillId="0" borderId="593" xfId="13" applyNumberFormat="1" applyFont="1" applyFill="1" applyBorder="1" applyAlignment="1" applyProtection="1">
      <alignment horizontal="right" vertical="center"/>
      <protection locked="0"/>
    </xf>
    <xf numFmtId="49" fontId="93" fillId="15" borderId="59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93" xfId="13" applyNumberFormat="1" applyFont="1" applyFill="1" applyBorder="1" applyAlignment="1" applyProtection="1">
      <alignment horizontal="left" vertical="center" wrapText="1"/>
      <protection locked="0"/>
    </xf>
    <xf numFmtId="3" fontId="97" fillId="0" borderId="593" xfId="13" applyNumberFormat="1" applyFont="1" applyFill="1" applyBorder="1" applyAlignment="1" applyProtection="1">
      <alignment horizontal="right" vertical="center"/>
      <protection locked="0"/>
    </xf>
    <xf numFmtId="3" fontId="93" fillId="0" borderId="594" xfId="13" applyNumberFormat="1" applyFont="1" applyFill="1" applyBorder="1" applyAlignment="1" applyProtection="1">
      <alignment horizontal="right" vertical="center"/>
      <protection locked="0"/>
    </xf>
    <xf numFmtId="3" fontId="93" fillId="0" borderId="80" xfId="13" applyNumberFormat="1" applyFont="1" applyFill="1" applyBorder="1" applyAlignment="1" applyProtection="1">
      <alignment horizontal="right" vertical="center"/>
      <protection locked="0"/>
    </xf>
    <xf numFmtId="49" fontId="93" fillId="15" borderId="59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96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597" xfId="13" applyNumberFormat="1" applyFont="1" applyFill="1" applyBorder="1" applyAlignment="1" applyProtection="1">
      <alignment horizontal="right" vertical="center"/>
      <protection locked="0"/>
    </xf>
    <xf numFmtId="49" fontId="93" fillId="15" borderId="598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599" xfId="13" applyNumberFormat="1" applyFont="1" applyFill="1" applyBorder="1" applyAlignment="1" applyProtection="1">
      <alignment horizontal="right" vertical="center"/>
      <protection locked="0"/>
    </xf>
    <xf numFmtId="3" fontId="93" fillId="0" borderId="600" xfId="13" applyNumberFormat="1" applyFont="1" applyFill="1" applyBorder="1" applyAlignment="1" applyProtection="1">
      <alignment horizontal="right" vertical="center"/>
      <protection locked="0"/>
    </xf>
    <xf numFmtId="49" fontId="93" fillId="15" borderId="601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602" xfId="13" applyNumberFormat="1" applyFont="1" applyFill="1" applyBorder="1" applyAlignment="1" applyProtection="1">
      <alignment horizontal="right" vertical="center"/>
      <protection locked="0"/>
    </xf>
    <xf numFmtId="3" fontId="93" fillId="0" borderId="361" xfId="13" applyNumberFormat="1" applyFont="1" applyFill="1" applyBorder="1" applyAlignment="1" applyProtection="1">
      <alignment horizontal="right" vertical="center"/>
      <protection locked="0"/>
    </xf>
    <xf numFmtId="49" fontId="93" fillId="15" borderId="60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0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0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07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608" xfId="13" applyNumberFormat="1" applyFont="1" applyFill="1" applyBorder="1" applyAlignment="1" applyProtection="1">
      <alignment horizontal="right" vertical="center"/>
      <protection locked="0"/>
    </xf>
    <xf numFmtId="10" fontId="93" fillId="0" borderId="608" xfId="13" applyNumberFormat="1" applyFont="1" applyFill="1" applyBorder="1" applyAlignment="1" applyProtection="1">
      <alignment horizontal="right" vertical="center"/>
      <protection locked="0"/>
    </xf>
    <xf numFmtId="3" fontId="99" fillId="0" borderId="526" xfId="13" applyNumberFormat="1" applyFont="1" applyFill="1" applyBorder="1" applyAlignment="1" applyProtection="1">
      <alignment horizontal="right" vertical="center"/>
      <protection locked="0"/>
    </xf>
    <xf numFmtId="10" fontId="99" fillId="0" borderId="526" xfId="13" applyNumberFormat="1" applyFont="1" applyFill="1" applyBorder="1" applyAlignment="1" applyProtection="1">
      <alignment horizontal="right" vertical="center"/>
      <protection locked="0"/>
    </xf>
    <xf numFmtId="49" fontId="93" fillId="15" borderId="60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1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1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1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1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1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1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1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17" xfId="13" applyNumberFormat="1" applyFont="1" applyFill="1" applyBorder="1" applyAlignment="1" applyProtection="1">
      <alignment horizontal="left" vertical="center" wrapText="1"/>
      <protection locked="0"/>
    </xf>
    <xf numFmtId="49" fontId="97" fillId="16" borderId="3" xfId="13" applyNumberFormat="1" applyFont="1" applyFill="1" applyBorder="1" applyAlignment="1" applyProtection="1">
      <alignment horizontal="center" vertical="center" wrapText="1"/>
      <protection locked="0"/>
    </xf>
    <xf numFmtId="49" fontId="97" fillId="16" borderId="4" xfId="13" applyNumberFormat="1" applyFont="1" applyFill="1" applyBorder="1" applyAlignment="1" applyProtection="1">
      <alignment horizontal="center" vertical="center" wrapText="1"/>
      <protection locked="0"/>
    </xf>
    <xf numFmtId="49" fontId="97" fillId="16" borderId="162" xfId="13" applyNumberFormat="1" applyFont="1" applyFill="1" applyBorder="1" applyAlignment="1" applyProtection="1">
      <alignment horizontal="center" vertical="center" wrapText="1"/>
      <protection locked="0"/>
    </xf>
    <xf numFmtId="49" fontId="97" fillId="16" borderId="140" xfId="13" applyNumberFormat="1" applyFont="1" applyFill="1" applyBorder="1" applyAlignment="1" applyProtection="1">
      <alignment horizontal="left" vertical="center" wrapText="1"/>
      <protection locked="0"/>
    </xf>
    <xf numFmtId="3" fontId="97" fillId="7" borderId="1" xfId="13" applyNumberFormat="1" applyFont="1" applyFill="1" applyBorder="1" applyAlignment="1" applyProtection="1">
      <alignment horizontal="right" vertical="center"/>
      <protection locked="0"/>
    </xf>
    <xf numFmtId="10" fontId="97" fillId="7" borderId="1" xfId="13" applyNumberFormat="1" applyFont="1" applyFill="1" applyBorder="1" applyAlignment="1" applyProtection="1">
      <alignment horizontal="right" vertical="center"/>
      <protection locked="0"/>
    </xf>
    <xf numFmtId="3" fontId="93" fillId="0" borderId="619" xfId="13" applyNumberFormat="1" applyFont="1" applyFill="1" applyBorder="1" applyAlignment="1" applyProtection="1">
      <alignment horizontal="right" vertical="center"/>
      <protection locked="0"/>
    </xf>
    <xf numFmtId="10" fontId="93" fillId="0" borderId="619" xfId="13" applyNumberFormat="1" applyFont="1" applyFill="1" applyBorder="1" applyAlignment="1" applyProtection="1">
      <alignment horizontal="right" vertical="center"/>
      <protection locked="0"/>
    </xf>
    <xf numFmtId="3" fontId="93" fillId="6" borderId="444" xfId="13" applyNumberFormat="1" applyFont="1" applyFill="1" applyBorder="1" applyAlignment="1" applyProtection="1">
      <alignment horizontal="right" vertical="center"/>
      <protection locked="0"/>
    </xf>
    <xf numFmtId="10" fontId="93" fillId="6" borderId="444" xfId="13" applyNumberFormat="1" applyFont="1" applyFill="1" applyBorder="1" applyAlignment="1" applyProtection="1">
      <alignment horizontal="right" vertical="center"/>
      <protection locked="0"/>
    </xf>
    <xf numFmtId="3" fontId="93" fillId="0" borderId="620" xfId="13" applyNumberFormat="1" applyFont="1" applyFill="1" applyBorder="1" applyAlignment="1" applyProtection="1">
      <alignment horizontal="right" vertical="center"/>
      <protection locked="0"/>
    </xf>
    <xf numFmtId="10" fontId="93" fillId="0" borderId="620" xfId="13" applyNumberFormat="1" applyFont="1" applyFill="1" applyBorder="1" applyAlignment="1" applyProtection="1">
      <alignment horizontal="right" vertical="center"/>
      <protection locked="0"/>
    </xf>
    <xf numFmtId="3" fontId="99" fillId="0" borderId="620" xfId="13" applyNumberFormat="1" applyFont="1" applyFill="1" applyBorder="1" applyAlignment="1" applyProtection="1">
      <alignment horizontal="right" vertical="center"/>
      <protection locked="0"/>
    </xf>
    <xf numFmtId="10" fontId="99" fillId="0" borderId="620" xfId="13" applyNumberFormat="1" applyFont="1" applyFill="1" applyBorder="1" applyAlignment="1" applyProtection="1">
      <alignment horizontal="right" vertical="center"/>
      <protection locked="0"/>
    </xf>
    <xf numFmtId="49" fontId="93" fillId="15" borderId="62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7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72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622" xfId="13" applyNumberFormat="1" applyFont="1" applyFill="1" applyBorder="1" applyAlignment="1" applyProtection="1">
      <alignment horizontal="right" vertical="center"/>
      <protection locked="0"/>
    </xf>
    <xf numFmtId="10" fontId="93" fillId="0" borderId="622" xfId="13" applyNumberFormat="1" applyFont="1" applyFill="1" applyBorder="1" applyAlignment="1" applyProtection="1">
      <alignment horizontal="right" vertical="center"/>
      <protection locked="0"/>
    </xf>
    <xf numFmtId="49" fontId="93" fillId="0" borderId="491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62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25" xfId="13" applyNumberFormat="1" applyFont="1" applyFill="1" applyBorder="1" applyAlignment="1" applyProtection="1">
      <alignment horizontal="center" vertical="center" wrapText="1"/>
      <protection locked="0"/>
    </xf>
    <xf numFmtId="3" fontId="98" fillId="13" borderId="626" xfId="13" applyNumberFormat="1" applyFont="1" applyFill="1" applyBorder="1" applyAlignment="1" applyProtection="1">
      <alignment horizontal="right" vertical="center"/>
      <protection locked="0"/>
    </xf>
    <xf numFmtId="10" fontId="98" fillId="13" borderId="626" xfId="13" applyNumberFormat="1" applyFont="1" applyFill="1" applyBorder="1" applyAlignment="1" applyProtection="1">
      <alignment horizontal="right" vertical="center"/>
      <protection locked="0"/>
    </xf>
    <xf numFmtId="49" fontId="93" fillId="0" borderId="505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500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448" xfId="13" applyNumberFormat="1" applyFont="1" applyFill="1" applyBorder="1" applyAlignment="1" applyProtection="1">
      <alignment horizontal="right" vertical="center"/>
      <protection locked="0"/>
    </xf>
    <xf numFmtId="10" fontId="93" fillId="0" borderId="448" xfId="13" applyNumberFormat="1" applyFont="1" applyFill="1" applyBorder="1" applyAlignment="1" applyProtection="1">
      <alignment horizontal="right" vertical="center"/>
      <protection locked="0"/>
    </xf>
    <xf numFmtId="49" fontId="93" fillId="0" borderId="618" xfId="13" applyNumberFormat="1" applyFont="1" applyFill="1" applyBorder="1" applyAlignment="1" applyProtection="1">
      <alignment horizontal="left" vertical="center" wrapText="1"/>
      <protection locked="0"/>
    </xf>
    <xf numFmtId="3" fontId="99" fillId="0" borderId="622" xfId="13" applyNumberFormat="1" applyFont="1" applyFill="1" applyBorder="1" applyAlignment="1" applyProtection="1">
      <alignment horizontal="right" vertical="center"/>
      <protection locked="0"/>
    </xf>
    <xf numFmtId="10" fontId="99" fillId="0" borderId="622" xfId="13" applyNumberFormat="1" applyFont="1" applyFill="1" applyBorder="1" applyAlignment="1" applyProtection="1">
      <alignment horizontal="right" vertical="center"/>
      <protection locked="0"/>
    </xf>
    <xf numFmtId="10" fontId="97" fillId="0" borderId="16" xfId="13" applyNumberFormat="1" applyFont="1" applyFill="1" applyBorder="1" applyAlignment="1" applyProtection="1">
      <alignment horizontal="right" vertical="center"/>
      <protection locked="0"/>
    </xf>
    <xf numFmtId="10" fontId="93" fillId="0" borderId="629" xfId="13" applyNumberFormat="1" applyFont="1" applyFill="1" applyBorder="1" applyAlignment="1" applyProtection="1">
      <alignment horizontal="right" vertical="center"/>
      <protection locked="0"/>
    </xf>
    <xf numFmtId="10" fontId="99" fillId="0" borderId="629" xfId="13" applyNumberFormat="1" applyFont="1" applyFill="1" applyBorder="1" applyAlignment="1" applyProtection="1">
      <alignment horizontal="right" vertical="center"/>
      <protection locked="0"/>
    </xf>
    <xf numFmtId="49" fontId="93" fillId="15" borderId="630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631" xfId="13" applyNumberFormat="1" applyFont="1" applyFill="1" applyBorder="1" applyAlignment="1" applyProtection="1">
      <alignment horizontal="right" vertical="center"/>
      <protection locked="0"/>
    </xf>
    <xf numFmtId="10" fontId="93" fillId="0" borderId="632" xfId="13" applyNumberFormat="1" applyFont="1" applyFill="1" applyBorder="1" applyAlignment="1" applyProtection="1">
      <alignment horizontal="right" vertical="center"/>
      <protection locked="0"/>
    </xf>
    <xf numFmtId="49" fontId="98" fillId="18" borderId="3" xfId="13" applyNumberFormat="1" applyFont="1" applyFill="1" applyBorder="1" applyAlignment="1" applyProtection="1">
      <alignment horizontal="center" vertical="center" wrapText="1"/>
      <protection locked="0"/>
    </xf>
    <xf numFmtId="49" fontId="93" fillId="18" borderId="60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633" xfId="13" applyNumberFormat="1" applyFont="1" applyFill="1" applyBorder="1" applyAlignment="1" applyProtection="1">
      <alignment horizontal="left" vertical="center" wrapText="1"/>
      <protection locked="0"/>
    </xf>
    <xf numFmtId="10" fontId="97" fillId="13" borderId="2" xfId="13" applyNumberFormat="1" applyFont="1" applyFill="1" applyBorder="1" applyAlignment="1" applyProtection="1">
      <alignment horizontal="right" vertical="center"/>
      <protection locked="0"/>
    </xf>
    <xf numFmtId="3" fontId="93" fillId="0" borderId="23" xfId="13" applyNumberFormat="1" applyFont="1" applyFill="1" applyBorder="1" applyAlignment="1" applyProtection="1">
      <alignment horizontal="right" vertical="center"/>
      <protection locked="0"/>
    </xf>
    <xf numFmtId="49" fontId="93" fillId="0" borderId="126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127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24" xfId="13" applyNumberFormat="1" applyFont="1" applyFill="1" applyBorder="1" applyAlignment="1" applyProtection="1">
      <alignment horizontal="left" vertical="center" wrapText="1"/>
      <protection locked="0"/>
    </xf>
    <xf numFmtId="10" fontId="93" fillId="0" borderId="631" xfId="13" applyNumberFormat="1" applyFont="1" applyFill="1" applyBorder="1" applyAlignment="1" applyProtection="1">
      <alignment horizontal="right" vertical="center"/>
      <protection locked="0"/>
    </xf>
    <xf numFmtId="3" fontId="93" fillId="0" borderId="590" xfId="13" applyNumberFormat="1" applyFont="1" applyFill="1" applyBorder="1" applyAlignment="1" applyProtection="1">
      <alignment horizontal="right" vertical="center"/>
      <protection locked="0"/>
    </xf>
    <xf numFmtId="10" fontId="93" fillId="0" borderId="590" xfId="13" applyNumberFormat="1" applyFont="1" applyFill="1" applyBorder="1" applyAlignment="1" applyProtection="1">
      <alignment horizontal="right" vertical="center"/>
      <protection locked="0"/>
    </xf>
    <xf numFmtId="49" fontId="93" fillId="15" borderId="64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4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4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44" xfId="13" applyNumberFormat="1" applyFont="1" applyFill="1" applyBorder="1" applyAlignment="1" applyProtection="1">
      <alignment horizontal="center" vertical="center" wrapText="1"/>
      <protection locked="0"/>
    </xf>
    <xf numFmtId="49" fontId="5" fillId="0" borderId="643" xfId="25" applyNumberFormat="1" applyFont="1" applyBorder="1" applyAlignment="1">
      <alignment vertical="center" wrapText="1"/>
    </xf>
    <xf numFmtId="49" fontId="93" fillId="15" borderId="615" xfId="13" applyNumberFormat="1" applyFont="1" applyFill="1" applyBorder="1" applyAlignment="1" applyProtection="1">
      <alignment horizontal="center" vertical="center" wrapText="1"/>
      <protection locked="0"/>
    </xf>
    <xf numFmtId="49" fontId="5" fillId="0" borderId="500" xfId="25" applyNumberFormat="1" applyFont="1" applyBorder="1" applyAlignment="1">
      <alignment vertical="center" wrapText="1"/>
    </xf>
    <xf numFmtId="49" fontId="5" fillId="0" borderId="113" xfId="25" applyNumberFormat="1" applyFont="1" applyBorder="1" applyAlignment="1">
      <alignment vertical="center" wrapText="1"/>
    </xf>
    <xf numFmtId="49" fontId="93" fillId="15" borderId="639" xfId="13" applyNumberFormat="1" applyFont="1" applyFill="1" applyBorder="1" applyAlignment="1" applyProtection="1">
      <alignment horizontal="center" vertical="center" wrapText="1"/>
      <protection locked="0"/>
    </xf>
    <xf numFmtId="49" fontId="5" fillId="0" borderId="645" xfId="25" applyNumberFormat="1" applyFont="1" applyBorder="1" applyAlignment="1">
      <alignment vertical="center" wrapText="1"/>
    </xf>
    <xf numFmtId="49" fontId="93" fillId="15" borderId="646" xfId="13" applyNumberFormat="1" applyFont="1" applyFill="1" applyBorder="1" applyAlignment="1" applyProtection="1">
      <alignment horizontal="center" vertical="center" wrapText="1"/>
      <protection locked="0"/>
    </xf>
    <xf numFmtId="49" fontId="5" fillId="0" borderId="647" xfId="25" applyNumberFormat="1" applyFont="1" applyBorder="1" applyAlignment="1">
      <alignment vertical="center" wrapText="1"/>
    </xf>
    <xf numFmtId="3" fontId="93" fillId="0" borderId="648" xfId="13" applyNumberFormat="1" applyFont="1" applyFill="1" applyBorder="1" applyAlignment="1" applyProtection="1">
      <alignment horizontal="right" vertical="center"/>
      <protection locked="0"/>
    </xf>
    <xf numFmtId="10" fontId="93" fillId="0" borderId="648" xfId="13" applyNumberFormat="1" applyFont="1" applyFill="1" applyBorder="1" applyAlignment="1" applyProtection="1">
      <alignment horizontal="right" vertical="center"/>
      <protection locked="0"/>
    </xf>
    <xf numFmtId="49" fontId="5" fillId="0" borderId="35" xfId="25" applyNumberFormat="1" applyFont="1" applyBorder="1" applyAlignment="1">
      <alignment vertical="center" wrapText="1"/>
    </xf>
    <xf numFmtId="3" fontId="5" fillId="6" borderId="648" xfId="13" applyNumberFormat="1" applyFont="1" applyFill="1" applyBorder="1" applyAlignment="1" applyProtection="1">
      <alignment horizontal="right" vertical="center"/>
      <protection locked="0"/>
    </xf>
    <xf numFmtId="3" fontId="19" fillId="0" borderId="648" xfId="13" applyNumberFormat="1" applyFont="1" applyFill="1" applyBorder="1" applyAlignment="1" applyProtection="1">
      <alignment horizontal="right" vertical="center"/>
      <protection locked="0"/>
    </xf>
    <xf numFmtId="49" fontId="93" fillId="15" borderId="650" xfId="13" applyNumberFormat="1" applyFont="1" applyFill="1" applyBorder="1" applyAlignment="1" applyProtection="1">
      <alignment horizontal="center" vertical="center" wrapText="1"/>
      <protection locked="0"/>
    </xf>
    <xf numFmtId="49" fontId="5" fillId="0" borderId="222" xfId="25" applyNumberFormat="1" applyFont="1" applyBorder="1" applyAlignment="1">
      <alignment vertical="center" wrapText="1"/>
    </xf>
    <xf numFmtId="49" fontId="93" fillId="0" borderId="652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65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5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5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5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56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657" xfId="13" applyNumberFormat="1" applyFont="1" applyFill="1" applyBorder="1" applyAlignment="1" applyProtection="1">
      <alignment horizontal="right" vertical="center"/>
      <protection locked="0"/>
    </xf>
    <xf numFmtId="10" fontId="93" fillId="0" borderId="657" xfId="13" applyNumberFormat="1" applyFont="1" applyFill="1" applyBorder="1" applyAlignment="1" applyProtection="1">
      <alignment horizontal="right" vertical="center"/>
      <protection locked="0"/>
    </xf>
    <xf numFmtId="49" fontId="93" fillId="15" borderId="639" xfId="13" applyNumberFormat="1" applyFont="1" applyFill="1" applyBorder="1" applyAlignment="1" applyProtection="1">
      <alignment vertical="center" wrapText="1"/>
      <protection locked="0"/>
    </xf>
    <xf numFmtId="49" fontId="93" fillId="15" borderId="658" xfId="13" applyNumberFormat="1" applyFont="1" applyFill="1" applyBorder="1" applyAlignment="1" applyProtection="1">
      <alignment vertical="center" wrapText="1"/>
      <protection locked="0"/>
    </xf>
    <xf numFmtId="49" fontId="93" fillId="15" borderId="65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6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6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6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63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664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621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615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1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3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66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667" xfId="13" applyNumberFormat="1" applyFont="1" applyFill="1" applyBorder="1" applyAlignment="1" applyProtection="1">
      <alignment horizontal="right" vertical="center"/>
      <protection locked="0"/>
    </xf>
    <xf numFmtId="10" fontId="93" fillId="0" borderId="667" xfId="13" applyNumberFormat="1" applyFont="1" applyFill="1" applyBorder="1" applyAlignment="1" applyProtection="1">
      <alignment horizontal="right" vertical="center"/>
      <protection locked="0"/>
    </xf>
    <xf numFmtId="3" fontId="99" fillId="0" borderId="667" xfId="13" applyNumberFormat="1" applyFont="1" applyFill="1" applyBorder="1" applyAlignment="1" applyProtection="1">
      <alignment horizontal="right" vertical="center"/>
      <protection locked="0"/>
    </xf>
    <xf numFmtId="10" fontId="99" fillId="0" borderId="667" xfId="13" applyNumberFormat="1" applyFont="1" applyFill="1" applyBorder="1" applyAlignment="1" applyProtection="1">
      <alignment horizontal="right" vertical="center"/>
      <protection locked="0"/>
    </xf>
    <xf numFmtId="49" fontId="93" fillId="15" borderId="668" xfId="13" applyNumberFormat="1" applyFont="1" applyFill="1" applyBorder="1" applyAlignment="1" applyProtection="1">
      <alignment horizontal="center" vertical="center" wrapText="1"/>
      <protection locked="0"/>
    </xf>
    <xf numFmtId="0" fontId="5" fillId="0" borderId="669" xfId="25" applyFont="1" applyBorder="1" applyAlignment="1">
      <alignment horizontal="left" vertical="center" wrapText="1"/>
    </xf>
    <xf numFmtId="3" fontId="93" fillId="0" borderId="670" xfId="13" applyNumberFormat="1" applyFont="1" applyFill="1" applyBorder="1" applyAlignment="1" applyProtection="1">
      <alignment horizontal="right" vertical="center"/>
      <protection locked="0"/>
    </xf>
    <xf numFmtId="10" fontId="93" fillId="0" borderId="671" xfId="13" applyNumberFormat="1" applyFont="1" applyFill="1" applyBorder="1" applyAlignment="1" applyProtection="1">
      <alignment horizontal="right" vertical="center"/>
      <protection locked="0"/>
    </xf>
    <xf numFmtId="3" fontId="93" fillId="6" borderId="674" xfId="13" applyNumberFormat="1" applyFont="1" applyFill="1" applyBorder="1" applyAlignment="1" applyProtection="1">
      <alignment horizontal="right" vertical="center"/>
      <protection locked="0"/>
    </xf>
    <xf numFmtId="10" fontId="93" fillId="6" borderId="674" xfId="13" applyNumberFormat="1" applyFont="1" applyFill="1" applyBorder="1" applyAlignment="1" applyProtection="1">
      <alignment horizontal="right" vertical="center"/>
      <protection locked="0"/>
    </xf>
    <xf numFmtId="3" fontId="93" fillId="6" borderId="453" xfId="13" applyNumberFormat="1" applyFont="1" applyFill="1" applyBorder="1" applyAlignment="1" applyProtection="1">
      <alignment horizontal="right" vertical="center"/>
      <protection locked="0"/>
    </xf>
    <xf numFmtId="10" fontId="93" fillId="6" borderId="453" xfId="13" applyNumberFormat="1" applyFont="1" applyFill="1" applyBorder="1" applyAlignment="1" applyProtection="1">
      <alignment horizontal="right" vertical="center"/>
      <protection locked="0"/>
    </xf>
    <xf numFmtId="3" fontId="93" fillId="0" borderId="671" xfId="13" applyNumberFormat="1" applyFont="1" applyFill="1" applyBorder="1" applyAlignment="1" applyProtection="1">
      <alignment horizontal="right" vertical="center"/>
      <protection locked="0"/>
    </xf>
    <xf numFmtId="3" fontId="99" fillId="0" borderId="671" xfId="13" applyNumberFormat="1" applyFont="1" applyFill="1" applyBorder="1" applyAlignment="1" applyProtection="1">
      <alignment horizontal="right" vertical="center"/>
      <protection locked="0"/>
    </xf>
    <xf numFmtId="10" fontId="99" fillId="0" borderId="671" xfId="13" applyNumberFormat="1" applyFont="1" applyFill="1" applyBorder="1" applyAlignment="1" applyProtection="1">
      <alignment horizontal="right" vertical="center"/>
      <protection locked="0"/>
    </xf>
    <xf numFmtId="49" fontId="93" fillId="15" borderId="67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77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678" xfId="13" applyNumberFormat="1" applyFont="1" applyFill="1" applyBorder="1" applyAlignment="1" applyProtection="1">
      <alignment horizontal="right" vertical="center"/>
      <protection locked="0"/>
    </xf>
    <xf numFmtId="10" fontId="93" fillId="0" borderId="678" xfId="13" applyNumberFormat="1" applyFont="1" applyFill="1" applyBorder="1" applyAlignment="1" applyProtection="1">
      <alignment horizontal="right" vertical="center"/>
      <protection locked="0"/>
    </xf>
    <xf numFmtId="3" fontId="99" fillId="0" borderId="678" xfId="13" applyNumberFormat="1" applyFont="1" applyFill="1" applyBorder="1" applyAlignment="1" applyProtection="1">
      <alignment horizontal="right" vertical="center"/>
      <protection locked="0"/>
    </xf>
    <xf numFmtId="10" fontId="99" fillId="0" borderId="678" xfId="13" applyNumberFormat="1" applyFont="1" applyFill="1" applyBorder="1" applyAlignment="1" applyProtection="1">
      <alignment horizontal="right" vertical="center"/>
      <protection locked="0"/>
    </xf>
    <xf numFmtId="49" fontId="93" fillId="15" borderId="680" xfId="13" applyNumberFormat="1" applyFont="1" applyFill="1" applyBorder="1" applyAlignment="1" applyProtection="1">
      <alignment horizontal="center" vertical="center" wrapText="1"/>
      <protection locked="0"/>
    </xf>
    <xf numFmtId="49" fontId="5" fillId="0" borderId="681" xfId="25" applyNumberFormat="1" applyFont="1" applyBorder="1" applyAlignment="1">
      <alignment vertical="center" wrapText="1"/>
    </xf>
    <xf numFmtId="49" fontId="93" fillId="15" borderId="68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83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674" xfId="13" applyNumberFormat="1" applyFont="1" applyFill="1" applyBorder="1" applyAlignment="1" applyProtection="1">
      <alignment horizontal="right" vertical="center"/>
      <protection locked="0"/>
    </xf>
    <xf numFmtId="10" fontId="93" fillId="0" borderId="674" xfId="13" applyNumberFormat="1" applyFont="1" applyFill="1" applyBorder="1" applyAlignment="1" applyProtection="1">
      <alignment horizontal="right" vertical="center"/>
      <protection locked="0"/>
    </xf>
    <xf numFmtId="49" fontId="93" fillId="15" borderId="68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8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8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8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5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8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90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691" xfId="13" applyNumberFormat="1" applyFont="1" applyFill="1" applyBorder="1" applyAlignment="1" applyProtection="1">
      <alignment horizontal="right" vertical="center"/>
      <protection locked="0"/>
    </xf>
    <xf numFmtId="10" fontId="93" fillId="0" borderId="691" xfId="13" applyNumberFormat="1" applyFont="1" applyFill="1" applyBorder="1" applyAlignment="1" applyProtection="1">
      <alignment horizontal="right" vertical="center"/>
      <protection locked="0"/>
    </xf>
    <xf numFmtId="49" fontId="93" fillId="0" borderId="67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9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72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693" xfId="13" applyNumberFormat="1" applyFont="1" applyFill="1" applyBorder="1" applyAlignment="1" applyProtection="1">
      <alignment horizontal="right" vertical="center"/>
      <protection locked="0"/>
    </xf>
    <xf numFmtId="10" fontId="93" fillId="0" borderId="693" xfId="13" applyNumberFormat="1" applyFont="1" applyFill="1" applyBorder="1" applyAlignment="1" applyProtection="1">
      <alignment horizontal="right" vertical="center"/>
      <protection locked="0"/>
    </xf>
    <xf numFmtId="49" fontId="93" fillId="15" borderId="694" xfId="13" applyNumberFormat="1" applyFont="1" applyFill="1" applyBorder="1" applyAlignment="1" applyProtection="1">
      <alignment horizontal="center" vertical="center" wrapText="1"/>
      <protection locked="0"/>
    </xf>
    <xf numFmtId="10" fontId="93" fillId="0" borderId="670" xfId="13" applyNumberFormat="1" applyFont="1" applyFill="1" applyBorder="1" applyAlignment="1" applyProtection="1">
      <alignment horizontal="right" vertical="center"/>
      <protection locked="0"/>
    </xf>
    <xf numFmtId="49" fontId="93" fillId="15" borderId="695" xfId="13" applyNumberFormat="1" applyFont="1" applyFill="1" applyBorder="1" applyAlignment="1" applyProtection="1">
      <alignment horizontal="center" vertical="center" wrapText="1"/>
      <protection locked="0"/>
    </xf>
    <xf numFmtId="3" fontId="93" fillId="0" borderId="698" xfId="13" applyNumberFormat="1" applyFont="1" applyFill="1" applyBorder="1" applyAlignment="1" applyProtection="1">
      <alignment horizontal="right" vertical="center"/>
      <protection locked="0"/>
    </xf>
    <xf numFmtId="10" fontId="93" fillId="0" borderId="698" xfId="13" applyNumberFormat="1" applyFont="1" applyFill="1" applyBorder="1" applyAlignment="1" applyProtection="1">
      <alignment horizontal="right" vertical="center"/>
      <protection locked="0"/>
    </xf>
    <xf numFmtId="49" fontId="93" fillId="15" borderId="699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700" xfId="13" applyNumberFormat="1" applyFont="1" applyFill="1" applyBorder="1" applyAlignment="1" applyProtection="1">
      <alignment horizontal="right" vertical="center"/>
      <protection locked="0"/>
    </xf>
    <xf numFmtId="10" fontId="93" fillId="0" borderId="700" xfId="13" applyNumberFormat="1" applyFont="1" applyFill="1" applyBorder="1" applyAlignment="1" applyProtection="1">
      <alignment horizontal="right" vertical="center"/>
      <protection locked="0"/>
    </xf>
    <xf numFmtId="3" fontId="93" fillId="6" borderId="701" xfId="13" applyNumberFormat="1" applyFont="1" applyFill="1" applyBorder="1" applyAlignment="1" applyProtection="1">
      <alignment horizontal="right" vertical="center"/>
      <protection locked="0"/>
    </xf>
    <xf numFmtId="10" fontId="93" fillId="6" borderId="701" xfId="13" applyNumberFormat="1" applyFont="1" applyFill="1" applyBorder="1" applyAlignment="1" applyProtection="1">
      <alignment horizontal="right" vertical="center"/>
      <protection locked="0"/>
    </xf>
    <xf numFmtId="3" fontId="93" fillId="6" borderId="702" xfId="13" applyNumberFormat="1" applyFont="1" applyFill="1" applyBorder="1" applyAlignment="1" applyProtection="1">
      <alignment horizontal="right" vertical="center"/>
      <protection locked="0"/>
    </xf>
    <xf numFmtId="10" fontId="93" fillId="6" borderId="702" xfId="13" applyNumberFormat="1" applyFont="1" applyFill="1" applyBorder="1" applyAlignment="1" applyProtection="1">
      <alignment horizontal="right" vertical="center"/>
      <protection locked="0"/>
    </xf>
    <xf numFmtId="49" fontId="98" fillId="18" borderId="60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" xfId="13" applyNumberFormat="1" applyFont="1" applyFill="1" applyBorder="1" applyAlignment="1" applyProtection="1">
      <alignment vertical="center" wrapText="1"/>
      <protection locked="0"/>
    </xf>
    <xf numFmtId="3" fontId="93" fillId="0" borderId="705" xfId="13" applyNumberFormat="1" applyFont="1" applyFill="1" applyBorder="1" applyAlignment="1" applyProtection="1">
      <alignment horizontal="right" vertical="center"/>
      <protection locked="0"/>
    </xf>
    <xf numFmtId="10" fontId="93" fillId="0" borderId="705" xfId="13" applyNumberFormat="1" applyFont="1" applyFill="1" applyBorder="1" applyAlignment="1" applyProtection="1">
      <alignment horizontal="right" vertical="center"/>
      <protection locked="0"/>
    </xf>
    <xf numFmtId="49" fontId="93" fillId="15" borderId="70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70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6" xfId="13" applyNumberFormat="1" applyFont="1" applyFill="1" applyBorder="1" applyAlignment="1" applyProtection="1">
      <alignment vertical="center" wrapText="1"/>
      <protection locked="0"/>
    </xf>
    <xf numFmtId="10" fontId="93" fillId="15" borderId="16" xfId="13" applyNumberFormat="1" applyFont="1" applyFill="1" applyBorder="1" applyAlignment="1" applyProtection="1">
      <alignment vertical="center" wrapText="1"/>
      <protection locked="0"/>
    </xf>
    <xf numFmtId="49" fontId="93" fillId="15" borderId="71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71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712" xfId="13" applyNumberFormat="1" applyFont="1" applyFill="1" applyBorder="1" applyAlignment="1" applyProtection="1">
      <alignment vertical="center" wrapText="1"/>
      <protection locked="0"/>
    </xf>
    <xf numFmtId="49" fontId="93" fillId="15" borderId="700" xfId="13" applyNumberFormat="1" applyFont="1" applyFill="1" applyBorder="1" applyAlignment="1" applyProtection="1">
      <alignment vertical="center" wrapText="1"/>
      <protection locked="0"/>
    </xf>
    <xf numFmtId="10" fontId="93" fillId="15" borderId="700" xfId="13" applyNumberFormat="1" applyFont="1" applyFill="1" applyBorder="1" applyAlignment="1" applyProtection="1">
      <alignment vertical="center" wrapText="1"/>
      <protection locked="0"/>
    </xf>
    <xf numFmtId="3" fontId="93" fillId="0" borderId="715" xfId="13" applyNumberFormat="1" applyFont="1" applyFill="1" applyBorder="1" applyAlignment="1" applyProtection="1">
      <alignment horizontal="right" vertical="center"/>
      <protection locked="0"/>
    </xf>
    <xf numFmtId="10" fontId="93" fillId="0" borderId="715" xfId="13" applyNumberFormat="1" applyFont="1" applyFill="1" applyBorder="1" applyAlignment="1" applyProtection="1">
      <alignment horizontal="right" vertical="center"/>
      <protection locked="0"/>
    </xf>
    <xf numFmtId="49" fontId="93" fillId="15" borderId="71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719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720" xfId="13" applyNumberFormat="1" applyFont="1" applyFill="1" applyBorder="1" applyAlignment="1" applyProtection="1">
      <alignment horizontal="right" vertical="center"/>
      <protection locked="0"/>
    </xf>
    <xf numFmtId="10" fontId="93" fillId="0" borderId="720" xfId="13" applyNumberFormat="1" applyFont="1" applyFill="1" applyBorder="1" applyAlignment="1" applyProtection="1">
      <alignment horizontal="right" vertical="center"/>
      <protection locked="0"/>
    </xf>
    <xf numFmtId="49" fontId="93" fillId="15" borderId="72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722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723" xfId="13" applyNumberFormat="1" applyFont="1" applyFill="1" applyBorder="1" applyAlignment="1" applyProtection="1">
      <alignment horizontal="right" vertical="center"/>
      <protection locked="0"/>
    </xf>
    <xf numFmtId="10" fontId="93" fillId="0" borderId="723" xfId="13" applyNumberFormat="1" applyFont="1" applyFill="1" applyBorder="1" applyAlignment="1" applyProtection="1">
      <alignment horizontal="right" vertical="center"/>
      <protection locked="0"/>
    </xf>
    <xf numFmtId="49" fontId="93" fillId="15" borderId="71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724" xfId="13" applyNumberFormat="1" applyFont="1" applyFill="1" applyBorder="1" applyAlignment="1" applyProtection="1">
      <alignment horizontal="left" vertical="center" wrapText="1"/>
      <protection locked="0"/>
    </xf>
    <xf numFmtId="3" fontId="93" fillId="0" borderId="724" xfId="13" applyNumberFormat="1" applyFont="1" applyFill="1" applyBorder="1" applyAlignment="1" applyProtection="1">
      <alignment horizontal="right" vertical="center"/>
      <protection locked="0"/>
    </xf>
    <xf numFmtId="10" fontId="93" fillId="0" borderId="724" xfId="13" applyNumberFormat="1" applyFont="1" applyFill="1" applyBorder="1" applyAlignment="1" applyProtection="1">
      <alignment horizontal="right" vertical="center"/>
      <protection locked="0"/>
    </xf>
    <xf numFmtId="3" fontId="93" fillId="0" borderId="727" xfId="13" applyNumberFormat="1" applyFont="1" applyFill="1" applyBorder="1" applyAlignment="1" applyProtection="1">
      <alignment horizontal="right" vertical="center"/>
      <protection locked="0"/>
    </xf>
    <xf numFmtId="10" fontId="93" fillId="0" borderId="727" xfId="13" applyNumberFormat="1" applyFont="1" applyFill="1" applyBorder="1" applyAlignment="1" applyProtection="1">
      <alignment horizontal="right" vertical="center"/>
      <protection locked="0"/>
    </xf>
    <xf numFmtId="49" fontId="93" fillId="15" borderId="5" xfId="13" applyNumberFormat="1" applyFont="1" applyFill="1" applyBorder="1" applyAlignment="1" applyProtection="1">
      <alignment vertical="center" wrapText="1"/>
      <protection locked="0"/>
    </xf>
    <xf numFmtId="49" fontId="93" fillId="15" borderId="728" xfId="13" applyNumberFormat="1" applyFont="1" applyFill="1" applyBorder="1" applyAlignment="1" applyProtection="1">
      <alignment horizontal="center" vertical="center" wrapText="1"/>
      <protection locked="0"/>
    </xf>
    <xf numFmtId="49" fontId="97" fillId="16" borderId="62" xfId="13" applyNumberFormat="1" applyFont="1" applyFill="1" applyBorder="1" applyAlignment="1" applyProtection="1">
      <alignment vertical="top" wrapText="1"/>
      <protection locked="0"/>
    </xf>
    <xf numFmtId="10" fontId="97" fillId="16" borderId="62" xfId="13" applyNumberFormat="1" applyFont="1" applyFill="1" applyBorder="1" applyAlignment="1" applyProtection="1">
      <alignment vertical="top" wrapText="1"/>
      <protection locked="0"/>
    </xf>
    <xf numFmtId="3" fontId="98" fillId="18" borderId="62" xfId="13" applyNumberFormat="1" applyFont="1" applyFill="1" applyBorder="1" applyAlignment="1" applyProtection="1">
      <alignment horizontal="right" vertical="center" wrapText="1"/>
      <protection locked="0"/>
    </xf>
    <xf numFmtId="10" fontId="98" fillId="18" borderId="62" xfId="13" applyNumberFormat="1" applyFont="1" applyFill="1" applyBorder="1" applyAlignment="1" applyProtection="1">
      <alignment horizontal="right" vertical="center" wrapText="1"/>
      <protection locked="0"/>
    </xf>
    <xf numFmtId="3" fontId="93" fillId="0" borderId="0" xfId="13" applyNumberFormat="1" applyFont="1" applyFill="1" applyBorder="1" applyAlignment="1" applyProtection="1">
      <alignment horizontal="left" vertical="center"/>
      <protection locked="0"/>
    </xf>
    <xf numFmtId="3" fontId="93" fillId="15" borderId="729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729" xfId="13" applyNumberFormat="1" applyFont="1" applyFill="1" applyBorder="1" applyAlignment="1" applyProtection="1">
      <alignment horizontal="right" vertical="center" wrapText="1"/>
      <protection locked="0"/>
    </xf>
    <xf numFmtId="3" fontId="93" fillId="15" borderId="715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715" xfId="13" applyNumberFormat="1" applyFont="1" applyFill="1" applyBorder="1" applyAlignment="1" applyProtection="1">
      <alignment horizontal="right" vertical="center" wrapText="1"/>
      <protection locked="0"/>
    </xf>
    <xf numFmtId="3" fontId="93" fillId="15" borderId="733" xfId="13" applyNumberFormat="1" applyFont="1" applyFill="1" applyBorder="1" applyAlignment="1" applyProtection="1">
      <alignment horizontal="right" vertical="center" wrapText="1"/>
      <protection locked="0"/>
    </xf>
    <xf numFmtId="10" fontId="93" fillId="15" borderId="733" xfId="13" applyNumberFormat="1" applyFont="1" applyFill="1" applyBorder="1" applyAlignment="1" applyProtection="1">
      <alignment horizontal="right" vertical="center" wrapText="1"/>
      <protection locked="0"/>
    </xf>
    <xf numFmtId="3" fontId="93" fillId="15" borderId="702" xfId="13" applyNumberFormat="1" applyFont="1" applyFill="1" applyBorder="1" applyAlignment="1" applyProtection="1">
      <alignment horizontal="right" vertical="center" wrapText="1"/>
      <protection locked="0"/>
    </xf>
    <xf numFmtId="49" fontId="96" fillId="15" borderId="0" xfId="13" applyNumberFormat="1" applyFont="1" applyFill="1" applyBorder="1" applyAlignment="1" applyProtection="1">
      <alignment vertical="top" wrapText="1"/>
      <protection locked="0"/>
    </xf>
    <xf numFmtId="3" fontId="96" fillId="15" borderId="0" xfId="13" applyNumberFormat="1" applyFont="1" applyFill="1" applyBorder="1" applyAlignment="1" applyProtection="1">
      <alignment vertical="top" wrapText="1"/>
      <protection locked="0"/>
    </xf>
    <xf numFmtId="10" fontId="96" fillId="15" borderId="0" xfId="13" applyNumberFormat="1" applyFont="1" applyFill="1" applyBorder="1" applyAlignment="1" applyProtection="1">
      <alignment vertical="top" wrapText="1"/>
      <protection locked="0"/>
    </xf>
    <xf numFmtId="2" fontId="96" fillId="15" borderId="0" xfId="13" applyNumberFormat="1" applyFont="1" applyFill="1" applyBorder="1" applyAlignment="1" applyProtection="1">
      <alignment vertical="top" wrapText="1"/>
      <protection locked="0"/>
    </xf>
    <xf numFmtId="0" fontId="12" fillId="2" borderId="3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36" fillId="5" borderId="14" xfId="2" applyFont="1" applyFill="1" applyBorder="1" applyAlignment="1">
      <alignment horizontal="left" vertical="center"/>
    </xf>
    <xf numFmtId="0" fontId="36" fillId="5" borderId="31" xfId="2" applyFont="1" applyFill="1" applyBorder="1" applyAlignment="1">
      <alignment horizontal="left" vertical="center"/>
    </xf>
    <xf numFmtId="0" fontId="36" fillId="5" borderId="43" xfId="2" applyFont="1" applyFill="1" applyBorder="1" applyAlignment="1">
      <alignment horizontal="left" vertical="center"/>
    </xf>
    <xf numFmtId="0" fontId="36" fillId="5" borderId="44" xfId="2" applyFont="1" applyFill="1" applyBorder="1" applyAlignment="1">
      <alignment horizontal="left" vertical="center"/>
    </xf>
    <xf numFmtId="0" fontId="33" fillId="5" borderId="21" xfId="2" applyFont="1" applyFill="1" applyBorder="1" applyAlignment="1">
      <alignment horizontal="left" vertical="center" wrapText="1"/>
    </xf>
    <xf numFmtId="0" fontId="33" fillId="5" borderId="22" xfId="2" applyFont="1" applyFill="1" applyBorder="1" applyAlignment="1">
      <alignment horizontal="left" vertical="center" wrapText="1"/>
    </xf>
    <xf numFmtId="0" fontId="33" fillId="6" borderId="10" xfId="2" applyFont="1" applyFill="1" applyBorder="1" applyAlignment="1">
      <alignment horizontal="center" vertical="center" wrapText="1"/>
    </xf>
    <xf numFmtId="0" fontId="33" fillId="6" borderId="6" xfId="2" applyFont="1" applyFill="1" applyBorder="1" applyAlignment="1">
      <alignment horizontal="center" vertical="center" wrapText="1"/>
    </xf>
    <xf numFmtId="0" fontId="33" fillId="6" borderId="15" xfId="2" applyFont="1" applyFill="1" applyBorder="1" applyAlignment="1">
      <alignment horizontal="center" vertical="center" wrapText="1"/>
    </xf>
    <xf numFmtId="0" fontId="33" fillId="5" borderId="29" xfId="2" applyFont="1" applyFill="1" applyBorder="1" applyAlignment="1">
      <alignment horizontal="left" vertical="center" wrapText="1"/>
    </xf>
    <xf numFmtId="0" fontId="33" fillId="5" borderId="11" xfId="2" applyFont="1" applyFill="1" applyBorder="1" applyAlignment="1">
      <alignment horizontal="left" vertical="center" wrapText="1"/>
    </xf>
    <xf numFmtId="0" fontId="33" fillId="5" borderId="9" xfId="2" applyFont="1" applyFill="1" applyBorder="1" applyAlignment="1">
      <alignment horizontal="left" vertical="center" wrapText="1"/>
    </xf>
    <xf numFmtId="0" fontId="33" fillId="5" borderId="37" xfId="2" applyFont="1" applyFill="1" applyBorder="1" applyAlignment="1">
      <alignment horizontal="left" vertical="center" wrapText="1"/>
    </xf>
    <xf numFmtId="0" fontId="33" fillId="5" borderId="19" xfId="2" applyFont="1" applyFill="1" applyBorder="1" applyAlignment="1">
      <alignment horizontal="left" vertical="center" wrapText="1"/>
    </xf>
    <xf numFmtId="0" fontId="33" fillId="5" borderId="38" xfId="2" applyFont="1" applyFill="1" applyBorder="1" applyAlignment="1">
      <alignment horizontal="left" vertical="center" wrapText="1"/>
    </xf>
    <xf numFmtId="0" fontId="33" fillId="5" borderId="35" xfId="2" applyFont="1" applyFill="1" applyBorder="1" applyAlignment="1">
      <alignment horizontal="left" vertical="center" wrapText="1"/>
    </xf>
    <xf numFmtId="0" fontId="33" fillId="6" borderId="5" xfId="2" applyFont="1" applyFill="1" applyBorder="1" applyAlignment="1">
      <alignment horizontal="center" vertical="center" wrapText="1"/>
    </xf>
    <xf numFmtId="0" fontId="33" fillId="5" borderId="8" xfId="2" applyFont="1" applyFill="1" applyBorder="1" applyAlignment="1">
      <alignment horizontal="left" vertical="center" wrapText="1"/>
    </xf>
    <xf numFmtId="0" fontId="33" fillId="5" borderId="18" xfId="2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33" fillId="5" borderId="34" xfId="2" applyFont="1" applyFill="1" applyBorder="1" applyAlignment="1">
      <alignment horizontal="left" vertical="center" wrapText="1"/>
    </xf>
    <xf numFmtId="0" fontId="33" fillId="5" borderId="27" xfId="2" applyFont="1" applyFill="1" applyBorder="1" applyAlignment="1">
      <alignment horizontal="left" vertical="center" wrapText="1"/>
    </xf>
    <xf numFmtId="0" fontId="33" fillId="5" borderId="30" xfId="2" applyFont="1" applyFill="1" applyBorder="1" applyAlignment="1">
      <alignment horizontal="left" vertical="center" wrapText="1"/>
    </xf>
    <xf numFmtId="0" fontId="33" fillId="5" borderId="31" xfId="2" applyFont="1" applyFill="1" applyBorder="1" applyAlignment="1">
      <alignment horizontal="left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2" fillId="6" borderId="10" xfId="2" applyFont="1" applyFill="1" applyBorder="1" applyAlignment="1">
      <alignment horizontal="center" vertical="center" wrapText="1"/>
    </xf>
    <xf numFmtId="0" fontId="22" fillId="6" borderId="6" xfId="2" applyFont="1" applyFill="1" applyBorder="1" applyAlignment="1">
      <alignment horizontal="center" vertical="center" wrapText="1"/>
    </xf>
    <xf numFmtId="0" fontId="22" fillId="6" borderId="15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6" xfId="2" applyFont="1" applyFill="1" applyBorder="1" applyAlignment="1">
      <alignment horizontal="left" vertical="center" wrapText="1"/>
    </xf>
    <xf numFmtId="0" fontId="23" fillId="0" borderId="15" xfId="2" applyFont="1" applyFill="1" applyBorder="1" applyAlignment="1">
      <alignment horizontal="left" vertical="center" wrapText="1"/>
    </xf>
    <xf numFmtId="0" fontId="33" fillId="5" borderId="14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16" xfId="2" applyFont="1" applyFill="1" applyBorder="1" applyAlignment="1">
      <alignment horizontal="left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6" borderId="15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left" vertical="center" wrapText="1"/>
    </xf>
    <xf numFmtId="0" fontId="8" fillId="0" borderId="15" xfId="2" applyFont="1" applyFill="1" applyBorder="1" applyAlignment="1">
      <alignment horizontal="left" vertical="center" wrapText="1"/>
    </xf>
    <xf numFmtId="0" fontId="8" fillId="6" borderId="6" xfId="2" applyFont="1" applyFill="1" applyBorder="1" applyAlignment="1">
      <alignment horizontal="center" vertical="center" wrapText="1"/>
    </xf>
    <xf numFmtId="0" fontId="33" fillId="5" borderId="26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>
      <alignment horizontal="left" vertical="center" wrapText="1"/>
    </xf>
    <xf numFmtId="0" fontId="33" fillId="5" borderId="17" xfId="2" applyFont="1" applyFill="1" applyBorder="1" applyAlignment="1">
      <alignment horizontal="left" vertical="center" wrapText="1"/>
    </xf>
    <xf numFmtId="0" fontId="33" fillId="5" borderId="0" xfId="2" applyFont="1" applyFill="1" applyBorder="1" applyAlignment="1">
      <alignment horizontal="left" vertical="center" wrapText="1"/>
    </xf>
    <xf numFmtId="0" fontId="33" fillId="5" borderId="16" xfId="2" applyFont="1" applyFill="1" applyBorder="1" applyAlignment="1">
      <alignment horizontal="left" vertical="center" wrapText="1"/>
    </xf>
    <xf numFmtId="0" fontId="33" fillId="5" borderId="13" xfId="2" applyFont="1" applyFill="1" applyBorder="1" applyAlignment="1">
      <alignment horizontal="left" vertical="center" wrapText="1"/>
    </xf>
    <xf numFmtId="0" fontId="25" fillId="6" borderId="10" xfId="2" applyFont="1" applyFill="1" applyBorder="1" applyAlignment="1">
      <alignment horizontal="center" vertical="center" wrapText="1"/>
    </xf>
    <xf numFmtId="0" fontId="25" fillId="6" borderId="15" xfId="2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49" fontId="8" fillId="6" borderId="10" xfId="1" applyNumberFormat="1" applyFont="1" applyFill="1" applyBorder="1" applyAlignment="1">
      <alignment horizontal="center" vertical="center" wrapText="1"/>
    </xf>
    <xf numFmtId="49" fontId="8" fillId="6" borderId="15" xfId="1" applyNumberFormat="1" applyFont="1" applyFill="1" applyBorder="1" applyAlignment="1">
      <alignment horizontal="center" vertical="center" wrapText="1"/>
    </xf>
    <xf numFmtId="49" fontId="5" fillId="6" borderId="10" xfId="2" applyNumberFormat="1" applyFont="1" applyFill="1" applyBorder="1" applyAlignment="1">
      <alignment horizontal="center" vertical="center" wrapText="1"/>
    </xf>
    <xf numFmtId="49" fontId="5" fillId="6" borderId="15" xfId="2" applyNumberFormat="1" applyFont="1" applyFill="1" applyBorder="1" applyAlignment="1">
      <alignment horizontal="center" vertical="center" wrapText="1"/>
    </xf>
    <xf numFmtId="49" fontId="5" fillId="6" borderId="6" xfId="2" applyNumberFormat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left" vertical="center" wrapText="1"/>
    </xf>
    <xf numFmtId="0" fontId="23" fillId="0" borderId="13" xfId="1" applyFont="1" applyFill="1" applyBorder="1" applyAlignment="1">
      <alignment horizontal="left" vertical="center" wrapText="1"/>
    </xf>
    <xf numFmtId="0" fontId="23" fillId="0" borderId="16" xfId="1" applyFont="1" applyFill="1" applyBorder="1" applyAlignment="1">
      <alignment horizontal="left" vertical="center" wrapText="1"/>
    </xf>
    <xf numFmtId="0" fontId="5" fillId="0" borderId="10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5" fillId="6" borderId="11" xfId="2" applyFont="1" applyFill="1" applyBorder="1" applyAlignment="1">
      <alignment horizontal="left" vertical="center" wrapText="1"/>
    </xf>
    <xf numFmtId="0" fontId="5" fillId="6" borderId="16" xfId="2" applyFont="1" applyFill="1" applyBorder="1" applyAlignment="1">
      <alignment horizontal="left" vertical="center" wrapText="1"/>
    </xf>
    <xf numFmtId="0" fontId="17" fillId="5" borderId="35" xfId="2" applyFont="1" applyFill="1" applyBorder="1" applyAlignment="1">
      <alignment horizontal="left" vertical="center" wrapText="1"/>
    </xf>
    <xf numFmtId="0" fontId="17" fillId="5" borderId="0" xfId="2" applyFont="1" applyFill="1" applyBorder="1" applyAlignment="1">
      <alignment horizontal="left" vertical="center" wrapText="1"/>
    </xf>
    <xf numFmtId="0" fontId="5" fillId="6" borderId="5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0" fontId="17" fillId="5" borderId="31" xfId="2" applyFont="1" applyFill="1" applyBorder="1" applyAlignment="1">
      <alignment horizontal="left" vertical="center" wrapText="1"/>
    </xf>
    <xf numFmtId="0" fontId="17" fillId="5" borderId="27" xfId="2" applyFont="1" applyFill="1" applyBorder="1" applyAlignment="1">
      <alignment horizontal="left" vertical="center" wrapText="1"/>
    </xf>
    <xf numFmtId="0" fontId="17" fillId="5" borderId="26" xfId="2" applyFont="1" applyFill="1" applyBorder="1" applyAlignment="1">
      <alignment horizontal="left" vertical="center" wrapText="1"/>
    </xf>
    <xf numFmtId="0" fontId="17" fillId="5" borderId="29" xfId="2" applyFont="1" applyFill="1" applyBorder="1" applyAlignment="1">
      <alignment horizontal="left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17" fillId="6" borderId="6" xfId="1" applyFont="1" applyFill="1" applyBorder="1" applyAlignment="1">
      <alignment horizontal="center" vertical="center" wrapText="1"/>
    </xf>
    <xf numFmtId="0" fontId="17" fillId="6" borderId="5" xfId="1" applyFont="1" applyFill="1" applyBorder="1" applyAlignment="1">
      <alignment horizontal="center" vertical="center" wrapText="1"/>
    </xf>
    <xf numFmtId="0" fontId="17" fillId="5" borderId="17" xfId="1" applyFont="1" applyFill="1" applyBorder="1" applyAlignment="1">
      <alignment horizontal="left" vertical="center"/>
    </xf>
    <xf numFmtId="0" fontId="17" fillId="5" borderId="13" xfId="1" applyFont="1" applyFill="1" applyBorder="1" applyAlignment="1">
      <alignment horizontal="left" vertical="center"/>
    </xf>
    <xf numFmtId="0" fontId="17" fillId="5" borderId="21" xfId="1" applyFont="1" applyFill="1" applyBorder="1" applyAlignment="1">
      <alignment horizontal="left" vertical="center" wrapText="1"/>
    </xf>
    <xf numFmtId="0" fontId="17" fillId="5" borderId="22" xfId="1" applyFont="1" applyFill="1" applyBorder="1" applyAlignment="1">
      <alignment horizontal="left" vertical="center" wrapText="1"/>
    </xf>
    <xf numFmtId="0" fontId="17" fillId="5" borderId="19" xfId="1" applyFont="1" applyFill="1" applyBorder="1" applyAlignment="1">
      <alignment horizontal="left" vertical="center"/>
    </xf>
    <xf numFmtId="0" fontId="17" fillId="5" borderId="38" xfId="1" applyFont="1" applyFill="1" applyBorder="1" applyAlignment="1">
      <alignment horizontal="left" vertical="center"/>
    </xf>
    <xf numFmtId="0" fontId="17" fillId="5" borderId="9" xfId="1" applyFont="1" applyFill="1" applyBorder="1" applyAlignment="1">
      <alignment horizontal="left" vertical="center" wrapText="1"/>
    </xf>
    <xf numFmtId="0" fontId="17" fillId="5" borderId="34" xfId="1" applyFont="1" applyFill="1" applyBorder="1" applyAlignment="1">
      <alignment horizontal="left" vertical="center" wrapText="1"/>
    </xf>
    <xf numFmtId="0" fontId="17" fillId="5" borderId="19" xfId="1" applyFont="1" applyFill="1" applyBorder="1" applyAlignment="1">
      <alignment vertical="center" wrapText="1"/>
    </xf>
    <xf numFmtId="0" fontId="17" fillId="5" borderId="38" xfId="1" applyFont="1" applyFill="1" applyBorder="1" applyAlignment="1">
      <alignment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left" vertical="center" wrapText="1"/>
    </xf>
    <xf numFmtId="0" fontId="17" fillId="6" borderId="15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left" vertical="center" wrapText="1"/>
    </xf>
    <xf numFmtId="0" fontId="17" fillId="5" borderId="18" xfId="1" quotePrefix="1" applyFont="1" applyFill="1" applyBorder="1" applyAlignment="1">
      <alignment horizontal="left" vertical="center" wrapText="1"/>
    </xf>
    <xf numFmtId="0" fontId="17" fillId="5" borderId="14" xfId="1" applyFont="1" applyFill="1" applyBorder="1" applyAlignment="1">
      <alignment horizontal="left" vertical="center" wrapText="1"/>
    </xf>
    <xf numFmtId="0" fontId="17" fillId="5" borderId="31" xfId="1" applyFont="1" applyFill="1" applyBorder="1" applyAlignment="1">
      <alignment horizontal="left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17" fillId="5" borderId="39" xfId="1" applyFont="1" applyFill="1" applyBorder="1" applyAlignment="1">
      <alignment horizontal="left" vertical="center" wrapText="1"/>
    </xf>
    <xf numFmtId="0" fontId="17" fillId="5" borderId="40" xfId="1" quotePrefix="1" applyFont="1" applyFill="1" applyBorder="1" applyAlignment="1">
      <alignment horizontal="left" vertical="center" wrapText="1"/>
    </xf>
    <xf numFmtId="0" fontId="17" fillId="5" borderId="8" xfId="1" quotePrefix="1" applyFont="1" applyFill="1" applyBorder="1" applyAlignment="1">
      <alignment horizontal="left" vertical="center" wrapText="1"/>
    </xf>
    <xf numFmtId="0" fontId="19" fillId="6" borderId="10" xfId="1" quotePrefix="1" applyFont="1" applyFill="1" applyBorder="1" applyAlignment="1">
      <alignment horizontal="center" vertical="center" wrapText="1"/>
    </xf>
    <xf numFmtId="0" fontId="19" fillId="6" borderId="6" xfId="1" quotePrefix="1" applyFont="1" applyFill="1" applyBorder="1" applyAlignment="1">
      <alignment horizontal="center" vertical="center" wrapText="1"/>
    </xf>
    <xf numFmtId="0" fontId="19" fillId="6" borderId="15" xfId="1" quotePrefix="1" applyFont="1" applyFill="1" applyBorder="1" applyAlignment="1">
      <alignment horizontal="center" vertical="center" wrapText="1"/>
    </xf>
    <xf numFmtId="0" fontId="17" fillId="5" borderId="27" xfId="1" applyFont="1" applyFill="1" applyBorder="1" applyAlignment="1">
      <alignment horizontal="left" vertical="center" wrapText="1"/>
    </xf>
    <xf numFmtId="0" fontId="17" fillId="5" borderId="26" xfId="1" quotePrefix="1" applyFont="1" applyFill="1" applyBorder="1" applyAlignment="1">
      <alignment horizontal="left" vertical="center" wrapText="1"/>
    </xf>
    <xf numFmtId="0" fontId="17" fillId="5" borderId="22" xfId="1" quotePrefix="1" applyFont="1" applyFill="1" applyBorder="1" applyAlignment="1">
      <alignment horizontal="left" vertical="center" wrapText="1"/>
    </xf>
    <xf numFmtId="0" fontId="17" fillId="5" borderId="30" xfId="1" quotePrefix="1" applyFont="1" applyFill="1" applyBorder="1" applyAlignment="1">
      <alignment horizontal="left" vertical="center" wrapText="1"/>
    </xf>
    <xf numFmtId="0" fontId="17" fillId="5" borderId="31" xfId="1" quotePrefix="1" applyFont="1" applyFill="1" applyBorder="1" applyAlignment="1">
      <alignment horizontal="left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49" fontId="19" fillId="6" borderId="10" xfId="1" quotePrefix="1" applyNumberFormat="1" applyFont="1" applyFill="1" applyBorder="1" applyAlignment="1">
      <alignment horizontal="center" vertical="center" wrapText="1"/>
    </xf>
    <xf numFmtId="49" fontId="19" fillId="6" borderId="15" xfId="1" quotePrefix="1" applyNumberFormat="1" applyFont="1" applyFill="1" applyBorder="1" applyAlignment="1">
      <alignment horizontal="center" vertical="center" wrapText="1"/>
    </xf>
    <xf numFmtId="0" fontId="17" fillId="5" borderId="29" xfId="1" applyFont="1" applyFill="1" applyBorder="1" applyAlignment="1">
      <alignment horizontal="left" vertical="center"/>
    </xf>
    <xf numFmtId="0" fontId="17" fillId="5" borderId="11" xfId="1" applyFont="1" applyFill="1" applyBorder="1" applyAlignment="1">
      <alignment horizontal="left" vertical="center"/>
    </xf>
    <xf numFmtId="0" fontId="24" fillId="0" borderId="6" xfId="1" applyFont="1" applyFill="1" applyBorder="1" applyAlignment="1">
      <alignment horizontal="center" vertical="center" wrapText="1"/>
    </xf>
    <xf numFmtId="0" fontId="17" fillId="5" borderId="18" xfId="1" applyFont="1" applyFill="1" applyBorder="1" applyAlignment="1">
      <alignment horizontal="left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28" xfId="1" applyFont="1" applyBorder="1" applyAlignment="1">
      <alignment horizontal="center" vertical="center" wrapText="1"/>
    </xf>
    <xf numFmtId="0" fontId="17" fillId="5" borderId="34" xfId="1" quotePrefix="1" applyFont="1" applyFill="1" applyBorder="1" applyAlignment="1">
      <alignment horizontal="left" vertical="center" wrapText="1"/>
    </xf>
    <xf numFmtId="0" fontId="28" fillId="6" borderId="10" xfId="1" applyFont="1" applyFill="1" applyBorder="1" applyAlignment="1">
      <alignment horizontal="center" vertical="center" wrapText="1"/>
    </xf>
    <xf numFmtId="0" fontId="28" fillId="6" borderId="6" xfId="1" applyFont="1" applyFill="1" applyBorder="1" applyAlignment="1">
      <alignment horizontal="center" vertical="center" wrapText="1"/>
    </xf>
    <xf numFmtId="0" fontId="28" fillId="6" borderId="15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left" vertical="center" wrapText="1"/>
    </xf>
    <xf numFmtId="0" fontId="5" fillId="6" borderId="16" xfId="1" applyFont="1" applyFill="1" applyBorder="1" applyAlignment="1">
      <alignment horizontal="left" vertical="center" wrapText="1"/>
    </xf>
    <xf numFmtId="0" fontId="17" fillId="5" borderId="26" xfId="1" applyFont="1" applyFill="1" applyBorder="1" applyAlignment="1">
      <alignment horizontal="left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17" fillId="5" borderId="30" xfId="1" applyFont="1" applyFill="1" applyBorder="1" applyAlignment="1">
      <alignment horizontal="left" vertical="center" wrapText="1"/>
    </xf>
    <xf numFmtId="0" fontId="21" fillId="0" borderId="6" xfId="1" applyFont="1" applyBorder="1" applyAlignment="1">
      <alignment horizontal="center" vertical="center" wrapText="1"/>
    </xf>
    <xf numFmtId="0" fontId="17" fillId="5" borderId="29" xfId="1" applyFont="1" applyFill="1" applyBorder="1" applyAlignment="1">
      <alignment horizontal="left" vertical="center" wrapText="1"/>
    </xf>
    <xf numFmtId="0" fontId="17" fillId="5" borderId="35" xfId="1" quotePrefix="1" applyFont="1" applyFill="1" applyBorder="1" applyAlignment="1">
      <alignment horizontal="left" vertical="center" wrapText="1"/>
    </xf>
    <xf numFmtId="0" fontId="23" fillId="0" borderId="10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15" xfId="1" applyFont="1" applyFill="1" applyBorder="1" applyAlignment="1">
      <alignment horizontal="left" vertical="center" wrapText="1"/>
    </xf>
    <xf numFmtId="0" fontId="17" fillId="5" borderId="0" xfId="1" applyFont="1" applyFill="1" applyBorder="1" applyAlignment="1">
      <alignment horizontal="left" vertical="center" wrapText="1"/>
    </xf>
    <xf numFmtId="0" fontId="17" fillId="5" borderId="0" xfId="1" quotePrefix="1" applyFont="1" applyFill="1" applyBorder="1" applyAlignment="1">
      <alignment horizontal="left" vertical="center" wrapText="1"/>
    </xf>
    <xf numFmtId="0" fontId="17" fillId="6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17" fillId="5" borderId="37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 wrapText="1"/>
    </xf>
    <xf numFmtId="0" fontId="17" fillId="5" borderId="32" xfId="1" quotePrefix="1" applyFont="1" applyFill="1" applyBorder="1" applyAlignment="1">
      <alignment horizontal="left" vertical="center" wrapText="1"/>
    </xf>
    <xf numFmtId="0" fontId="5" fillId="6" borderId="10" xfId="1" quotePrefix="1" applyFont="1" applyFill="1" applyBorder="1" applyAlignment="1">
      <alignment horizontal="left" vertical="center" wrapText="1"/>
    </xf>
    <xf numFmtId="0" fontId="5" fillId="6" borderId="15" xfId="1" quotePrefix="1" applyFont="1" applyFill="1" applyBorder="1" applyAlignment="1">
      <alignment horizontal="left" vertical="center" wrapText="1"/>
    </xf>
    <xf numFmtId="0" fontId="5" fillId="6" borderId="10" xfId="1" applyFont="1" applyFill="1" applyBorder="1" applyAlignment="1">
      <alignment horizontal="left" vertical="center" wrapText="1"/>
    </xf>
    <xf numFmtId="0" fontId="5" fillId="6" borderId="15" xfId="1" applyFont="1" applyFill="1" applyBorder="1" applyAlignment="1">
      <alignment horizontal="left" vertical="center" wrapText="1"/>
    </xf>
    <xf numFmtId="0" fontId="17" fillId="6" borderId="11" xfId="1" applyFont="1" applyFill="1" applyBorder="1" applyAlignment="1">
      <alignment horizontal="center" vertical="center" wrapText="1"/>
    </xf>
    <xf numFmtId="0" fontId="17" fillId="6" borderId="13" xfId="1" applyFont="1" applyFill="1" applyBorder="1" applyAlignment="1">
      <alignment horizontal="center" vertical="center" wrapText="1"/>
    </xf>
    <xf numFmtId="0" fontId="17" fillId="5" borderId="38" xfId="1" applyFont="1" applyFill="1" applyBorder="1" applyAlignment="1">
      <alignment horizontal="left" vertical="center" wrapText="1"/>
    </xf>
    <xf numFmtId="0" fontId="10" fillId="0" borderId="4" xfId="1" quotePrefix="1" applyFont="1" applyFill="1" applyBorder="1" applyAlignment="1">
      <alignment horizontal="center" vertical="center" wrapText="1"/>
    </xf>
    <xf numFmtId="0" fontId="10" fillId="0" borderId="6" xfId="1" quotePrefix="1" applyFont="1" applyFill="1" applyBorder="1" applyAlignment="1">
      <alignment horizontal="center" vertical="center" wrapText="1"/>
    </xf>
    <xf numFmtId="49" fontId="17" fillId="5" borderId="34" xfId="1" applyNumberFormat="1" applyFont="1" applyFill="1" applyBorder="1" applyAlignment="1">
      <alignment horizontal="left" vertical="center" wrapText="1"/>
    </xf>
    <xf numFmtId="49" fontId="17" fillId="5" borderId="19" xfId="1" applyNumberFormat="1" applyFont="1" applyFill="1" applyBorder="1" applyAlignment="1">
      <alignment horizontal="left" vertical="center" wrapText="1"/>
    </xf>
    <xf numFmtId="49" fontId="17" fillId="5" borderId="18" xfId="1" applyNumberFormat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5" borderId="11" xfId="1" quotePrefix="1" applyFont="1" applyFill="1" applyBorder="1" applyAlignment="1">
      <alignment horizontal="left" vertical="center" wrapText="1"/>
    </xf>
    <xf numFmtId="0" fontId="8" fillId="6" borderId="6" xfId="1" applyFont="1" applyFill="1" applyBorder="1" applyAlignment="1">
      <alignment horizontal="center" vertical="center" wrapText="1"/>
    </xf>
    <xf numFmtId="49" fontId="15" fillId="0" borderId="10" xfId="1" applyNumberFormat="1" applyFont="1" applyBorder="1" applyAlignment="1">
      <alignment horizontal="center" vertical="center" wrapText="1"/>
    </xf>
    <xf numFmtId="49" fontId="15" fillId="0" borderId="6" xfId="1" applyNumberFormat="1" applyFont="1" applyBorder="1" applyAlignment="1">
      <alignment horizontal="center" vertical="center" wrapText="1"/>
    </xf>
    <xf numFmtId="49" fontId="15" fillId="0" borderId="15" xfId="1" applyNumberFormat="1" applyFont="1" applyBorder="1" applyAlignment="1">
      <alignment horizontal="center" vertical="center" wrapText="1"/>
    </xf>
    <xf numFmtId="0" fontId="19" fillId="6" borderId="11" xfId="1" applyFont="1" applyFill="1" applyBorder="1" applyAlignment="1">
      <alignment horizontal="left" vertical="center" wrapText="1"/>
    </xf>
    <xf numFmtId="0" fontId="19" fillId="6" borderId="13" xfId="1" applyFont="1" applyFill="1" applyBorder="1" applyAlignment="1">
      <alignment horizontal="left" vertical="center" wrapText="1"/>
    </xf>
    <xf numFmtId="0" fontId="19" fillId="6" borderId="16" xfId="1" applyFont="1" applyFill="1" applyBorder="1" applyAlignment="1">
      <alignment horizontal="left" vertical="center" wrapText="1"/>
    </xf>
    <xf numFmtId="0" fontId="17" fillId="6" borderId="24" xfId="1" applyFont="1" applyFill="1" applyBorder="1" applyAlignment="1">
      <alignment horizontal="center" vertical="center" wrapText="1"/>
    </xf>
    <xf numFmtId="0" fontId="17" fillId="6" borderId="25" xfId="1" applyFont="1" applyFill="1" applyBorder="1" applyAlignment="1">
      <alignment horizontal="center" vertical="center" wrapText="1"/>
    </xf>
    <xf numFmtId="0" fontId="17" fillId="6" borderId="28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10" fontId="10" fillId="2" borderId="4" xfId="1" applyNumberFormat="1" applyFont="1" applyFill="1" applyBorder="1" applyAlignment="1">
      <alignment horizontal="center" vertical="center" wrapText="1"/>
    </xf>
    <xf numFmtId="10" fontId="10" fillId="2" borderId="5" xfId="1" applyNumberFormat="1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left" vertical="center"/>
    </xf>
    <xf numFmtId="0" fontId="98" fillId="13" borderId="7" xfId="13" applyNumberFormat="1" applyFont="1" applyFill="1" applyBorder="1" applyAlignment="1" applyProtection="1">
      <alignment horizontal="left" vertical="center"/>
      <protection locked="0"/>
    </xf>
    <xf numFmtId="0" fontId="98" fillId="13" borderId="71" xfId="13" applyNumberFormat="1" applyFont="1" applyFill="1" applyBorder="1" applyAlignment="1" applyProtection="1">
      <alignment horizontal="left" vertical="center"/>
      <protection locked="0"/>
    </xf>
    <xf numFmtId="0" fontId="19" fillId="0" borderId="205" xfId="2" applyFont="1" applyFill="1" applyBorder="1" applyAlignment="1">
      <alignment horizontal="left" vertical="center"/>
    </xf>
    <xf numFmtId="0" fontId="93" fillId="0" borderId="206" xfId="13" applyNumberFormat="1" applyFont="1" applyFill="1" applyBorder="1" applyAlignment="1" applyProtection="1">
      <alignment horizontal="left" vertical="center"/>
      <protection locked="0"/>
    </xf>
    <xf numFmtId="0" fontId="93" fillId="0" borderId="422" xfId="13" applyNumberFormat="1" applyFont="1" applyFill="1" applyBorder="1" applyAlignment="1" applyProtection="1">
      <alignment horizontal="left" vertical="center"/>
      <protection locked="0"/>
    </xf>
    <xf numFmtId="0" fontId="17" fillId="0" borderId="712" xfId="2" applyFont="1" applyFill="1" applyBorder="1" applyAlignment="1">
      <alignment horizontal="left" vertical="center" wrapText="1"/>
    </xf>
    <xf numFmtId="0" fontId="99" fillId="0" borderId="730" xfId="13" applyNumberFormat="1" applyFont="1" applyFill="1" applyBorder="1" applyAlignment="1" applyProtection="1">
      <alignment horizontal="left" vertical="center"/>
      <protection locked="0"/>
    </xf>
    <xf numFmtId="0" fontId="99" fillId="0" borderId="731" xfId="13" applyNumberFormat="1" applyFont="1" applyFill="1" applyBorder="1" applyAlignment="1" applyProtection="1">
      <alignment horizontal="left" vertical="center"/>
      <protection locked="0"/>
    </xf>
    <xf numFmtId="0" fontId="19" fillId="0" borderId="712" xfId="2" applyFont="1" applyFill="1" applyBorder="1" applyAlignment="1">
      <alignment horizontal="left" vertical="center"/>
    </xf>
    <xf numFmtId="0" fontId="93" fillId="0" borderId="730" xfId="13" applyNumberFormat="1" applyFont="1" applyFill="1" applyBorder="1" applyAlignment="1" applyProtection="1">
      <alignment horizontal="left" vertical="center"/>
      <protection locked="0"/>
    </xf>
    <xf numFmtId="0" fontId="93" fillId="0" borderId="731" xfId="13" applyNumberFormat="1" applyFont="1" applyFill="1" applyBorder="1" applyAlignment="1" applyProtection="1">
      <alignment horizontal="left" vertical="center"/>
      <protection locked="0"/>
    </xf>
    <xf numFmtId="0" fontId="19" fillId="0" borderId="650" xfId="2" applyFont="1" applyFill="1" applyBorder="1" applyAlignment="1">
      <alignment horizontal="left" vertical="center"/>
    </xf>
    <xf numFmtId="0" fontId="93" fillId="0" borderId="734" xfId="13" applyNumberFormat="1" applyFont="1" applyFill="1" applyBorder="1" applyAlignment="1" applyProtection="1">
      <alignment horizontal="left" vertical="center"/>
      <protection locked="0"/>
    </xf>
    <xf numFmtId="0" fontId="93" fillId="0" borderId="735" xfId="13" applyNumberFormat="1" applyFont="1" applyFill="1" applyBorder="1" applyAlignment="1" applyProtection="1">
      <alignment horizontal="left" vertical="center"/>
      <protection locked="0"/>
    </xf>
    <xf numFmtId="0" fontId="19" fillId="0" borderId="712" xfId="2" applyFont="1" applyFill="1" applyBorder="1" applyAlignment="1">
      <alignment horizontal="left" vertical="center" wrapText="1"/>
    </xf>
    <xf numFmtId="0" fontId="19" fillId="0" borderId="732" xfId="2" applyFont="1" applyFill="1" applyBorder="1" applyAlignment="1">
      <alignment horizontal="left" vertical="center"/>
    </xf>
    <xf numFmtId="0" fontId="93" fillId="0" borderId="35" xfId="13" applyNumberFormat="1" applyFont="1" applyFill="1" applyBorder="1" applyAlignment="1" applyProtection="1">
      <alignment horizontal="left" vertical="center"/>
      <protection locked="0"/>
    </xf>
    <xf numFmtId="0" fontId="93" fillId="0" borderId="80" xfId="13" applyNumberFormat="1" applyFont="1" applyFill="1" applyBorder="1" applyAlignment="1" applyProtection="1">
      <alignment horizontal="left" vertical="center"/>
      <protection locked="0"/>
    </xf>
    <xf numFmtId="49" fontId="97" fillId="17" borderId="60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61" xfId="13" applyNumberFormat="1" applyFont="1" applyFill="1" applyBorder="1" applyAlignment="1" applyProtection="1">
      <alignment horizontal="center" vertical="center" wrapText="1"/>
      <protection locked="0"/>
    </xf>
    <xf numFmtId="49" fontId="97" fillId="17" borderId="633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17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0" xfId="13" applyNumberFormat="1" applyFont="1" applyFill="1" applyBorder="1" applyAlignment="1" applyProtection="1">
      <alignment horizontal="center" vertical="center" wrapText="1"/>
      <protection locked="0"/>
    </xf>
    <xf numFmtId="49" fontId="97" fillId="16" borderId="60" xfId="13" applyNumberFormat="1" applyFont="1" applyFill="1" applyBorder="1" applyAlignment="1" applyProtection="1">
      <alignment horizontal="center" vertical="top" wrapText="1"/>
      <protection locked="0"/>
    </xf>
    <xf numFmtId="49" fontId="97" fillId="16" borderId="61" xfId="13" applyNumberFormat="1" applyFont="1" applyFill="1" applyBorder="1" applyAlignment="1" applyProtection="1">
      <alignment horizontal="center" vertical="top" wrapText="1"/>
      <protection locked="0"/>
    </xf>
    <xf numFmtId="49" fontId="15" fillId="13" borderId="60" xfId="2" applyNumberFormat="1" applyFont="1" applyFill="1" applyBorder="1" applyAlignment="1">
      <alignment horizontal="left" vertical="center"/>
    </xf>
    <xf numFmtId="49" fontId="15" fillId="13" borderId="61" xfId="2" applyNumberFormat="1" applyFont="1" applyFill="1" applyBorder="1" applyAlignment="1">
      <alignment horizontal="left" vertical="center"/>
    </xf>
    <xf numFmtId="0" fontId="17" fillId="0" borderId="712" xfId="2" applyFont="1" applyFill="1" applyBorder="1" applyAlignment="1">
      <alignment horizontal="left" vertical="center"/>
    </xf>
    <xf numFmtId="49" fontId="93" fillId="15" borderId="71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71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71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717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543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12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72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726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86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673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96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9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7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73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17" xfId="13" applyNumberFormat="1" applyFont="1" applyFill="1" applyBorder="1" applyAlignment="1" applyProtection="1">
      <alignment horizontal="center" vertical="center" wrapText="1"/>
      <protection locked="0"/>
    </xf>
    <xf numFmtId="49" fontId="97" fillId="0" borderId="363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142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703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704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706" xfId="13" applyNumberFormat="1" applyFont="1" applyFill="1" applyBorder="1" applyAlignment="1" applyProtection="1">
      <alignment horizontal="left" vertical="center"/>
      <protection locked="0"/>
    </xf>
    <xf numFmtId="0" fontId="99" fillId="0" borderId="707" xfId="13" applyNumberFormat="1" applyFont="1" applyFill="1" applyBorder="1" applyAlignment="1" applyProtection="1">
      <alignment horizontal="left" vertical="center"/>
      <protection locked="0"/>
    </xf>
    <xf numFmtId="49" fontId="99" fillId="15" borderId="706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707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706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70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8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2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8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29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73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86" xfId="13" applyNumberFormat="1" applyFont="1" applyFill="1" applyBorder="1" applyAlignment="1" applyProtection="1">
      <alignment horizontal="left" vertical="center"/>
      <protection locked="0"/>
    </xf>
    <xf numFmtId="49" fontId="93" fillId="0" borderId="675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679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15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61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6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1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4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46" xfId="13" applyNumberFormat="1" applyFont="1" applyFill="1" applyBorder="1" applyAlignment="1" applyProtection="1">
      <alignment horizontal="center" vertical="center" wrapText="1"/>
      <protection locked="0"/>
    </xf>
    <xf numFmtId="49" fontId="99" fillId="15" borderId="615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661" xfId="25" applyFont="1" applyBorder="1" applyAlignment="1">
      <alignment horizontal="left" vertical="center" wrapText="1"/>
    </xf>
    <xf numFmtId="49" fontId="93" fillId="15" borderId="665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66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65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629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6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86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624" xfId="13" applyNumberFormat="1" applyFont="1" applyFill="1" applyBorder="1" applyAlignment="1" applyProtection="1">
      <alignment horizontal="left" vertical="center" wrapText="1"/>
      <protection locked="0"/>
    </xf>
    <xf numFmtId="49" fontId="99" fillId="0" borderId="624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5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3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49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4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5" xfId="13" applyNumberFormat="1" applyFont="1" applyFill="1" applyBorder="1" applyAlignment="1" applyProtection="1">
      <alignment horizontal="center" vertical="center" wrapText="1"/>
      <protection locked="0"/>
    </xf>
    <xf numFmtId="49" fontId="97" fillId="0" borderId="14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51" xfId="13" applyNumberFormat="1" applyFont="1" applyFill="1" applyBorder="1" applyAlignment="1" applyProtection="1">
      <alignment horizontal="left" vertical="center" wrapText="1"/>
      <protection locked="0"/>
    </xf>
    <xf numFmtId="0" fontId="92" fillId="0" borderId="615" xfId="25" applyFont="1" applyBorder="1" applyAlignment="1">
      <alignment horizontal="left" vertical="center" wrapText="1"/>
    </xf>
    <xf numFmtId="0" fontId="1" fillId="0" borderId="615" xfId="25" applyBorder="1" applyAlignment="1">
      <alignment horizontal="left" vertical="center" wrapText="1"/>
    </xf>
    <xf numFmtId="49" fontId="99" fillId="15" borderId="639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649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572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572" xfId="13" applyNumberFormat="1" applyFont="1" applyFill="1" applyBorder="1" applyAlignment="1" applyProtection="1">
      <alignment horizontal="left" vertical="center" wrapText="1"/>
      <protection locked="0"/>
    </xf>
    <xf numFmtId="0" fontId="92" fillId="0" borderId="572" xfId="25" applyFont="1" applyBorder="1" applyAlignment="1">
      <alignment horizontal="left" vertical="center" wrapText="1"/>
    </xf>
    <xf numFmtId="49" fontId="93" fillId="15" borderId="572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572" xfId="25" applyBorder="1" applyAlignment="1">
      <alignment horizontal="left" vertical="center" wrapText="1"/>
    </xf>
    <xf numFmtId="49" fontId="93" fillId="15" borderId="62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4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3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638" xfId="13" applyNumberFormat="1" applyFont="1" applyFill="1" applyBorder="1" applyAlignment="1" applyProtection="1">
      <alignment horizontal="center" vertical="center" wrapText="1"/>
      <protection locked="0"/>
    </xf>
    <xf numFmtId="49" fontId="97" fillId="0" borderId="639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64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86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86" xfId="25" applyFont="1" applyBorder="1" applyAlignment="1">
      <alignment horizontal="left" vertical="center" wrapText="1"/>
    </xf>
    <xf numFmtId="49" fontId="93" fillId="15" borderId="49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34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635" xfId="13" applyNumberFormat="1" applyFont="1" applyFill="1" applyBorder="1" applyAlignment="1" applyProtection="1">
      <alignment horizontal="left" vertical="center"/>
      <protection locked="0"/>
    </xf>
    <xf numFmtId="0" fontId="99" fillId="0" borderId="636" xfId="13" applyNumberFormat="1" applyFont="1" applyFill="1" applyBorder="1" applyAlignment="1" applyProtection="1">
      <alignment horizontal="left" vertical="center"/>
      <protection locked="0"/>
    </xf>
    <xf numFmtId="49" fontId="93" fillId="15" borderId="6" xfId="13" applyNumberFormat="1" applyFont="1" applyFill="1" applyBorder="1" applyAlignment="1" applyProtection="1">
      <alignment horizontal="center" vertical="center" wrapText="1"/>
      <protection locked="0"/>
    </xf>
    <xf numFmtId="49" fontId="99" fillId="15" borderId="572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8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6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628" xfId="13" applyNumberFormat="1" applyFont="1" applyFill="1" applyBorder="1" applyAlignment="1" applyProtection="1">
      <alignment horizontal="center" vertical="center" wrapText="1"/>
      <protection locked="0"/>
    </xf>
    <xf numFmtId="0" fontId="1" fillId="0" borderId="572" xfId="25" applyFont="1" applyBorder="1" applyAlignment="1">
      <alignment horizontal="left" vertical="center" wrapText="1"/>
    </xf>
    <xf numFmtId="49" fontId="99" fillId="15" borderId="618" xfId="13" applyNumberFormat="1" applyFont="1" applyFill="1" applyBorder="1" applyAlignment="1" applyProtection="1">
      <alignment horizontal="left" vertical="center" wrapText="1"/>
      <protection locked="0"/>
    </xf>
    <xf numFmtId="49" fontId="97" fillId="19" borderId="4" xfId="13" applyNumberFormat="1" applyFont="1" applyFill="1" applyBorder="1" applyAlignment="1" applyProtection="1">
      <alignment horizontal="center" vertical="center" wrapText="1"/>
      <protection locked="0"/>
    </xf>
    <xf numFmtId="49" fontId="97" fillId="19" borderId="6" xfId="13" applyNumberFormat="1" applyFont="1" applyFill="1" applyBorder="1" applyAlignment="1" applyProtection="1">
      <alignment horizontal="center" vertical="center" wrapText="1"/>
      <protection locked="0"/>
    </xf>
    <xf numFmtId="49" fontId="97" fillId="19" borderId="5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618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55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4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0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0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9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97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03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86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592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597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6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9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99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99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592" xfId="13" applyNumberFormat="1" applyFont="1" applyFill="1" applyBorder="1" applyAlignment="1" applyProtection="1">
      <alignment horizontal="left" vertical="center" wrapText="1"/>
      <protection locked="0"/>
    </xf>
    <xf numFmtId="49" fontId="97" fillId="19" borderId="21" xfId="13" applyNumberFormat="1" applyFont="1" applyFill="1" applyBorder="1" applyAlignment="1" applyProtection="1">
      <alignment horizontal="left" vertical="center" wrapText="1"/>
      <protection locked="0"/>
    </xf>
    <xf numFmtId="49" fontId="97" fillId="19" borderId="22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582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58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8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86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56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7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7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28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534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50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02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502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502" xfId="25" applyFont="1" applyBorder="1" applyAlignment="1">
      <alignment horizontal="left" vertical="center" wrapText="1"/>
    </xf>
    <xf numFmtId="49" fontId="93" fillId="0" borderId="508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543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14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5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50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521" xfId="13" applyNumberFormat="1" applyFont="1" applyFill="1" applyBorder="1" applyAlignment="1" applyProtection="1">
      <alignment horizontal="left" vertical="center"/>
      <protection locked="0"/>
    </xf>
    <xf numFmtId="49" fontId="99" fillId="15" borderId="528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50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08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146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544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545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31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502" xfId="13" applyNumberFormat="1" applyFont="1" applyFill="1" applyBorder="1" applyAlignment="1" applyProtection="1">
      <alignment horizontal="left" vertical="center"/>
      <protection locked="0"/>
    </xf>
    <xf numFmtId="49" fontId="97" fillId="0" borderId="502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6" xfId="13" applyNumberFormat="1" applyFont="1" applyFill="1" applyBorder="1" applyAlignment="1" applyProtection="1">
      <alignment horizontal="center" vertical="center" wrapText="1"/>
      <protection locked="0"/>
    </xf>
    <xf numFmtId="49" fontId="99" fillId="15" borderId="50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2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2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3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3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12" xfId="13" applyNumberFormat="1" applyFont="1" applyFill="1" applyBorder="1" applyAlignment="1" applyProtection="1">
      <alignment horizontal="left" vertical="center" wrapText="1"/>
      <protection locked="0"/>
    </xf>
    <xf numFmtId="49" fontId="93" fillId="6" borderId="6" xfId="13" applyNumberFormat="1" applyFont="1" applyFill="1" applyBorder="1" applyAlignment="1" applyProtection="1">
      <alignment horizontal="center" vertical="center" wrapText="1"/>
      <protection locked="0"/>
    </xf>
    <xf numFmtId="49" fontId="97" fillId="19" borderId="86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86" xfId="25" applyBorder="1" applyAlignment="1">
      <alignment horizontal="left" vertical="center" wrapText="1"/>
    </xf>
    <xf numFmtId="49" fontId="93" fillId="19" borderId="502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502" xfId="25" applyFont="1" applyBorder="1" applyAlignment="1">
      <alignment horizontal="left" vertical="center" wrapText="1"/>
    </xf>
    <xf numFmtId="49" fontId="97" fillId="15" borderId="523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52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2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24" xfId="13" applyNumberFormat="1" applyFont="1" applyFill="1" applyBorder="1" applyAlignment="1" applyProtection="1">
      <alignment horizontal="left" vertical="center" wrapText="1"/>
      <protection locked="0"/>
    </xf>
    <xf numFmtId="0" fontId="92" fillId="0" borderId="502" xfId="25" applyFont="1" applyBorder="1" applyAlignment="1">
      <alignment horizontal="left" vertical="center" wrapText="1"/>
    </xf>
    <xf numFmtId="0" fontId="1" fillId="0" borderId="502" xfId="25" applyBorder="1" applyAlignment="1">
      <alignment horizontal="left" vertical="center" wrapText="1"/>
    </xf>
    <xf numFmtId="49" fontId="98" fillId="0" borderId="6" xfId="13" applyNumberFormat="1" applyFont="1" applyFill="1" applyBorder="1" applyAlignment="1" applyProtection="1">
      <alignment horizontal="center" vertical="center" wrapText="1"/>
      <protection locked="0"/>
    </xf>
    <xf numFmtId="49" fontId="97" fillId="0" borderId="21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8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518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519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52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12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513" xfId="13" applyNumberFormat="1" applyFont="1" applyFill="1" applyBorder="1" applyAlignment="1" applyProtection="1">
      <alignment horizontal="center" vertical="center" wrapText="1"/>
      <protection locked="0"/>
    </xf>
    <xf numFmtId="0" fontId="99" fillId="0" borderId="476" xfId="13" applyNumberFormat="1" applyFont="1" applyFill="1" applyBorder="1" applyAlignment="1" applyProtection="1">
      <alignment horizontal="left" vertical="center"/>
      <protection locked="0"/>
    </xf>
    <xf numFmtId="49" fontId="99" fillId="15" borderId="47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8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9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501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9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3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9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96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215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431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476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476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476" xfId="25" applyFont="1" applyBorder="1" applyAlignment="1">
      <alignment horizontal="left" vertical="center" wrapText="1"/>
    </xf>
    <xf numFmtId="49" fontId="93" fillId="0" borderId="467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467" xfId="13" applyNumberFormat="1" applyFont="1" applyFill="1" applyBorder="1" applyAlignment="1" applyProtection="1">
      <alignment horizontal="left" vertical="center"/>
      <protection locked="0"/>
    </xf>
    <xf numFmtId="49" fontId="93" fillId="0" borderId="481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40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24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0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86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467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467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467" xfId="25" applyFont="1" applyBorder="1" applyAlignment="1">
      <alignment horizontal="left" vertical="center" wrapText="1"/>
    </xf>
    <xf numFmtId="49" fontId="93" fillId="0" borderId="126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127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08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408" xfId="25" applyFont="1" applyBorder="1" applyAlignment="1">
      <alignment horizontal="left" vertical="center" wrapText="1"/>
    </xf>
    <xf numFmtId="49" fontId="93" fillId="0" borderId="408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408" xfId="13" applyNumberFormat="1" applyFont="1" applyFill="1" applyBorder="1" applyAlignment="1" applyProtection="1">
      <alignment horizontal="left" vertical="center"/>
      <protection locked="0"/>
    </xf>
    <xf numFmtId="0" fontId="93" fillId="0" borderId="430" xfId="13" applyNumberFormat="1" applyFont="1" applyFill="1" applyBorder="1" applyAlignment="1" applyProtection="1">
      <alignment horizontal="left" vertical="center"/>
      <protection locked="0"/>
    </xf>
    <xf numFmtId="0" fontId="93" fillId="0" borderId="431" xfId="13" applyNumberFormat="1" applyFont="1" applyFill="1" applyBorder="1" applyAlignment="1" applyProtection="1">
      <alignment horizontal="left" vertical="center"/>
      <protection locked="0"/>
    </xf>
    <xf numFmtId="0" fontId="1" fillId="0" borderId="6" xfId="25" applyBorder="1" applyAlignment="1">
      <alignment horizontal="center" vertical="center" wrapText="1"/>
    </xf>
    <xf numFmtId="0" fontId="1" fillId="0" borderId="408" xfId="25" applyBorder="1" applyAlignment="1">
      <alignment horizontal="left" vertical="center" wrapText="1"/>
    </xf>
    <xf numFmtId="49" fontId="97" fillId="15" borderId="408" xfId="13" applyNumberFormat="1" applyFont="1" applyFill="1" applyBorder="1" applyAlignment="1" applyProtection="1">
      <alignment horizontal="left" vertical="center" wrapText="1"/>
      <protection locked="0"/>
    </xf>
    <xf numFmtId="0" fontId="92" fillId="0" borderId="408" xfId="25" applyFont="1" applyBorder="1" applyAlignment="1">
      <alignment horizontal="left" vertical="center" wrapText="1"/>
    </xf>
    <xf numFmtId="49" fontId="97" fillId="15" borderId="126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406" xfId="25" applyFont="1" applyBorder="1" applyAlignment="1">
      <alignment horizontal="left" vertical="center" wrapText="1"/>
    </xf>
    <xf numFmtId="49" fontId="93" fillId="0" borderId="419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419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419" xfId="25" applyFont="1" applyBorder="1" applyAlignment="1">
      <alignment horizontal="left" vertical="center" wrapText="1"/>
    </xf>
    <xf numFmtId="49" fontId="93" fillId="15" borderId="45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51" xfId="13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25" applyBorder="1" applyAlignment="1">
      <alignment horizontal="center" vertical="center" wrapText="1"/>
    </xf>
    <xf numFmtId="49" fontId="93" fillId="15" borderId="40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0" xfId="1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Border="1" applyAlignment="1">
      <alignment vertical="center"/>
    </xf>
    <xf numFmtId="49" fontId="97" fillId="19" borderId="9" xfId="13" applyNumberFormat="1" applyFont="1" applyFill="1" applyBorder="1" applyAlignment="1" applyProtection="1">
      <alignment horizontal="left" vertical="center" wrapText="1"/>
      <protection locked="0"/>
    </xf>
    <xf numFmtId="49" fontId="97" fillId="19" borderId="37" xfId="13" applyNumberFormat="1" applyFont="1" applyFill="1" applyBorder="1" applyAlignment="1" applyProtection="1">
      <alignment horizontal="left" vertical="center" wrapText="1"/>
      <protection locked="0"/>
    </xf>
    <xf numFmtId="0" fontId="92" fillId="0" borderId="86" xfId="25" applyFont="1" applyBorder="1" applyAlignment="1">
      <alignment horizontal="left" vertical="center" wrapText="1"/>
    </xf>
    <xf numFmtId="49" fontId="93" fillId="0" borderId="420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421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05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0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2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0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30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8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3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31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430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388" xfId="25" applyFont="1" applyBorder="1" applyAlignment="1">
      <alignment horizontal="left" vertical="center" wrapText="1"/>
    </xf>
    <xf numFmtId="49" fontId="93" fillId="15" borderId="37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414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4" xfId="25" applyBorder="1" applyAlignment="1">
      <alignment horizontal="center" vertical="center" wrapText="1"/>
    </xf>
    <xf numFmtId="49" fontId="93" fillId="15" borderId="418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419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392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392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392" xfId="25" applyFont="1" applyBorder="1" applyAlignment="1">
      <alignment horizontal="left" vertical="center" wrapText="1"/>
    </xf>
    <xf numFmtId="49" fontId="93" fillId="0" borderId="392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392" xfId="13" applyNumberFormat="1" applyFont="1" applyFill="1" applyBorder="1" applyAlignment="1" applyProtection="1">
      <alignment horizontal="left" vertical="center"/>
      <protection locked="0"/>
    </xf>
    <xf numFmtId="49" fontId="93" fillId="0" borderId="380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380" xfId="13" applyNumberFormat="1" applyFont="1" applyFill="1" applyBorder="1" applyAlignment="1" applyProtection="1">
      <alignment horizontal="left" vertical="center"/>
      <protection locked="0"/>
    </xf>
    <xf numFmtId="49" fontId="99" fillId="15" borderId="390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380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80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372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9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64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86" xfId="25" applyFont="1" applyBorder="1" applyAlignment="1">
      <alignment horizontal="left" vertical="center" wrapText="1"/>
    </xf>
    <xf numFmtId="49" fontId="93" fillId="15" borderId="21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80" xfId="13" applyNumberFormat="1" applyFont="1" applyFill="1" applyBorder="1" applyAlignment="1" applyProtection="1">
      <alignment horizontal="center" vertical="center" wrapText="1"/>
      <protection locked="0"/>
    </xf>
    <xf numFmtId="49" fontId="97" fillId="19" borderId="215" xfId="13" applyNumberFormat="1" applyFont="1" applyFill="1" applyBorder="1" applyAlignment="1" applyProtection="1">
      <alignment horizontal="left" vertical="center" wrapText="1"/>
      <protection locked="0"/>
    </xf>
    <xf numFmtId="49" fontId="97" fillId="19" borderId="315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216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369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69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349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349" xfId="13" applyNumberFormat="1" applyFont="1" applyFill="1" applyBorder="1" applyAlignment="1" applyProtection="1">
      <alignment horizontal="left" vertical="center"/>
      <protection locked="0"/>
    </xf>
    <xf numFmtId="49" fontId="99" fillId="15" borderId="349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26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69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349" xfId="25" applyFont="1" applyBorder="1" applyAlignment="1">
      <alignment horizontal="left" vertical="center" wrapText="1"/>
    </xf>
    <xf numFmtId="49" fontId="93" fillId="0" borderId="364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36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59" xfId="13" applyNumberFormat="1" applyFont="1" applyFill="1" applyBorder="1" applyAlignment="1" applyProtection="1">
      <alignment horizontal="left" vertical="center" wrapText="1"/>
      <protection locked="0"/>
    </xf>
    <xf numFmtId="49" fontId="97" fillId="0" borderId="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49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34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69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345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346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319" xfId="13" applyNumberFormat="1" applyFont="1" applyFill="1" applyBorder="1" applyAlignment="1" applyProtection="1">
      <alignment horizontal="left" vertical="center"/>
      <protection locked="0"/>
    </xf>
    <xf numFmtId="49" fontId="99" fillId="15" borderId="31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34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26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2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4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2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327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329" xfId="13" applyNumberFormat="1" applyFont="1" applyFill="1" applyBorder="1" applyAlignment="1" applyProtection="1">
      <alignment horizontal="left" vertical="center" wrapText="1"/>
      <protection locked="0"/>
    </xf>
    <xf numFmtId="0" fontId="92" fillId="0" borderId="330" xfId="25" applyFont="1" applyBorder="1" applyAlignment="1">
      <alignment horizontal="left" vertical="center" wrapText="1"/>
    </xf>
    <xf numFmtId="49" fontId="93" fillId="15" borderId="33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19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319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314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315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28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88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305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30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1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313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297" xfId="13" applyNumberFormat="1" applyFont="1" applyFill="1" applyBorder="1" applyAlignment="1" applyProtection="1">
      <alignment horizontal="center" vertical="center" wrapText="1"/>
      <protection locked="0"/>
    </xf>
    <xf numFmtId="49" fontId="93" fillId="19" borderId="298" xfId="13" applyNumberFormat="1" applyFont="1" applyFill="1" applyBorder="1" applyAlignment="1" applyProtection="1">
      <alignment horizontal="center" vertical="center" wrapText="1"/>
      <protection locked="0"/>
    </xf>
    <xf numFmtId="49" fontId="99" fillId="15" borderId="0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269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83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84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28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70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274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275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8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282" xfId="13" applyNumberFormat="1" applyFont="1" applyFill="1" applyBorder="1" applyAlignment="1" applyProtection="1">
      <alignment horizontal="center" vertical="center" wrapText="1"/>
      <protection locked="0"/>
    </xf>
    <xf numFmtId="0" fontId="1" fillId="6" borderId="4" xfId="25" applyFill="1" applyBorder="1" applyAlignment="1">
      <alignment horizontal="center" vertical="center" wrapText="1"/>
    </xf>
    <xf numFmtId="0" fontId="1" fillId="6" borderId="6" xfId="25" applyFill="1" applyBorder="1" applyAlignment="1">
      <alignment horizontal="center" vertical="center" wrapText="1"/>
    </xf>
    <xf numFmtId="49" fontId="97" fillId="19" borderId="269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269" xfId="25" applyFont="1" applyBorder="1" applyAlignment="1">
      <alignment horizontal="left" vertical="center" wrapText="1"/>
    </xf>
    <xf numFmtId="49" fontId="93" fillId="19" borderId="288" xfId="13" applyNumberFormat="1" applyFont="1" applyFill="1" applyBorder="1" applyAlignment="1" applyProtection="1">
      <alignment horizontal="left" vertical="center" wrapText="1"/>
      <protection locked="0"/>
    </xf>
    <xf numFmtId="0" fontId="1" fillId="0" borderId="288" xfId="25" applyFont="1" applyBorder="1" applyAlignment="1">
      <alignment horizontal="left" vertical="center" wrapText="1"/>
    </xf>
    <xf numFmtId="0" fontId="99" fillId="0" borderId="288" xfId="13" applyNumberFormat="1" applyFont="1" applyFill="1" applyBorder="1" applyAlignment="1" applyProtection="1">
      <alignment horizontal="left" vertical="center"/>
      <protection locked="0"/>
    </xf>
    <xf numFmtId="49" fontId="93" fillId="15" borderId="29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95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42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6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4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44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270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270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62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6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1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13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236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236" xfId="13" applyNumberFormat="1" applyFont="1" applyFill="1" applyBorder="1" applyAlignment="1" applyProtection="1">
      <alignment horizontal="left" vertical="center"/>
      <protection locked="0"/>
    </xf>
    <xf numFmtId="49" fontId="99" fillId="15" borderId="236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23" xfId="13" applyNumberFormat="1" applyFont="1" applyFill="1" applyBorder="1" applyAlignment="1" applyProtection="1">
      <alignment horizontal="left" vertical="center" wrapText="1"/>
      <protection locked="0"/>
    </xf>
    <xf numFmtId="49" fontId="98" fillId="18" borderId="3" xfId="13" applyNumberFormat="1" applyFont="1" applyFill="1" applyBorder="1" applyAlignment="1" applyProtection="1">
      <alignment horizontal="center" vertical="center" wrapText="1"/>
      <protection locked="0"/>
    </xf>
    <xf numFmtId="49" fontId="98" fillId="18" borderId="2" xfId="13" applyNumberFormat="1" applyFont="1" applyFill="1" applyBorder="1" applyAlignment="1" applyProtection="1">
      <alignment horizontal="center" vertical="center" wrapText="1"/>
      <protection locked="0"/>
    </xf>
    <xf numFmtId="49" fontId="98" fillId="19" borderId="37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255" xfId="13" applyNumberFormat="1" applyFont="1" applyFill="1" applyBorder="1" applyAlignment="1" applyProtection="1">
      <alignment horizontal="left" vertical="center" wrapText="1"/>
      <protection locked="0"/>
    </xf>
    <xf numFmtId="49" fontId="93" fillId="19" borderId="219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1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2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58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5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36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247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247" xfId="25" applyFont="1" applyBorder="1" applyAlignment="1">
      <alignment horizontal="left" vertical="center" wrapText="1"/>
    </xf>
    <xf numFmtId="49" fontId="93" fillId="0" borderId="223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223" xfId="13" applyNumberFormat="1" applyFont="1" applyFill="1" applyBorder="1" applyAlignment="1" applyProtection="1">
      <alignment horizontal="left" vertical="center"/>
      <protection locked="0"/>
    </xf>
    <xf numFmtId="49" fontId="93" fillId="15" borderId="232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33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17" xfId="13" applyNumberFormat="1" applyFont="1" applyFill="1" applyBorder="1" applyAlignment="1" applyProtection="1">
      <alignment horizontal="center" vertical="center" wrapText="1"/>
      <protection locked="0"/>
    </xf>
    <xf numFmtId="49" fontId="97" fillId="0" borderId="0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201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201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210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22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201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201" xfId="25" applyFont="1" applyBorder="1" applyAlignment="1">
      <alignment horizontal="left" vertical="center" wrapText="1"/>
    </xf>
    <xf numFmtId="0" fontId="1" fillId="6" borderId="6" xfId="25" applyFill="1" applyBorder="1" applyAlignment="1">
      <alignment vertical="center" wrapText="1"/>
    </xf>
    <xf numFmtId="0" fontId="1" fillId="0" borderId="6" xfId="25" applyBorder="1" applyAlignment="1">
      <alignment vertical="center" wrapText="1"/>
    </xf>
    <xf numFmtId="49" fontId="97" fillId="15" borderId="193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93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193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193" xfId="25" applyFont="1" applyBorder="1" applyAlignment="1">
      <alignment horizontal="left" vertical="center" wrapText="1"/>
    </xf>
    <xf numFmtId="49" fontId="93" fillId="0" borderId="201" xfId="13" applyNumberFormat="1" applyFont="1" applyFill="1" applyBorder="1" applyAlignment="1" applyProtection="1">
      <alignment vertical="center" wrapText="1"/>
      <protection locked="0"/>
    </xf>
    <xf numFmtId="0" fontId="1" fillId="0" borderId="201" xfId="25" applyFont="1" applyBorder="1" applyAlignment="1">
      <alignment vertical="center" wrapText="1"/>
    </xf>
    <xf numFmtId="49" fontId="99" fillId="0" borderId="201" xfId="13" applyNumberFormat="1" applyFont="1" applyFill="1" applyBorder="1" applyAlignment="1" applyProtection="1">
      <alignment vertical="center" wrapText="1"/>
      <protection locked="0"/>
    </xf>
    <xf numFmtId="0" fontId="100" fillId="0" borderId="201" xfId="25" applyFont="1" applyBorder="1" applyAlignment="1">
      <alignment vertical="center" wrapText="1"/>
    </xf>
    <xf numFmtId="49" fontId="93" fillId="15" borderId="176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7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79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80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194" xfId="13" applyNumberFormat="1" applyFont="1" applyFill="1" applyBorder="1" applyAlignment="1" applyProtection="1">
      <alignment horizontal="center" vertical="center" wrapText="1"/>
      <protection locked="0"/>
    </xf>
    <xf numFmtId="49" fontId="97" fillId="0" borderId="193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193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131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131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13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31" xfId="13" applyNumberFormat="1" applyFont="1" applyFill="1" applyBorder="1" applyAlignment="1" applyProtection="1">
      <alignment horizontal="left" vertical="center" wrapText="1"/>
      <protection locked="0"/>
    </xf>
    <xf numFmtId="49" fontId="99" fillId="0" borderId="131" xfId="13" applyNumberFormat="1" applyFont="1" applyFill="1" applyBorder="1" applyAlignment="1" applyProtection="1">
      <alignment vertical="center" wrapText="1"/>
      <protection locked="0"/>
    </xf>
    <xf numFmtId="0" fontId="100" fillId="0" borderId="131" xfId="25" applyFont="1" applyBorder="1" applyAlignment="1">
      <alignment vertical="center" wrapText="1"/>
    </xf>
    <xf numFmtId="49" fontId="93" fillId="0" borderId="155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143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55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31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2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125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128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129" xfId="13" applyNumberFormat="1" applyFont="1" applyFill="1" applyBorder="1" applyAlignment="1" applyProtection="1">
      <alignment horizontal="left" vertical="center" wrapText="1"/>
      <protection locked="0"/>
    </xf>
    <xf numFmtId="0" fontId="100" fillId="0" borderId="131" xfId="25" applyFont="1" applyBorder="1" applyAlignment="1">
      <alignment horizontal="left" vertical="center" wrapText="1"/>
    </xf>
    <xf numFmtId="0" fontId="1" fillId="6" borderId="17" xfId="25" applyFill="1" applyBorder="1" applyAlignment="1">
      <alignment horizontal="center" vertical="center" wrapText="1"/>
    </xf>
    <xf numFmtId="0" fontId="1" fillId="6" borderId="5" xfId="25" applyFill="1" applyBorder="1" applyAlignment="1">
      <alignment horizontal="center" vertical="center" wrapText="1"/>
    </xf>
    <xf numFmtId="49" fontId="93" fillId="0" borderId="143" xfId="13" applyNumberFormat="1" applyFont="1" applyFill="1" applyBorder="1" applyAlignment="1" applyProtection="1">
      <alignment horizontal="left" vertical="center" wrapText="1"/>
      <protection locked="0"/>
    </xf>
    <xf numFmtId="49" fontId="93" fillId="0" borderId="101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101" xfId="13" applyNumberFormat="1" applyFont="1" applyFill="1" applyBorder="1" applyAlignment="1" applyProtection="1">
      <alignment horizontal="left" vertical="center"/>
      <protection locked="0"/>
    </xf>
    <xf numFmtId="49" fontId="99" fillId="15" borderId="101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101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117" xfId="13" applyNumberFormat="1" applyFont="1" applyFill="1" applyBorder="1" applyAlignment="1" applyProtection="1">
      <alignment horizontal="left" vertical="center" wrapText="1"/>
      <protection locked="0"/>
    </xf>
    <xf numFmtId="49" fontId="99" fillId="15" borderId="9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94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94" xfId="13" applyNumberFormat="1" applyFont="1" applyFill="1" applyBorder="1" applyAlignment="1" applyProtection="1">
      <alignment horizontal="left" vertical="center" wrapText="1"/>
      <protection locked="0"/>
    </xf>
    <xf numFmtId="49" fontId="93" fillId="15" borderId="97" xfId="13" applyNumberFormat="1" applyFont="1" applyFill="1" applyBorder="1" applyAlignment="1" applyProtection="1">
      <alignment horizontal="center" vertical="center" wrapText="1"/>
      <protection locked="0"/>
    </xf>
    <xf numFmtId="49" fontId="93" fillId="15" borderId="98" xfId="13" applyNumberFormat="1" applyFont="1" applyFill="1" applyBorder="1" applyAlignment="1" applyProtection="1">
      <alignment horizontal="center" vertical="center" wrapText="1"/>
      <protection locked="0"/>
    </xf>
    <xf numFmtId="49" fontId="97" fillId="15" borderId="99" xfId="13" applyNumberFormat="1" applyFont="1" applyFill="1" applyBorder="1" applyAlignment="1" applyProtection="1">
      <alignment horizontal="left" vertical="center" wrapText="1"/>
      <protection locked="0"/>
    </xf>
    <xf numFmtId="49" fontId="97" fillId="15" borderId="100" xfId="13" applyNumberFormat="1" applyFont="1" applyFill="1" applyBorder="1" applyAlignment="1" applyProtection="1">
      <alignment horizontal="left" vertical="center" wrapText="1"/>
      <protection locked="0"/>
    </xf>
    <xf numFmtId="0" fontId="94" fillId="0" borderId="0" xfId="13" applyNumberFormat="1" applyFont="1" applyFill="1" applyBorder="1" applyAlignment="1" applyProtection="1">
      <alignment horizontal="center" vertical="center" wrapText="1"/>
      <protection locked="0"/>
    </xf>
    <xf numFmtId="49" fontId="94" fillId="15" borderId="0" xfId="13" applyNumberFormat="1" applyFont="1" applyFill="1" applyBorder="1" applyAlignment="1" applyProtection="1">
      <alignment horizontal="center" vertical="center" wrapText="1"/>
      <protection locked="0"/>
    </xf>
    <xf numFmtId="49" fontId="93" fillId="0" borderId="87" xfId="13" applyNumberFormat="1" applyFont="1" applyFill="1" applyBorder="1" applyAlignment="1" applyProtection="1">
      <alignment horizontal="left" vertical="center" wrapText="1"/>
      <protection locked="0"/>
    </xf>
    <xf numFmtId="0" fontId="99" fillId="0" borderId="87" xfId="13" applyNumberFormat="1" applyFont="1" applyFill="1" applyBorder="1" applyAlignment="1" applyProtection="1">
      <alignment horizontal="left" vertical="center"/>
      <protection locked="0"/>
    </xf>
    <xf numFmtId="49" fontId="10" fillId="3" borderId="1" xfId="2" applyNumberFormat="1" applyFont="1" applyFill="1" applyBorder="1" applyAlignment="1">
      <alignment horizontal="center" vertical="center"/>
    </xf>
    <xf numFmtId="49" fontId="10" fillId="0" borderId="24" xfId="2" applyNumberFormat="1" applyFont="1" applyBorder="1" applyAlignment="1">
      <alignment horizontal="center" vertical="top"/>
    </xf>
    <xf numFmtId="49" fontId="10" fillId="0" borderId="25" xfId="2" applyNumberFormat="1" applyFont="1" applyBorder="1" applyAlignment="1">
      <alignment horizontal="center" vertical="top"/>
    </xf>
    <xf numFmtId="49" fontId="10" fillId="0" borderId="28" xfId="2" applyNumberFormat="1" applyFont="1" applyBorder="1" applyAlignment="1">
      <alignment horizontal="center" vertical="top"/>
    </xf>
    <xf numFmtId="0" fontId="10" fillId="9" borderId="44" xfId="2" applyFont="1" applyFill="1" applyBorder="1" applyAlignment="1">
      <alignment horizontal="center" vertical="center"/>
    </xf>
    <xf numFmtId="49" fontId="10" fillId="0" borderId="44" xfId="2" applyNumberFormat="1" applyFont="1" applyBorder="1" applyAlignment="1">
      <alignment horizontal="center" vertical="top"/>
    </xf>
    <xf numFmtId="49" fontId="10" fillId="10" borderId="44" xfId="2" applyNumberFormat="1" applyFont="1" applyFill="1" applyBorder="1" applyAlignment="1">
      <alignment horizontal="left" vertical="center"/>
    </xf>
    <xf numFmtId="49" fontId="10" fillId="0" borderId="47" xfId="2" applyNumberFormat="1" applyFont="1" applyBorder="1" applyAlignment="1">
      <alignment horizontal="center" vertical="top"/>
    </xf>
    <xf numFmtId="49" fontId="10" fillId="0" borderId="49" xfId="2" applyNumberFormat="1" applyFont="1" applyBorder="1" applyAlignment="1">
      <alignment horizontal="center" vertical="top"/>
    </xf>
    <xf numFmtId="49" fontId="10" fillId="10" borderId="50" xfId="2" applyNumberFormat="1" applyFont="1" applyFill="1" applyBorder="1" applyAlignment="1">
      <alignment horizontal="left" vertical="center" wrapText="1"/>
    </xf>
    <xf numFmtId="49" fontId="10" fillId="10" borderId="51" xfId="2" applyNumberFormat="1" applyFont="1" applyFill="1" applyBorder="1" applyAlignment="1">
      <alignment horizontal="left" vertical="center" wrapText="1"/>
    </xf>
    <xf numFmtId="0" fontId="10" fillId="9" borderId="44" xfId="2" applyFont="1" applyFill="1" applyBorder="1" applyAlignment="1">
      <alignment horizontal="center" vertical="center" wrapText="1"/>
    </xf>
    <xf numFmtId="49" fontId="10" fillId="10" borderId="44" xfId="2" applyNumberFormat="1" applyFont="1" applyFill="1" applyBorder="1" applyAlignment="1">
      <alignment horizontal="left" vertical="center" wrapText="1"/>
    </xf>
    <xf numFmtId="49" fontId="10" fillId="0" borderId="42" xfId="2" applyNumberFormat="1" applyFont="1" applyBorder="1" applyAlignment="1">
      <alignment horizontal="center" vertical="top"/>
    </xf>
    <xf numFmtId="0" fontId="42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left" vertical="center" wrapText="1"/>
    </xf>
    <xf numFmtId="49" fontId="10" fillId="0" borderId="43" xfId="2" applyNumberFormat="1" applyFont="1" applyBorder="1" applyAlignment="1">
      <alignment horizontal="center" vertical="top"/>
    </xf>
    <xf numFmtId="0" fontId="10" fillId="9" borderId="42" xfId="2" applyFont="1" applyFill="1" applyBorder="1" applyAlignment="1">
      <alignment horizontal="center" vertical="center"/>
    </xf>
    <xf numFmtId="49" fontId="10" fillId="3" borderId="60" xfId="2" applyNumberFormat="1" applyFont="1" applyFill="1" applyBorder="1" applyAlignment="1">
      <alignment horizontal="center" vertical="center"/>
    </xf>
    <xf numFmtId="49" fontId="10" fillId="3" borderId="61" xfId="2" applyNumberFormat="1" applyFont="1" applyFill="1" applyBorder="1" applyAlignment="1">
      <alignment horizontal="center" vertical="center"/>
    </xf>
    <xf numFmtId="3" fontId="48" fillId="0" borderId="0" xfId="2" applyNumberFormat="1" applyFont="1" applyAlignment="1">
      <alignment horizontal="center" vertical="center" wrapText="1"/>
    </xf>
    <xf numFmtId="0" fontId="48" fillId="0" borderId="0" xfId="2" applyFont="1" applyAlignment="1">
      <alignment horizontal="center" vertical="center" wrapText="1"/>
    </xf>
    <xf numFmtId="0" fontId="10" fillId="11" borderId="50" xfId="2" applyFont="1" applyFill="1" applyBorder="1" applyAlignment="1">
      <alignment horizontal="center" vertical="center" wrapText="1"/>
    </xf>
    <xf numFmtId="0" fontId="10" fillId="11" borderId="51" xfId="2" applyFont="1" applyFill="1" applyBorder="1" applyAlignment="1">
      <alignment horizontal="center" vertical="center" wrapText="1"/>
    </xf>
    <xf numFmtId="49" fontId="10" fillId="0" borderId="47" xfId="2" applyNumberFormat="1" applyFont="1" applyFill="1" applyBorder="1" applyAlignment="1">
      <alignment horizontal="center" vertical="center"/>
    </xf>
    <xf numFmtId="49" fontId="10" fillId="0" borderId="49" xfId="2" applyNumberFormat="1" applyFont="1" applyFill="1" applyBorder="1" applyAlignment="1">
      <alignment horizontal="center" vertical="center"/>
    </xf>
    <xf numFmtId="49" fontId="10" fillId="0" borderId="42" xfId="2" applyNumberFormat="1" applyFont="1" applyFill="1" applyBorder="1" applyAlignment="1">
      <alignment horizontal="center" vertical="center"/>
    </xf>
    <xf numFmtId="49" fontId="10" fillId="0" borderId="47" xfId="2" applyNumberFormat="1" applyFont="1" applyFill="1" applyBorder="1" applyAlignment="1">
      <alignment horizontal="center" vertical="center" wrapText="1"/>
    </xf>
    <xf numFmtId="49" fontId="10" fillId="0" borderId="49" xfId="2" applyNumberFormat="1" applyFont="1" applyFill="1" applyBorder="1" applyAlignment="1">
      <alignment horizontal="center" vertical="center" wrapText="1"/>
    </xf>
    <xf numFmtId="49" fontId="10" fillId="0" borderId="42" xfId="2" applyNumberFormat="1" applyFont="1" applyFill="1" applyBorder="1" applyAlignment="1">
      <alignment horizontal="center" vertical="center" wrapText="1"/>
    </xf>
    <xf numFmtId="49" fontId="10" fillId="0" borderId="67" xfId="2" applyNumberFormat="1" applyFont="1" applyBorder="1" applyAlignment="1">
      <alignment horizontal="center" vertical="top"/>
    </xf>
    <xf numFmtId="0" fontId="10" fillId="11" borderId="44" xfId="2" applyFont="1" applyFill="1" applyBorder="1" applyAlignment="1">
      <alignment horizontal="center" vertical="center"/>
    </xf>
    <xf numFmtId="49" fontId="10" fillId="0" borderId="65" xfId="2" applyNumberFormat="1" applyFont="1" applyFill="1" applyBorder="1" applyAlignment="1">
      <alignment horizontal="center" vertical="center"/>
    </xf>
    <xf numFmtId="49" fontId="10" fillId="0" borderId="66" xfId="2" applyNumberFormat="1" applyFont="1" applyFill="1" applyBorder="1" applyAlignment="1">
      <alignment horizontal="center" vertical="center"/>
    </xf>
    <xf numFmtId="0" fontId="10" fillId="11" borderId="44" xfId="2" applyFont="1" applyFill="1" applyBorder="1" applyAlignment="1">
      <alignment horizontal="center" vertical="center" wrapText="1"/>
    </xf>
    <xf numFmtId="0" fontId="10" fillId="11" borderId="50" xfId="2" applyFont="1" applyFill="1" applyBorder="1" applyAlignment="1">
      <alignment horizontal="center" vertical="center"/>
    </xf>
    <xf numFmtId="0" fontId="10" fillId="11" borderId="51" xfId="2" applyFont="1" applyFill="1" applyBorder="1" applyAlignment="1">
      <alignment horizontal="center" vertical="center"/>
    </xf>
    <xf numFmtId="0" fontId="10" fillId="3" borderId="47" xfId="2" applyFont="1" applyFill="1" applyBorder="1" applyAlignment="1">
      <alignment horizontal="center" vertical="center" wrapText="1"/>
    </xf>
    <xf numFmtId="0" fontId="10" fillId="3" borderId="58" xfId="2" applyFont="1" applyFill="1" applyBorder="1" applyAlignment="1">
      <alignment horizontal="center" vertical="center" wrapText="1"/>
    </xf>
    <xf numFmtId="49" fontId="10" fillId="0" borderId="63" xfId="2" applyNumberFormat="1" applyFont="1" applyBorder="1" applyAlignment="1">
      <alignment horizontal="center" vertical="top"/>
    </xf>
    <xf numFmtId="0" fontId="10" fillId="11" borderId="42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center" wrapText="1"/>
    </xf>
    <xf numFmtId="0" fontId="10" fillId="3" borderId="52" xfId="2" applyFont="1" applyFill="1" applyBorder="1" applyAlignment="1">
      <alignment horizontal="center" vertical="center"/>
    </xf>
    <xf numFmtId="0" fontId="10" fillId="3" borderId="43" xfId="2" applyFont="1" applyFill="1" applyBorder="1" applyAlignment="1">
      <alignment horizontal="center" vertical="center"/>
    </xf>
    <xf numFmtId="0" fontId="10" fillId="3" borderId="39" xfId="2" applyFont="1" applyFill="1" applyBorder="1" applyAlignment="1">
      <alignment horizontal="center" vertical="center"/>
    </xf>
    <xf numFmtId="0" fontId="10" fillId="3" borderId="53" xfId="2" applyFont="1" applyFill="1" applyBorder="1" applyAlignment="1">
      <alignment horizontal="center" vertical="center"/>
    </xf>
    <xf numFmtId="0" fontId="10" fillId="3" borderId="44" xfId="2" applyFont="1" applyFill="1" applyBorder="1" applyAlignment="1">
      <alignment horizontal="center" vertical="center"/>
    </xf>
    <xf numFmtId="0" fontId="10" fillId="3" borderId="45" xfId="2" applyFont="1" applyFill="1" applyBorder="1" applyAlignment="1">
      <alignment horizontal="center" vertical="center"/>
    </xf>
    <xf numFmtId="0" fontId="10" fillId="3" borderId="54" xfId="2" applyFont="1" applyFill="1" applyBorder="1" applyAlignment="1">
      <alignment horizontal="center" vertical="center"/>
    </xf>
    <xf numFmtId="0" fontId="10" fillId="3" borderId="49" xfId="2" applyFont="1" applyFill="1" applyBorder="1" applyAlignment="1">
      <alignment horizontal="center" vertical="center"/>
    </xf>
    <xf numFmtId="0" fontId="10" fillId="3" borderId="58" xfId="2" applyFont="1" applyFill="1" applyBorder="1" applyAlignment="1">
      <alignment horizontal="center" vertical="center"/>
    </xf>
    <xf numFmtId="0" fontId="10" fillId="3" borderId="54" xfId="2" applyFont="1" applyFill="1" applyBorder="1" applyAlignment="1">
      <alignment horizontal="center" vertical="center" wrapText="1"/>
    </xf>
    <xf numFmtId="0" fontId="10" fillId="3" borderId="49" xfId="2" applyFont="1" applyFill="1" applyBorder="1" applyAlignment="1">
      <alignment horizontal="center" vertical="center" wrapText="1"/>
    </xf>
    <xf numFmtId="0" fontId="10" fillId="3" borderId="53" xfId="2" applyFont="1" applyFill="1" applyBorder="1" applyAlignment="1">
      <alignment horizontal="center" vertical="center" wrapText="1"/>
    </xf>
    <xf numFmtId="0" fontId="10" fillId="3" borderId="44" xfId="2" applyFont="1" applyFill="1" applyBorder="1" applyAlignment="1">
      <alignment horizontal="center" vertical="center" wrapText="1"/>
    </xf>
    <xf numFmtId="0" fontId="10" fillId="3" borderId="45" xfId="2" applyFont="1" applyFill="1" applyBorder="1" applyAlignment="1">
      <alignment horizontal="center" vertical="center" wrapText="1"/>
    </xf>
    <xf numFmtId="0" fontId="10" fillId="3" borderId="55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10" fillId="3" borderId="56" xfId="2" applyFont="1" applyFill="1" applyBorder="1" applyAlignment="1">
      <alignment horizontal="center" vertical="center" wrapText="1"/>
    </xf>
    <xf numFmtId="0" fontId="10" fillId="3" borderId="50" xfId="2" applyFont="1" applyFill="1" applyBorder="1" applyAlignment="1">
      <alignment horizontal="center" vertical="center" wrapText="1"/>
    </xf>
    <xf numFmtId="0" fontId="10" fillId="3" borderId="40" xfId="2" applyFont="1" applyFill="1" applyBorder="1" applyAlignment="1">
      <alignment horizontal="center" vertical="center" wrapText="1"/>
    </xf>
    <xf numFmtId="0" fontId="10" fillId="3" borderId="57" xfId="2" applyFont="1" applyFill="1" applyBorder="1" applyAlignment="1">
      <alignment horizontal="center" vertical="center" wrapText="1"/>
    </xf>
    <xf numFmtId="0" fontId="10" fillId="3" borderId="48" xfId="2" applyFont="1" applyFill="1" applyBorder="1" applyAlignment="1">
      <alignment horizontal="center" vertical="center" wrapText="1"/>
    </xf>
    <xf numFmtId="0" fontId="10" fillId="3" borderId="59" xfId="2" applyFont="1" applyFill="1" applyBorder="1" applyAlignment="1">
      <alignment horizontal="center" vertical="center" wrapText="1"/>
    </xf>
    <xf numFmtId="49" fontId="12" fillId="6" borderId="10" xfId="2" applyNumberFormat="1" applyFont="1" applyFill="1" applyBorder="1" applyAlignment="1">
      <alignment horizontal="center" vertical="center"/>
    </xf>
    <xf numFmtId="49" fontId="12" fillId="6" borderId="6" xfId="2" applyNumberFormat="1" applyFont="1" applyFill="1" applyBorder="1" applyAlignment="1">
      <alignment horizontal="center" vertical="center"/>
    </xf>
    <xf numFmtId="0" fontId="12" fillId="6" borderId="11" xfId="2" applyFont="1" applyFill="1" applyBorder="1" applyAlignment="1">
      <alignment horizontal="center" vertical="center" wrapText="1"/>
    </xf>
    <xf numFmtId="0" fontId="12" fillId="6" borderId="13" xfId="2" applyFont="1" applyFill="1" applyBorder="1" applyAlignment="1">
      <alignment horizontal="center" vertical="center" wrapText="1"/>
    </xf>
    <xf numFmtId="49" fontId="42" fillId="7" borderId="1" xfId="2" applyNumberFormat="1" applyFont="1" applyFill="1" applyBorder="1" applyAlignment="1">
      <alignment horizontal="center" vertical="center"/>
    </xf>
    <xf numFmtId="49" fontId="42" fillId="7" borderId="3" xfId="2" applyNumberFormat="1" applyFont="1" applyFill="1" applyBorder="1" applyAlignment="1">
      <alignment horizontal="center" vertical="center"/>
    </xf>
    <xf numFmtId="49" fontId="52" fillId="0" borderId="4" xfId="2" applyNumberFormat="1" applyFont="1" applyBorder="1" applyAlignment="1">
      <alignment horizontal="center" vertical="center"/>
    </xf>
    <xf numFmtId="49" fontId="52" fillId="0" borderId="6" xfId="2" applyNumberFormat="1" applyFont="1" applyBorder="1" applyAlignment="1">
      <alignment horizontal="center" vertical="center"/>
    </xf>
    <xf numFmtId="0" fontId="53" fillId="6" borderId="10" xfId="2" applyFont="1" applyFill="1" applyBorder="1" applyAlignment="1">
      <alignment horizontal="center" vertical="center" wrapText="1"/>
    </xf>
    <xf numFmtId="0" fontId="53" fillId="6" borderId="6" xfId="2" applyFont="1" applyFill="1" applyBorder="1" applyAlignment="1">
      <alignment horizontal="center" vertical="center" wrapText="1"/>
    </xf>
    <xf numFmtId="0" fontId="53" fillId="6" borderId="15" xfId="2" applyFont="1" applyFill="1" applyBorder="1" applyAlignment="1">
      <alignment horizontal="center" vertical="center" wrapText="1"/>
    </xf>
    <xf numFmtId="49" fontId="58" fillId="6" borderId="11" xfId="2" applyNumberFormat="1" applyFont="1" applyFill="1" applyBorder="1" applyAlignment="1">
      <alignment horizontal="center" vertical="center" wrapText="1"/>
    </xf>
    <xf numFmtId="49" fontId="58" fillId="6" borderId="13" xfId="2" applyNumberFormat="1" applyFont="1" applyFill="1" applyBorder="1" applyAlignment="1">
      <alignment horizontal="center" vertical="center" wrapText="1"/>
    </xf>
    <xf numFmtId="0" fontId="58" fillId="6" borderId="10" xfId="2" applyFont="1" applyFill="1" applyBorder="1" applyAlignment="1">
      <alignment horizontal="center" vertical="center" wrapText="1"/>
    </xf>
    <xf numFmtId="0" fontId="58" fillId="6" borderId="6" xfId="2" applyFont="1" applyFill="1" applyBorder="1" applyAlignment="1">
      <alignment horizontal="center" vertical="center" wrapText="1"/>
    </xf>
    <xf numFmtId="49" fontId="56" fillId="6" borderId="10" xfId="2" applyNumberFormat="1" applyFont="1" applyFill="1" applyBorder="1" applyAlignment="1">
      <alignment horizontal="center" vertical="center"/>
    </xf>
    <xf numFmtId="49" fontId="56" fillId="6" borderId="6" xfId="2" applyNumberFormat="1" applyFont="1" applyFill="1" applyBorder="1" applyAlignment="1">
      <alignment horizontal="center" vertical="center"/>
    </xf>
    <xf numFmtId="49" fontId="56" fillId="6" borderId="11" xfId="2" applyNumberFormat="1" applyFont="1" applyFill="1" applyBorder="1" applyAlignment="1">
      <alignment horizontal="center" vertical="center" wrapText="1"/>
    </xf>
    <xf numFmtId="49" fontId="56" fillId="6" borderId="13" xfId="2" applyNumberFormat="1" applyFont="1" applyFill="1" applyBorder="1" applyAlignment="1">
      <alignment horizontal="center" vertical="center" wrapText="1"/>
    </xf>
    <xf numFmtId="0" fontId="53" fillId="6" borderId="4" xfId="2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center"/>
    </xf>
    <xf numFmtId="0" fontId="57" fillId="6" borderId="11" xfId="2" applyFont="1" applyFill="1" applyBorder="1" applyAlignment="1">
      <alignment horizontal="center" vertical="center" wrapText="1"/>
    </xf>
    <xf numFmtId="0" fontId="57" fillId="6" borderId="13" xfId="2" applyFont="1" applyFill="1" applyBorder="1" applyAlignment="1">
      <alignment horizontal="center" vertical="center" wrapText="1"/>
    </xf>
    <xf numFmtId="0" fontId="53" fillId="6" borderId="13" xfId="2" applyFont="1" applyFill="1" applyBorder="1" applyAlignment="1">
      <alignment horizontal="center" vertical="center" wrapText="1"/>
    </xf>
    <xf numFmtId="49" fontId="52" fillId="0" borderId="17" xfId="2" applyNumberFormat="1" applyFont="1" applyBorder="1" applyAlignment="1">
      <alignment horizontal="center" vertical="center"/>
    </xf>
    <xf numFmtId="49" fontId="12" fillId="0" borderId="17" xfId="2" applyNumberFormat="1" applyFont="1" applyFill="1" applyBorder="1" applyAlignment="1">
      <alignment horizontal="center" vertical="center"/>
    </xf>
    <xf numFmtId="49" fontId="58" fillId="6" borderId="10" xfId="2" applyNumberFormat="1" applyFont="1" applyFill="1" applyBorder="1" applyAlignment="1">
      <alignment horizontal="center" vertical="center"/>
    </xf>
    <xf numFmtId="49" fontId="58" fillId="6" borderId="6" xfId="2" applyNumberFormat="1" applyFont="1" applyFill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/>
    </xf>
    <xf numFmtId="49" fontId="12" fillId="0" borderId="6" xfId="2" applyNumberFormat="1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center" vertical="center"/>
    </xf>
    <xf numFmtId="0" fontId="51" fillId="0" borderId="0" xfId="2" applyFont="1" applyBorder="1" applyAlignment="1">
      <alignment horizontal="center" vertical="center" wrapText="1"/>
    </xf>
    <xf numFmtId="0" fontId="42" fillId="0" borderId="32" xfId="2" applyFont="1" applyBorder="1" applyAlignment="1">
      <alignment horizontal="center" vertical="center" wrapText="1"/>
    </xf>
    <xf numFmtId="0" fontId="12" fillId="7" borderId="3" xfId="2" applyFont="1" applyFill="1" applyBorder="1" applyAlignment="1">
      <alignment horizontal="center" vertical="center"/>
    </xf>
    <xf numFmtId="0" fontId="12" fillId="7" borderId="4" xfId="2" applyFont="1" applyFill="1" applyBorder="1" applyAlignment="1">
      <alignment horizontal="center" vertical="center"/>
    </xf>
    <xf numFmtId="0" fontId="12" fillId="7" borderId="6" xfId="2" applyFont="1" applyFill="1" applyBorder="1" applyAlignment="1">
      <alignment horizontal="center" vertical="center"/>
    </xf>
    <xf numFmtId="0" fontId="12" fillId="7" borderId="5" xfId="2" applyFont="1" applyFill="1" applyBorder="1" applyAlignment="1">
      <alignment horizontal="center" vertical="center"/>
    </xf>
    <xf numFmtId="0" fontId="12" fillId="7" borderId="37" xfId="2" applyFont="1" applyFill="1" applyBorder="1" applyAlignment="1">
      <alignment horizontal="center" vertical="center" wrapText="1"/>
    </xf>
    <xf numFmtId="0" fontId="12" fillId="7" borderId="13" xfId="2" applyFont="1" applyFill="1" applyBorder="1" applyAlignment="1">
      <alignment horizontal="center" vertical="center" wrapText="1"/>
    </xf>
    <xf numFmtId="0" fontId="12" fillId="7" borderId="36" xfId="2" applyFont="1" applyFill="1" applyBorder="1" applyAlignment="1">
      <alignment horizontal="center" vertical="center" wrapText="1"/>
    </xf>
    <xf numFmtId="0" fontId="12" fillId="7" borderId="7" xfId="2" applyFont="1" applyFill="1" applyBorder="1" applyAlignment="1">
      <alignment horizontal="center" vertical="center" wrapText="1"/>
    </xf>
    <xf numFmtId="0" fontId="12" fillId="7" borderId="9" xfId="2" applyFont="1" applyFill="1" applyBorder="1" applyAlignment="1">
      <alignment horizontal="center" vertical="center" wrapText="1"/>
    </xf>
    <xf numFmtId="0" fontId="12" fillId="7" borderId="37" xfId="2" applyFont="1" applyFill="1" applyBorder="1" applyAlignment="1">
      <alignment horizontal="center" vertical="center"/>
    </xf>
    <xf numFmtId="0" fontId="12" fillId="7" borderId="33" xfId="2" applyFont="1" applyFill="1" applyBorder="1" applyAlignment="1">
      <alignment horizontal="center" vertical="center"/>
    </xf>
    <xf numFmtId="0" fontId="12" fillId="7" borderId="36" xfId="2" applyFont="1" applyFill="1" applyBorder="1" applyAlignment="1">
      <alignment horizontal="center" vertical="center"/>
    </xf>
    <xf numFmtId="0" fontId="12" fillId="7" borderId="3" xfId="2" applyFont="1" applyFill="1" applyBorder="1" applyAlignment="1">
      <alignment horizontal="center" vertical="center" wrapText="1"/>
    </xf>
    <xf numFmtId="0" fontId="12" fillId="7" borderId="2" xfId="2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center" vertical="center"/>
    </xf>
    <xf numFmtId="0" fontId="12" fillId="7" borderId="4" xfId="2" applyFont="1" applyFill="1" applyBorder="1" applyAlignment="1">
      <alignment horizontal="center" vertical="center" wrapText="1"/>
    </xf>
    <xf numFmtId="0" fontId="12" fillId="7" borderId="5" xfId="2" applyFont="1" applyFill="1" applyBorder="1" applyAlignment="1">
      <alignment horizontal="center" vertical="center" wrapText="1"/>
    </xf>
    <xf numFmtId="0" fontId="13" fillId="0" borderId="10" xfId="24" applyFont="1" applyBorder="1" applyAlignment="1">
      <alignment horizontal="center" vertical="center"/>
    </xf>
    <xf numFmtId="0" fontId="13" fillId="0" borderId="15" xfId="24" applyFont="1" applyBorder="1" applyAlignment="1">
      <alignment horizontal="center" vertical="center"/>
    </xf>
    <xf numFmtId="0" fontId="58" fillId="12" borderId="30" xfId="14" applyFont="1" applyFill="1" applyBorder="1" applyAlignment="1">
      <alignment horizontal="left" vertical="center" wrapText="1"/>
    </xf>
    <xf numFmtId="0" fontId="12" fillId="3" borderId="3" xfId="8" applyFont="1" applyFill="1" applyBorder="1" applyAlignment="1">
      <alignment horizontal="center" vertical="center"/>
    </xf>
    <xf numFmtId="0" fontId="12" fillId="3" borderId="7" xfId="8" applyFont="1" applyFill="1" applyBorder="1" applyAlignment="1">
      <alignment horizontal="center" vertical="center"/>
    </xf>
    <xf numFmtId="0" fontId="64" fillId="0" borderId="0" xfId="8" applyFont="1" applyAlignment="1">
      <alignment horizontal="center" vertical="center" wrapText="1"/>
    </xf>
    <xf numFmtId="0" fontId="13" fillId="3" borderId="3" xfId="24" applyFont="1" applyFill="1" applyBorder="1" applyAlignment="1">
      <alignment horizontal="center" vertical="center"/>
    </xf>
    <xf numFmtId="0" fontId="12" fillId="3" borderId="1" xfId="8" applyFont="1" applyFill="1" applyBorder="1" applyAlignment="1">
      <alignment horizontal="center" vertical="center"/>
    </xf>
    <xf numFmtId="49" fontId="77" fillId="7" borderId="3" xfId="2" applyNumberFormat="1" applyFont="1" applyFill="1" applyBorder="1" applyAlignment="1">
      <alignment horizontal="center" vertical="center"/>
    </xf>
    <xf numFmtId="49" fontId="77" fillId="7" borderId="7" xfId="2" applyNumberFormat="1" applyFont="1" applyFill="1" applyBorder="1" applyAlignment="1">
      <alignment horizontal="center" vertical="center"/>
    </xf>
    <xf numFmtId="49" fontId="77" fillId="7" borderId="2" xfId="2" applyNumberFormat="1" applyFont="1" applyFill="1" applyBorder="1" applyAlignment="1">
      <alignment horizontal="center" vertical="center"/>
    </xf>
    <xf numFmtId="0" fontId="60" fillId="6" borderId="4" xfId="2" applyFont="1" applyFill="1" applyBorder="1" applyAlignment="1">
      <alignment horizontal="left" vertical="center" wrapText="1"/>
    </xf>
    <xf numFmtId="0" fontId="60" fillId="6" borderId="5" xfId="2" applyFont="1" applyFill="1" applyBorder="1" applyAlignment="1">
      <alignment horizontal="left" vertical="center" wrapText="1"/>
    </xf>
    <xf numFmtId="49" fontId="56" fillId="6" borderId="31" xfId="2" applyNumberFormat="1" applyFont="1" applyFill="1" applyBorder="1" applyAlignment="1">
      <alignment horizontal="center" vertical="center"/>
    </xf>
    <xf numFmtId="49" fontId="56" fillId="6" borderId="0" xfId="2" applyNumberFormat="1" applyFont="1" applyFill="1" applyBorder="1" applyAlignment="1">
      <alignment horizontal="center" vertical="center"/>
    </xf>
    <xf numFmtId="49" fontId="56" fillId="6" borderId="18" xfId="2" applyNumberFormat="1" applyFont="1" applyFill="1" applyBorder="1" applyAlignment="1">
      <alignment horizontal="center" vertical="center"/>
    </xf>
    <xf numFmtId="0" fontId="56" fillId="6" borderId="15" xfId="2" applyFont="1" applyFill="1" applyBorder="1" applyAlignment="1">
      <alignment horizontal="center" vertical="center" wrapText="1"/>
    </xf>
    <xf numFmtId="0" fontId="56" fillId="6" borderId="6" xfId="2" applyFont="1" applyFill="1" applyBorder="1" applyAlignment="1">
      <alignment horizontal="center" vertical="center" wrapText="1"/>
    </xf>
    <xf numFmtId="0" fontId="56" fillId="6" borderId="20" xfId="2" applyFont="1" applyFill="1" applyBorder="1" applyAlignment="1">
      <alignment horizontal="center" vertical="center" wrapText="1"/>
    </xf>
    <xf numFmtId="49" fontId="60" fillId="6" borderId="4" xfId="2" applyNumberFormat="1" applyFont="1" applyFill="1" applyBorder="1" applyAlignment="1">
      <alignment horizontal="center" vertical="center"/>
    </xf>
    <xf numFmtId="49" fontId="60" fillId="6" borderId="5" xfId="2" applyNumberFormat="1" applyFont="1" applyFill="1" applyBorder="1" applyAlignment="1">
      <alignment horizontal="center" vertical="center"/>
    </xf>
    <xf numFmtId="3" fontId="60" fillId="6" borderId="4" xfId="2" applyNumberFormat="1" applyFont="1" applyFill="1" applyBorder="1" applyAlignment="1">
      <alignment horizontal="center" vertical="center" wrapText="1"/>
    </xf>
    <xf numFmtId="3" fontId="60" fillId="6" borderId="5" xfId="2" applyNumberFormat="1" applyFont="1" applyFill="1" applyBorder="1" applyAlignment="1">
      <alignment horizontal="center" vertical="center" wrapText="1"/>
    </xf>
    <xf numFmtId="3" fontId="72" fillId="6" borderId="4" xfId="2" applyNumberFormat="1" applyFont="1" applyFill="1" applyBorder="1" applyAlignment="1">
      <alignment horizontal="right" vertical="center"/>
    </xf>
    <xf numFmtId="3" fontId="72" fillId="6" borderId="5" xfId="2" applyNumberFormat="1" applyFont="1" applyFill="1" applyBorder="1" applyAlignment="1">
      <alignment horizontal="right" vertical="center"/>
    </xf>
    <xf numFmtId="3" fontId="60" fillId="6" borderId="4" xfId="2" applyNumberFormat="1" applyFont="1" applyFill="1" applyBorder="1" applyAlignment="1">
      <alignment horizontal="right" vertical="center" wrapText="1"/>
    </xf>
    <xf numFmtId="3" fontId="60" fillId="6" borderId="5" xfId="2" applyNumberFormat="1" applyFont="1" applyFill="1" applyBorder="1" applyAlignment="1">
      <alignment horizontal="right" vertical="center" wrapText="1"/>
    </xf>
    <xf numFmtId="3" fontId="60" fillId="6" borderId="9" xfId="2" applyNumberFormat="1" applyFont="1" applyFill="1" applyBorder="1" applyAlignment="1">
      <alignment horizontal="right" vertical="center" wrapText="1"/>
    </xf>
    <xf numFmtId="3" fontId="60" fillId="6" borderId="33" xfId="2" applyNumberFormat="1" applyFont="1" applyFill="1" applyBorder="1" applyAlignment="1">
      <alignment horizontal="right" vertical="center" wrapText="1"/>
    </xf>
    <xf numFmtId="0" fontId="60" fillId="6" borderId="4" xfId="2" applyFont="1" applyFill="1" applyBorder="1" applyAlignment="1">
      <alignment horizontal="right" vertical="center" wrapText="1"/>
    </xf>
    <xf numFmtId="0" fontId="60" fillId="6" borderId="5" xfId="2" applyFont="1" applyFill="1" applyBorder="1" applyAlignment="1">
      <alignment horizontal="right" vertical="center" wrapText="1"/>
    </xf>
    <xf numFmtId="3" fontId="60" fillId="6" borderId="4" xfId="2" applyNumberFormat="1" applyFont="1" applyFill="1" applyBorder="1" applyAlignment="1">
      <alignment horizontal="right" vertical="center"/>
    </xf>
    <xf numFmtId="3" fontId="60" fillId="6" borderId="6" xfId="2" applyNumberFormat="1" applyFont="1" applyFill="1" applyBorder="1" applyAlignment="1">
      <alignment horizontal="right" vertical="center"/>
    </xf>
    <xf numFmtId="3" fontId="60" fillId="6" borderId="5" xfId="2" applyNumberFormat="1" applyFont="1" applyFill="1" applyBorder="1" applyAlignment="1">
      <alignment horizontal="right" vertical="center"/>
    </xf>
    <xf numFmtId="0" fontId="60" fillId="0" borderId="4" xfId="23" applyFont="1" applyBorder="1" applyAlignment="1">
      <alignment horizontal="left" vertical="center" wrapText="1"/>
    </xf>
    <xf numFmtId="0" fontId="60" fillId="0" borderId="6" xfId="23" applyFont="1" applyBorder="1" applyAlignment="1">
      <alignment horizontal="left" vertical="center" wrapText="1"/>
    </xf>
    <xf numFmtId="0" fontId="60" fillId="0" borderId="5" xfId="23" applyFont="1" applyBorder="1" applyAlignment="1">
      <alignment horizontal="left" vertical="center" wrapText="1"/>
    </xf>
    <xf numFmtId="49" fontId="13" fillId="0" borderId="15" xfId="2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horizontal="center" vertical="center"/>
    </xf>
    <xf numFmtId="49" fontId="13" fillId="0" borderId="4" xfId="2" applyNumberFormat="1" applyFont="1" applyBorder="1" applyAlignment="1">
      <alignment horizontal="center" vertical="center"/>
    </xf>
    <xf numFmtId="49" fontId="13" fillId="0" borderId="6" xfId="2" applyNumberFormat="1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49" fontId="70" fillId="6" borderId="4" xfId="2" applyNumberFormat="1" applyFont="1" applyFill="1" applyBorder="1" applyAlignment="1">
      <alignment horizontal="center" vertical="center"/>
    </xf>
    <xf numFmtId="49" fontId="70" fillId="6" borderId="5" xfId="2" applyNumberFormat="1" applyFont="1" applyFill="1" applyBorder="1" applyAlignment="1">
      <alignment horizontal="center" vertical="center"/>
    </xf>
    <xf numFmtId="0" fontId="70" fillId="6" borderId="4" xfId="2" applyFont="1" applyFill="1" applyBorder="1" applyAlignment="1">
      <alignment horizontal="center" vertical="center" wrapText="1"/>
    </xf>
    <xf numFmtId="0" fontId="70" fillId="6" borderId="5" xfId="2" applyFont="1" applyFill="1" applyBorder="1" applyAlignment="1">
      <alignment horizontal="center" vertical="center" wrapText="1"/>
    </xf>
    <xf numFmtId="49" fontId="60" fillId="6" borderId="6" xfId="2" applyNumberFormat="1" applyFont="1" applyFill="1" applyBorder="1" applyAlignment="1">
      <alignment horizontal="center" vertical="center" wrapText="1"/>
    </xf>
    <xf numFmtId="49" fontId="60" fillId="6" borderId="5" xfId="2" applyNumberFormat="1" applyFont="1" applyFill="1" applyBorder="1" applyAlignment="1">
      <alignment horizontal="center" vertical="center" wrapText="1"/>
    </xf>
    <xf numFmtId="3" fontId="60" fillId="6" borderId="6" xfId="2" applyNumberFormat="1" applyFont="1" applyFill="1" applyBorder="1" applyAlignment="1">
      <alignment horizontal="right" vertical="center" wrapText="1"/>
    </xf>
    <xf numFmtId="49" fontId="60" fillId="6" borderId="6" xfId="2" applyNumberFormat="1" applyFont="1" applyFill="1" applyBorder="1" applyAlignment="1">
      <alignment horizontal="center" vertical="center"/>
    </xf>
    <xf numFmtId="3" fontId="72" fillId="6" borderId="6" xfId="2" applyNumberFormat="1" applyFont="1" applyFill="1" applyBorder="1" applyAlignment="1">
      <alignment horizontal="right" vertical="center"/>
    </xf>
    <xf numFmtId="3" fontId="60" fillId="6" borderId="9" xfId="2" applyNumberFormat="1" applyFont="1" applyFill="1" applyBorder="1" applyAlignment="1">
      <alignment horizontal="right" vertical="center"/>
    </xf>
    <xf numFmtId="3" fontId="60" fillId="6" borderId="17" xfId="2" applyNumberFormat="1" applyFont="1" applyFill="1" applyBorder="1" applyAlignment="1">
      <alignment horizontal="right" vertical="center"/>
    </xf>
    <xf numFmtId="3" fontId="60" fillId="6" borderId="33" xfId="2" applyNumberFormat="1" applyFont="1" applyFill="1" applyBorder="1" applyAlignment="1">
      <alignment horizontal="right" vertical="center"/>
    </xf>
    <xf numFmtId="0" fontId="65" fillId="0" borderId="0" xfId="2" applyFont="1" applyBorder="1" applyAlignment="1">
      <alignment horizontal="center" vertical="center" wrapText="1"/>
    </xf>
    <xf numFmtId="0" fontId="66" fillId="0" borderId="32" xfId="2" applyFont="1" applyBorder="1" applyAlignment="1">
      <alignment horizontal="center" vertical="center" wrapText="1"/>
    </xf>
    <xf numFmtId="0" fontId="13" fillId="7" borderId="1" xfId="2" applyFont="1" applyFill="1" applyBorder="1" applyAlignment="1">
      <alignment horizontal="center" vertical="center"/>
    </xf>
    <xf numFmtId="0" fontId="13" fillId="7" borderId="9" xfId="2" applyFont="1" applyFill="1" applyBorder="1" applyAlignment="1">
      <alignment horizontal="center" vertical="center"/>
    </xf>
    <xf numFmtId="0" fontId="13" fillId="7" borderId="17" xfId="2" applyFont="1" applyFill="1" applyBorder="1" applyAlignment="1">
      <alignment horizontal="center" vertical="center"/>
    </xf>
    <xf numFmtId="0" fontId="13" fillId="7" borderId="33" xfId="2" applyFont="1" applyFill="1" applyBorder="1" applyAlignment="1">
      <alignment horizontal="center" vertical="center"/>
    </xf>
    <xf numFmtId="0" fontId="13" fillId="7" borderId="4" xfId="2" applyFont="1" applyFill="1" applyBorder="1" applyAlignment="1">
      <alignment horizontal="center" vertical="center" wrapText="1"/>
    </xf>
    <xf numFmtId="0" fontId="13" fillId="7" borderId="6" xfId="2" applyFont="1" applyFill="1" applyBorder="1" applyAlignment="1">
      <alignment horizontal="center" vertical="center" wrapText="1"/>
    </xf>
    <xf numFmtId="0" fontId="13" fillId="7" borderId="5" xfId="2" applyFont="1" applyFill="1" applyBorder="1" applyAlignment="1">
      <alignment horizontal="center" vertical="center" wrapText="1"/>
    </xf>
    <xf numFmtId="0" fontId="13" fillId="7" borderId="1" xfId="2" applyFont="1" applyFill="1" applyBorder="1" applyAlignment="1">
      <alignment horizontal="center" vertical="center" wrapText="1"/>
    </xf>
    <xf numFmtId="0" fontId="13" fillId="7" borderId="2" xfId="2" applyFont="1" applyFill="1" applyBorder="1" applyAlignment="1">
      <alignment horizontal="center" vertical="center" wrapText="1"/>
    </xf>
    <xf numFmtId="0" fontId="13" fillId="7" borderId="3" xfId="2" applyFont="1" applyFill="1" applyBorder="1" applyAlignment="1">
      <alignment horizontal="center" vertical="center"/>
    </xf>
    <xf numFmtId="0" fontId="13" fillId="7" borderId="2" xfId="2" applyFont="1" applyFill="1" applyBorder="1" applyAlignment="1">
      <alignment horizontal="center" vertical="center"/>
    </xf>
    <xf numFmtId="0" fontId="13" fillId="7" borderId="3" xfId="2" applyFont="1" applyFill="1" applyBorder="1" applyAlignment="1">
      <alignment horizontal="center" vertical="center" wrapText="1"/>
    </xf>
    <xf numFmtId="0" fontId="13" fillId="7" borderId="7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3" fontId="58" fillId="0" borderId="63" xfId="2" applyNumberFormat="1" applyFont="1" applyFill="1" applyBorder="1" applyAlignment="1">
      <alignment horizontal="center" vertical="center" wrapText="1"/>
    </xf>
    <xf numFmtId="3" fontId="58" fillId="0" borderId="67" xfId="2" applyNumberFormat="1" applyFont="1" applyFill="1" applyBorder="1" applyAlignment="1">
      <alignment horizontal="center" vertical="center" wrapText="1"/>
    </xf>
    <xf numFmtId="3" fontId="58" fillId="0" borderId="76" xfId="2" applyNumberFormat="1" applyFont="1" applyFill="1" applyBorder="1" applyAlignment="1">
      <alignment horizontal="center" vertical="center" wrapText="1"/>
    </xf>
    <xf numFmtId="3" fontId="58" fillId="0" borderId="70" xfId="2" applyNumberFormat="1" applyFont="1" applyFill="1" applyBorder="1" applyAlignment="1">
      <alignment horizontal="center" vertical="center" wrapText="1"/>
    </xf>
    <xf numFmtId="0" fontId="60" fillId="0" borderId="4" xfId="2" applyFont="1" applyFill="1" applyBorder="1" applyAlignment="1">
      <alignment horizontal="left" vertical="center" wrapText="1"/>
    </xf>
    <xf numFmtId="0" fontId="60" fillId="0" borderId="5" xfId="2" applyFont="1" applyFill="1" applyBorder="1" applyAlignment="1">
      <alignment horizontal="left" vertical="center" wrapText="1"/>
    </xf>
    <xf numFmtId="49" fontId="42" fillId="7" borderId="5" xfId="2" applyNumberFormat="1" applyFont="1" applyFill="1" applyBorder="1" applyAlignment="1">
      <alignment horizontal="center" vertical="center"/>
    </xf>
    <xf numFmtId="49" fontId="52" fillId="0" borderId="4" xfId="2" applyNumberFormat="1" applyFont="1" applyFill="1" applyBorder="1" applyAlignment="1">
      <alignment horizontal="center" vertical="center"/>
    </xf>
    <xf numFmtId="49" fontId="52" fillId="0" borderId="6" xfId="2" applyNumberFormat="1" applyFont="1" applyFill="1" applyBorder="1" applyAlignment="1">
      <alignment horizontal="center" vertical="center"/>
    </xf>
    <xf numFmtId="49" fontId="52" fillId="0" borderId="5" xfId="2" applyNumberFormat="1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58" fillId="0" borderId="6" xfId="2" applyFont="1" applyFill="1" applyBorder="1" applyAlignment="1">
      <alignment horizontal="center" vertical="center"/>
    </xf>
    <xf numFmtId="0" fontId="58" fillId="0" borderId="5" xfId="2" applyFont="1" applyFill="1" applyBorder="1" applyAlignment="1">
      <alignment horizontal="center" vertical="center"/>
    </xf>
    <xf numFmtId="3" fontId="58" fillId="0" borderId="25" xfId="2" applyNumberFormat="1" applyFont="1" applyFill="1" applyBorder="1" applyAlignment="1">
      <alignment horizontal="center" vertical="center" wrapText="1"/>
    </xf>
    <xf numFmtId="3" fontId="58" fillId="0" borderId="49" xfId="2" applyNumberFormat="1" applyFont="1" applyFill="1" applyBorder="1" applyAlignment="1">
      <alignment horizontal="center" vertical="center" wrapText="1"/>
    </xf>
    <xf numFmtId="3" fontId="58" fillId="0" borderId="58" xfId="2" applyNumberFormat="1" applyFont="1" applyFill="1" applyBorder="1" applyAlignment="1">
      <alignment horizontal="center" vertical="center" wrapText="1"/>
    </xf>
    <xf numFmtId="3" fontId="58" fillId="0" borderId="66" xfId="2" applyNumberFormat="1" applyFont="1" applyFill="1" applyBorder="1" applyAlignment="1">
      <alignment horizontal="center" vertical="center" wrapText="1"/>
    </xf>
    <xf numFmtId="3" fontId="58" fillId="0" borderId="75" xfId="2" applyNumberFormat="1" applyFont="1" applyFill="1" applyBorder="1" applyAlignment="1">
      <alignment horizontal="center" vertical="center" wrapText="1"/>
    </xf>
    <xf numFmtId="0" fontId="60" fillId="0" borderId="6" xfId="2" applyFont="1" applyFill="1" applyBorder="1" applyAlignment="1">
      <alignment horizontal="left" vertical="center" wrapText="1"/>
    </xf>
    <xf numFmtId="3" fontId="58" fillId="6" borderId="47" xfId="2" applyNumberFormat="1" applyFont="1" applyFill="1" applyBorder="1" applyAlignment="1">
      <alignment horizontal="center" vertical="center" wrapText="1"/>
    </xf>
    <xf numFmtId="3" fontId="58" fillId="6" borderId="58" xfId="2" applyNumberFormat="1" applyFont="1" applyFill="1" applyBorder="1" applyAlignment="1">
      <alignment horizontal="center" vertical="center" wrapText="1"/>
    </xf>
    <xf numFmtId="3" fontId="58" fillId="6" borderId="41" xfId="2" applyNumberFormat="1" applyFont="1" applyFill="1" applyBorder="1" applyAlignment="1">
      <alignment horizontal="center" vertical="center" wrapText="1"/>
    </xf>
    <xf numFmtId="3" fontId="58" fillId="6" borderId="70" xfId="2" applyNumberFormat="1" applyFont="1" applyFill="1" applyBorder="1" applyAlignment="1">
      <alignment horizontal="center" vertical="center" wrapText="1"/>
    </xf>
    <xf numFmtId="0" fontId="60" fillId="6" borderId="10" xfId="2" applyFont="1" applyFill="1" applyBorder="1" applyAlignment="1">
      <alignment horizontal="left" vertical="center" wrapText="1"/>
    </xf>
    <xf numFmtId="49" fontId="12" fillId="0" borderId="4" xfId="2" applyNumberFormat="1" applyFont="1" applyFill="1" applyBorder="1" applyAlignment="1">
      <alignment horizontal="center" vertical="center"/>
    </xf>
    <xf numFmtId="49" fontId="12" fillId="0" borderId="6" xfId="2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>
      <alignment horizontal="center" vertical="center"/>
    </xf>
    <xf numFmtId="0" fontId="58" fillId="0" borderId="4" xfId="2" applyFont="1" applyFill="1" applyBorder="1" applyAlignment="1">
      <alignment horizontal="center" vertical="center"/>
    </xf>
    <xf numFmtId="3" fontId="58" fillId="0" borderId="54" xfId="2" applyNumberFormat="1" applyFont="1" applyFill="1" applyBorder="1" applyAlignment="1">
      <alignment horizontal="center" vertical="center" wrapText="1"/>
    </xf>
    <xf numFmtId="49" fontId="52" fillId="0" borderId="5" xfId="2" applyNumberFormat="1" applyFont="1" applyBorder="1" applyAlignment="1">
      <alignment horizontal="center" vertical="center"/>
    </xf>
    <xf numFmtId="49" fontId="74" fillId="0" borderId="4" xfId="2" applyNumberFormat="1" applyFont="1" applyFill="1" applyBorder="1" applyAlignment="1">
      <alignment horizontal="center" vertical="center"/>
    </xf>
    <xf numFmtId="49" fontId="74" fillId="0" borderId="6" xfId="2" applyNumberFormat="1" applyFont="1" applyFill="1" applyBorder="1" applyAlignment="1">
      <alignment horizontal="center" vertical="center"/>
    </xf>
    <xf numFmtId="49" fontId="74" fillId="0" borderId="5" xfId="2" applyNumberFormat="1" applyFont="1" applyFill="1" applyBorder="1" applyAlignment="1">
      <alignment horizontal="center" vertical="center"/>
    </xf>
    <xf numFmtId="49" fontId="74" fillId="0" borderId="4" xfId="2" applyNumberFormat="1" applyFont="1" applyFill="1" applyBorder="1" applyAlignment="1">
      <alignment horizontal="center" vertical="center" wrapText="1"/>
    </xf>
    <xf numFmtId="49" fontId="74" fillId="0" borderId="6" xfId="2" applyNumberFormat="1" applyFont="1" applyFill="1" applyBorder="1" applyAlignment="1">
      <alignment horizontal="center" vertical="center" wrapText="1"/>
    </xf>
    <xf numFmtId="49" fontId="74" fillId="0" borderId="5" xfId="2" applyNumberFormat="1" applyFont="1" applyFill="1" applyBorder="1" applyAlignment="1">
      <alignment horizontal="center" vertical="center" wrapText="1"/>
    </xf>
    <xf numFmtId="49" fontId="58" fillId="6" borderId="5" xfId="2" applyNumberFormat="1" applyFont="1" applyFill="1" applyBorder="1" applyAlignment="1">
      <alignment horizontal="center" vertical="center"/>
    </xf>
    <xf numFmtId="3" fontId="58" fillId="6" borderId="24" xfId="2" applyNumberFormat="1" applyFont="1" applyFill="1" applyBorder="1" applyAlignment="1">
      <alignment horizontal="center" vertical="center" wrapText="1"/>
    </xf>
    <xf numFmtId="3" fontId="58" fillId="6" borderId="67" xfId="2" applyNumberFormat="1" applyFont="1" applyFill="1" applyBorder="1" applyAlignment="1">
      <alignment horizontal="center" vertical="center" wrapText="1"/>
    </xf>
    <xf numFmtId="49" fontId="58" fillId="0" borderId="4" xfId="2" applyNumberFormat="1" applyFont="1" applyFill="1" applyBorder="1" applyAlignment="1">
      <alignment horizontal="center" vertical="center"/>
    </xf>
    <xf numFmtId="49" fontId="58" fillId="0" borderId="6" xfId="2" applyNumberFormat="1" applyFont="1" applyFill="1" applyBorder="1" applyAlignment="1">
      <alignment horizontal="center" vertical="center"/>
    </xf>
    <xf numFmtId="49" fontId="58" fillId="0" borderId="5" xfId="2" applyNumberFormat="1" applyFont="1" applyFill="1" applyBorder="1" applyAlignment="1">
      <alignment horizontal="center" vertical="center"/>
    </xf>
    <xf numFmtId="49" fontId="58" fillId="0" borderId="4" xfId="2" applyNumberFormat="1" applyFont="1" applyFill="1" applyBorder="1" applyAlignment="1">
      <alignment horizontal="left" vertical="center" wrapText="1"/>
    </xf>
    <xf numFmtId="49" fontId="58" fillId="0" borderId="5" xfId="2" applyNumberFormat="1" applyFont="1" applyFill="1" applyBorder="1" applyAlignment="1">
      <alignment horizontal="left" vertical="center" wrapText="1"/>
    </xf>
    <xf numFmtId="49" fontId="58" fillId="6" borderId="10" xfId="2" applyNumberFormat="1" applyFont="1" applyFill="1" applyBorder="1" applyAlignment="1">
      <alignment horizontal="center" vertical="center" wrapText="1"/>
    </xf>
    <xf numFmtId="49" fontId="58" fillId="6" borderId="5" xfId="2" applyNumberFormat="1" applyFont="1" applyFill="1" applyBorder="1" applyAlignment="1">
      <alignment horizontal="center" vertical="center" wrapText="1"/>
    </xf>
    <xf numFmtId="49" fontId="58" fillId="6" borderId="4" xfId="2" applyNumberFormat="1" applyFont="1" applyFill="1" applyBorder="1" applyAlignment="1">
      <alignment horizontal="center" vertical="center"/>
    </xf>
    <xf numFmtId="49" fontId="58" fillId="6" borderId="4" xfId="2" applyNumberFormat="1" applyFont="1" applyFill="1" applyBorder="1" applyAlignment="1">
      <alignment horizontal="center" vertical="center" wrapText="1"/>
    </xf>
    <xf numFmtId="49" fontId="42" fillId="0" borderId="4" xfId="2" applyNumberFormat="1" applyFont="1" applyFill="1" applyBorder="1" applyAlignment="1">
      <alignment horizontal="center" vertical="center"/>
    </xf>
    <xf numFmtId="49" fontId="42" fillId="0" borderId="6" xfId="2" applyNumberFormat="1" applyFont="1" applyFill="1" applyBorder="1" applyAlignment="1">
      <alignment horizontal="center" vertical="center"/>
    </xf>
    <xf numFmtId="49" fontId="42" fillId="0" borderId="5" xfId="2" applyNumberFormat="1" applyFont="1" applyFill="1" applyBorder="1" applyAlignment="1">
      <alignment horizontal="center" vertical="center"/>
    </xf>
    <xf numFmtId="0" fontId="60" fillId="0" borderId="4" xfId="2" applyFont="1" applyFill="1" applyBorder="1" applyAlignment="1">
      <alignment horizontal="left" vertical="top" wrapText="1"/>
    </xf>
    <xf numFmtId="0" fontId="60" fillId="0" borderId="6" xfId="2" applyFont="1" applyFill="1" applyBorder="1" applyAlignment="1">
      <alignment horizontal="left" vertical="top" wrapText="1"/>
    </xf>
    <xf numFmtId="0" fontId="60" fillId="0" borderId="5" xfId="2" applyFont="1" applyFill="1" applyBorder="1" applyAlignment="1">
      <alignment horizontal="left" vertical="top" wrapText="1"/>
    </xf>
    <xf numFmtId="3" fontId="37" fillId="6" borderId="63" xfId="2" applyNumberFormat="1" applyFont="1" applyFill="1" applyBorder="1" applyAlignment="1">
      <alignment horizontal="center" vertical="center"/>
    </xf>
    <xf numFmtId="3" fontId="37" fillId="6" borderId="67" xfId="2" applyNumberFormat="1" applyFont="1" applyFill="1" applyBorder="1" applyAlignment="1">
      <alignment horizontal="center" vertical="center"/>
    </xf>
    <xf numFmtId="3" fontId="58" fillId="6" borderId="54" xfId="2" applyNumberFormat="1" applyFont="1" applyFill="1" applyBorder="1" applyAlignment="1">
      <alignment horizontal="center" vertical="center"/>
    </xf>
    <xf numFmtId="3" fontId="58" fillId="6" borderId="58" xfId="2" applyNumberFormat="1" applyFont="1" applyFill="1" applyBorder="1" applyAlignment="1">
      <alignment horizontal="center" vertical="center"/>
    </xf>
    <xf numFmtId="3" fontId="58" fillId="6" borderId="76" xfId="2" applyNumberFormat="1" applyFont="1" applyFill="1" applyBorder="1" applyAlignment="1">
      <alignment horizontal="center" vertical="center"/>
    </xf>
    <xf numFmtId="3" fontId="58" fillId="6" borderId="70" xfId="2" applyNumberFormat="1" applyFont="1" applyFill="1" applyBorder="1" applyAlignment="1">
      <alignment horizontal="center" vertical="center"/>
    </xf>
    <xf numFmtId="0" fontId="60" fillId="6" borderId="4" xfId="2" applyFont="1" applyFill="1" applyBorder="1" applyAlignment="1">
      <alignment horizontal="left" vertical="top" wrapText="1"/>
    </xf>
    <xf numFmtId="0" fontId="60" fillId="6" borderId="5" xfId="2" applyFont="1" applyFill="1" applyBorder="1" applyAlignment="1">
      <alignment horizontal="left" vertical="top" wrapText="1"/>
    </xf>
    <xf numFmtId="3" fontId="37" fillId="6" borderId="25" xfId="2" applyNumberFormat="1" applyFont="1" applyFill="1" applyBorder="1" applyAlignment="1">
      <alignment horizontal="center" vertical="center"/>
    </xf>
    <xf numFmtId="3" fontId="58" fillId="6" borderId="49" xfId="2" applyNumberFormat="1" applyFont="1" applyFill="1" applyBorder="1" applyAlignment="1">
      <alignment horizontal="center" vertical="center"/>
    </xf>
    <xf numFmtId="3" fontId="58" fillId="6" borderId="68" xfId="2" applyNumberFormat="1" applyFont="1" applyFill="1" applyBorder="1" applyAlignment="1">
      <alignment horizontal="center" vertical="center"/>
    </xf>
    <xf numFmtId="49" fontId="62" fillId="6" borderId="4" xfId="2" applyNumberFormat="1" applyFont="1" applyFill="1" applyBorder="1" applyAlignment="1">
      <alignment horizontal="center" vertical="center"/>
    </xf>
    <xf numFmtId="49" fontId="62" fillId="6" borderId="5" xfId="2" applyNumberFormat="1" applyFont="1" applyFill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top"/>
    </xf>
    <xf numFmtId="49" fontId="12" fillId="0" borderId="6" xfId="2" applyNumberFormat="1" applyFont="1" applyBorder="1" applyAlignment="1">
      <alignment horizontal="center" vertical="top"/>
    </xf>
    <xf numFmtId="49" fontId="12" fillId="0" borderId="5" xfId="2" applyNumberFormat="1" applyFont="1" applyBorder="1" applyAlignment="1">
      <alignment horizontal="center" vertical="top"/>
    </xf>
    <xf numFmtId="49" fontId="62" fillId="6" borderId="6" xfId="2" applyNumberFormat="1" applyFont="1" applyFill="1" applyBorder="1" applyAlignment="1">
      <alignment horizontal="center" vertical="center"/>
    </xf>
    <xf numFmtId="49" fontId="62" fillId="6" borderId="4" xfId="2" applyNumberFormat="1" applyFont="1" applyFill="1" applyBorder="1" applyAlignment="1">
      <alignment horizontal="center" vertical="center" wrapText="1"/>
    </xf>
    <xf numFmtId="49" fontId="62" fillId="6" borderId="6" xfId="2" applyNumberFormat="1" applyFont="1" applyFill="1" applyBorder="1" applyAlignment="1">
      <alignment horizontal="center" vertical="center" wrapText="1"/>
    </xf>
    <xf numFmtId="49" fontId="62" fillId="6" borderId="5" xfId="2" applyNumberFormat="1" applyFont="1" applyFill="1" applyBorder="1" applyAlignment="1">
      <alignment horizontal="center" vertical="center" wrapText="1"/>
    </xf>
    <xf numFmtId="49" fontId="58" fillId="0" borderId="4" xfId="2" applyNumberFormat="1" applyFont="1" applyFill="1" applyBorder="1" applyAlignment="1">
      <alignment horizontal="center" vertical="center" wrapText="1"/>
    </xf>
    <xf numFmtId="49" fontId="58" fillId="0" borderId="5" xfId="2" applyNumberFormat="1" applyFont="1" applyFill="1" applyBorder="1" applyAlignment="1">
      <alignment horizontal="center" vertical="center" wrapText="1"/>
    </xf>
    <xf numFmtId="0" fontId="60" fillId="0" borderId="4" xfId="3" applyFont="1" applyBorder="1" applyAlignment="1">
      <alignment horizontal="left" wrapText="1"/>
    </xf>
    <xf numFmtId="0" fontId="60" fillId="0" borderId="5" xfId="3" applyFont="1" applyBorder="1" applyAlignment="1">
      <alignment horizontal="left" wrapText="1"/>
    </xf>
    <xf numFmtId="49" fontId="56" fillId="6" borderId="15" xfId="2" applyNumberFormat="1" applyFont="1" applyFill="1" applyBorder="1" applyAlignment="1">
      <alignment horizontal="center" vertical="center"/>
    </xf>
    <xf numFmtId="49" fontId="56" fillId="6" borderId="12" xfId="2" applyNumberFormat="1" applyFont="1" applyFill="1" applyBorder="1" applyAlignment="1">
      <alignment horizontal="center" vertical="center"/>
    </xf>
    <xf numFmtId="49" fontId="56" fillId="6" borderId="31" xfId="2" applyNumberFormat="1" applyFont="1" applyFill="1" applyBorder="1" applyAlignment="1">
      <alignment horizontal="center" vertical="center" wrapText="1"/>
    </xf>
    <xf numFmtId="49" fontId="56" fillId="6" borderId="30" xfId="2" applyNumberFormat="1" applyFont="1" applyFill="1" applyBorder="1" applyAlignment="1">
      <alignment horizontal="center" vertical="center" wrapText="1"/>
    </xf>
    <xf numFmtId="49" fontId="60" fillId="0" borderId="4" xfId="2" applyNumberFormat="1" applyFont="1" applyFill="1" applyBorder="1" applyAlignment="1">
      <alignment horizontal="center" vertical="center"/>
    </xf>
    <xf numFmtId="49" fontId="60" fillId="0" borderId="5" xfId="2" applyNumberFormat="1" applyFont="1" applyFill="1" applyBorder="1" applyAlignment="1">
      <alignment horizontal="center" vertical="center"/>
    </xf>
    <xf numFmtId="49" fontId="60" fillId="0" borderId="4" xfId="2" applyNumberFormat="1" applyFont="1" applyFill="1" applyBorder="1" applyAlignment="1">
      <alignment horizontal="center" vertical="center" wrapText="1"/>
    </xf>
    <xf numFmtId="49" fontId="60" fillId="0" borderId="5" xfId="2" applyNumberFormat="1" applyFont="1" applyFill="1" applyBorder="1" applyAlignment="1">
      <alignment horizontal="center" vertical="center" wrapText="1"/>
    </xf>
    <xf numFmtId="0" fontId="80" fillId="0" borderId="0" xfId="2" applyFont="1" applyBorder="1" applyAlignment="1">
      <alignment horizontal="center" vertical="center" wrapText="1"/>
    </xf>
    <xf numFmtId="0" fontId="81" fillId="0" borderId="32" xfId="2" applyFont="1" applyBorder="1" applyAlignment="1">
      <alignment horizontal="center" vertical="center" wrapText="1"/>
    </xf>
    <xf numFmtId="0" fontId="12" fillId="7" borderId="6" xfId="2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center" vertical="center" wrapText="1"/>
    </xf>
    <xf numFmtId="0" fontId="13" fillId="7" borderId="4" xfId="2" applyFont="1" applyFill="1" applyBorder="1" applyAlignment="1">
      <alignment horizontal="center" vertical="center"/>
    </xf>
    <xf numFmtId="0" fontId="63" fillId="7" borderId="1" xfId="2" applyFont="1" applyFill="1" applyBorder="1" applyAlignment="1">
      <alignment horizontal="center" vertical="center" wrapText="1"/>
    </xf>
    <xf numFmtId="0" fontId="63" fillId="7" borderId="3" xfId="2" applyFont="1" applyFill="1" applyBorder="1" applyAlignment="1">
      <alignment horizontal="center" vertical="center" wrapText="1"/>
    </xf>
    <xf numFmtId="0" fontId="66" fillId="0" borderId="0" xfId="21" applyFont="1" applyAlignment="1">
      <alignment horizontal="center" vertical="center"/>
    </xf>
    <xf numFmtId="0" fontId="66" fillId="0" borderId="0" xfId="21" applyFont="1" applyAlignment="1">
      <alignment horizontal="left" vertical="center"/>
    </xf>
    <xf numFmtId="10" fontId="18" fillId="0" borderId="0" xfId="1" applyNumberFormat="1" applyFont="1" applyBorder="1" applyAlignment="1">
      <alignment horizontal="right" vertical="center"/>
    </xf>
    <xf numFmtId="10" fontId="102" fillId="0" borderId="0" xfId="13" applyNumberFormat="1" applyFont="1" applyFill="1" applyBorder="1" applyAlignment="1" applyProtection="1">
      <alignment horizontal="right" vertical="center"/>
      <protection locked="0"/>
    </xf>
    <xf numFmtId="0" fontId="5" fillId="6" borderId="678" xfId="2" applyFont="1" applyFill="1" applyBorder="1" applyAlignment="1">
      <alignment horizontal="left" vertical="center" wrapText="1"/>
    </xf>
    <xf numFmtId="3" fontId="20" fillId="6" borderId="678" xfId="1" applyNumberFormat="1" applyFont="1" applyFill="1" applyBorder="1" applyAlignment="1">
      <alignment horizontal="right" vertical="center"/>
    </xf>
    <xf numFmtId="10" fontId="20" fillId="6" borderId="678" xfId="1" applyNumberFormat="1" applyFont="1" applyFill="1" applyBorder="1" applyAlignment="1">
      <alignment horizontal="right" vertical="center"/>
    </xf>
    <xf numFmtId="49" fontId="5" fillId="6" borderId="727" xfId="2" applyNumberFormat="1" applyFont="1" applyFill="1" applyBorder="1" applyAlignment="1">
      <alignment horizontal="center" vertical="center" wrapText="1"/>
    </xf>
    <xf numFmtId="49" fontId="5" fillId="6" borderId="736" xfId="2" applyNumberFormat="1" applyFont="1" applyFill="1" applyBorder="1" applyAlignment="1">
      <alignment horizontal="center" vertical="center" wrapText="1"/>
    </xf>
    <xf numFmtId="0" fontId="22" fillId="4" borderId="5" xfId="1" applyFont="1" applyFill="1" applyBorder="1" applyAlignment="1">
      <alignment vertical="center" wrapText="1"/>
    </xf>
    <xf numFmtId="0" fontId="17" fillId="6" borderId="678" xfId="1" applyFont="1" applyFill="1" applyBorder="1" applyAlignment="1">
      <alignment horizontal="left" vertical="center" wrapText="1"/>
    </xf>
    <xf numFmtId="0" fontId="19" fillId="0" borderId="678" xfId="1" applyFont="1" applyFill="1" applyBorder="1" applyAlignment="1">
      <alignment horizontal="left" vertical="center" wrapText="1"/>
    </xf>
    <xf numFmtId="0" fontId="19" fillId="6" borderId="686" xfId="1" applyFont="1" applyFill="1" applyBorder="1" applyAlignment="1">
      <alignment horizontal="center" vertical="center" wrapText="1"/>
    </xf>
    <xf numFmtId="3" fontId="20" fillId="0" borderId="678" xfId="1" applyNumberFormat="1" applyFont="1" applyFill="1" applyBorder="1" applyAlignment="1">
      <alignment horizontal="right" vertical="center"/>
    </xf>
    <xf numFmtId="10" fontId="20" fillId="0" borderId="678" xfId="1" applyNumberFormat="1" applyFont="1" applyFill="1" applyBorder="1" applyAlignment="1">
      <alignment horizontal="right" vertical="center"/>
    </xf>
    <xf numFmtId="0" fontId="21" fillId="3" borderId="36" xfId="1" applyFont="1" applyFill="1" applyBorder="1" applyAlignment="1">
      <alignment horizontal="center" vertical="center" wrapText="1"/>
    </xf>
    <xf numFmtId="0" fontId="25" fillId="3" borderId="32" xfId="1" applyFont="1" applyFill="1" applyBorder="1" applyAlignment="1">
      <alignment vertical="center" wrapText="1"/>
    </xf>
    <xf numFmtId="3" fontId="14" fillId="7" borderId="6" xfId="1" applyNumberFormat="1" applyFont="1" applyFill="1" applyBorder="1" applyAlignment="1">
      <alignment horizontal="right" vertical="center"/>
    </xf>
    <xf numFmtId="10" fontId="14" fillId="7" borderId="6" xfId="1" applyNumberFormat="1" applyFont="1" applyFill="1" applyBorder="1" applyAlignment="1">
      <alignment horizontal="right" vertical="center"/>
    </xf>
    <xf numFmtId="0" fontId="17" fillId="6" borderId="727" xfId="1" applyFont="1" applyFill="1" applyBorder="1" applyAlignment="1">
      <alignment horizontal="center" vertical="center" wrapText="1"/>
    </xf>
    <xf numFmtId="0" fontId="19" fillId="6" borderId="730" xfId="1" quotePrefix="1" applyFont="1" applyFill="1" applyBorder="1" applyAlignment="1">
      <alignment horizontal="left" vertical="center" wrapText="1"/>
    </xf>
    <xf numFmtId="49" fontId="19" fillId="6" borderId="686" xfId="1" quotePrefix="1" applyNumberFormat="1" applyFont="1" applyFill="1" applyBorder="1" applyAlignment="1">
      <alignment horizontal="center" vertical="center" wrapText="1"/>
    </xf>
    <xf numFmtId="0" fontId="17" fillId="6" borderId="736" xfId="1" applyFont="1" applyFill="1" applyBorder="1" applyAlignment="1">
      <alignment horizontal="center" vertical="center" wrapText="1"/>
    </xf>
    <xf numFmtId="0" fontId="19" fillId="6" borderId="737" xfId="1" quotePrefix="1" applyFont="1" applyFill="1" applyBorder="1" applyAlignment="1">
      <alignment horizontal="left" vertical="center" wrapText="1"/>
    </xf>
    <xf numFmtId="49" fontId="19" fillId="6" borderId="738" xfId="1" quotePrefix="1" applyNumberFormat="1" applyFont="1" applyFill="1" applyBorder="1" applyAlignment="1">
      <alignment horizontal="center" vertical="center" wrapText="1"/>
    </xf>
    <xf numFmtId="3" fontId="20" fillId="6" borderId="736" xfId="1" applyNumberFormat="1" applyFont="1" applyFill="1" applyBorder="1" applyAlignment="1">
      <alignment horizontal="right" vertical="center"/>
    </xf>
    <xf numFmtId="10" fontId="18" fillId="6" borderId="736" xfId="1" applyNumberFormat="1" applyFont="1" applyFill="1" applyBorder="1" applyAlignment="1">
      <alignment horizontal="right" vertical="center"/>
    </xf>
    <xf numFmtId="0" fontId="19" fillId="6" borderId="727" xfId="1" quotePrefix="1" applyFont="1" applyFill="1" applyBorder="1" applyAlignment="1">
      <alignment horizontal="center" vertical="center" wrapText="1"/>
    </xf>
    <xf numFmtId="0" fontId="19" fillId="6" borderId="736" xfId="1" quotePrefix="1" applyFont="1" applyFill="1" applyBorder="1" applyAlignment="1">
      <alignment horizontal="center" vertical="center" wrapText="1"/>
    </xf>
    <xf numFmtId="0" fontId="19" fillId="6" borderId="678" xfId="1" quotePrefix="1" applyFont="1" applyFill="1" applyBorder="1" applyAlignment="1">
      <alignment horizontal="center" vertical="center" wrapText="1"/>
    </xf>
    <xf numFmtId="3" fontId="18" fillId="5" borderId="678" xfId="1" applyNumberFormat="1" applyFont="1" applyFill="1" applyBorder="1" applyAlignment="1">
      <alignment horizontal="right" vertical="center"/>
    </xf>
    <xf numFmtId="10" fontId="18" fillId="5" borderId="678" xfId="1" applyNumberFormat="1" applyFont="1" applyFill="1" applyBorder="1" applyAlignment="1">
      <alignment horizontal="right" vertical="center"/>
    </xf>
    <xf numFmtId="0" fontId="5" fillId="6" borderId="678" xfId="1" quotePrefix="1" applyFont="1" applyFill="1" applyBorder="1" applyAlignment="1">
      <alignment horizontal="left" vertical="center" wrapText="1"/>
    </xf>
    <xf numFmtId="0" fontId="23" fillId="0" borderId="686" xfId="2" applyFont="1" applyFill="1" applyBorder="1" applyAlignment="1">
      <alignment vertical="center" wrapText="1"/>
    </xf>
    <xf numFmtId="0" fontId="23" fillId="6" borderId="686" xfId="2" applyFont="1" applyFill="1" applyBorder="1" applyAlignment="1">
      <alignment horizontal="center" vertical="center" wrapText="1"/>
    </xf>
    <xf numFmtId="0" fontId="17" fillId="0" borderId="32" xfId="2" applyFont="1" applyBorder="1" applyAlignment="1">
      <alignment horizontal="right" vertical="center" wrapText="1"/>
    </xf>
  </cellXfs>
  <cellStyles count="26">
    <cellStyle name="Dziesiętny 2" xfId="19"/>
    <cellStyle name="Normalny" xfId="0" builtinId="0"/>
    <cellStyle name="Normalny 2" xfId="2"/>
    <cellStyle name="Normalny 2 2" xfId="4"/>
    <cellStyle name="Normalny 2 2 2" xfId="5"/>
    <cellStyle name="Normalny 2 3" xfId="20"/>
    <cellStyle name="Normalny 2 3 2" xfId="6"/>
    <cellStyle name="Normalny 3" xfId="3"/>
    <cellStyle name="Normalny 3 2" xfId="7"/>
    <cellStyle name="Normalny 3 2 2" xfId="8"/>
    <cellStyle name="Normalny 3 2 3" xfId="24"/>
    <cellStyle name="Normalny 4" xfId="9"/>
    <cellStyle name="Normalny 5" xfId="10"/>
    <cellStyle name="Normalny 5 2" xfId="11"/>
    <cellStyle name="Normalny 5 2 2" xfId="12"/>
    <cellStyle name="Normalny 6" xfId="13"/>
    <cellStyle name="Normalny 7" xfId="1"/>
    <cellStyle name="Normalny 7 2" xfId="21"/>
    <cellStyle name="Normalny 7 3" xfId="22"/>
    <cellStyle name="Normalny 8" xfId="23"/>
    <cellStyle name="Normalny 9" xfId="25"/>
    <cellStyle name="Normalny_Arkusz1" xfId="14"/>
    <cellStyle name="Procentowy 2" xfId="15"/>
    <cellStyle name="Procentowy 3" xfId="18"/>
    <cellStyle name="Procentowy 3 2" xfId="16"/>
    <cellStyle name="Walutowy 2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L1186"/>
  <sheetViews>
    <sheetView view="pageBreakPreview" zoomScale="85" zoomScaleNormal="100" zoomScaleSheetLayoutView="85" workbookViewId="0">
      <pane ySplit="8" topLeftCell="A598" activePane="bottomLeft" state="frozen"/>
      <selection pane="bottomLeft" activeCell="K607" sqref="K607"/>
    </sheetView>
  </sheetViews>
  <sheetFormatPr defaultRowHeight="15"/>
  <cols>
    <col min="1" max="1" width="6.42578125" style="1" customWidth="1"/>
    <col min="2" max="2" width="8.85546875" style="1" customWidth="1"/>
    <col min="3" max="3" width="64" style="2" customWidth="1"/>
    <col min="4" max="4" width="10.5703125" style="2" customWidth="1"/>
    <col min="5" max="7" width="15.140625" style="11" customWidth="1"/>
    <col min="8" max="8" width="15.140625" style="12" customWidth="1"/>
    <col min="9" max="9" width="14.140625" style="5" customWidth="1"/>
    <col min="10" max="10" width="10.85546875" style="5" bestFit="1" customWidth="1"/>
    <col min="11" max="11" width="11.42578125" style="5" customWidth="1"/>
    <col min="12" max="16384" width="9.140625" style="5"/>
  </cols>
  <sheetData>
    <row r="1" spans="1:8" ht="15" customHeight="1">
      <c r="D1" s="3"/>
      <c r="E1" s="3"/>
      <c r="F1" s="3"/>
      <c r="G1" s="3"/>
      <c r="H1" s="4"/>
    </row>
    <row r="2" spans="1:8" ht="8.25" customHeight="1">
      <c r="D2" s="3"/>
      <c r="E2" s="3"/>
      <c r="F2" s="3"/>
      <c r="G2" s="3"/>
      <c r="H2" s="4"/>
    </row>
    <row r="3" spans="1:8" ht="21" customHeight="1">
      <c r="A3" s="2546" t="s">
        <v>0</v>
      </c>
      <c r="B3" s="2546"/>
      <c r="C3" s="2546"/>
      <c r="D3" s="2546"/>
      <c r="E3" s="2546"/>
      <c r="F3" s="2546"/>
      <c r="G3" s="2546"/>
      <c r="H3" s="2546"/>
    </row>
    <row r="4" spans="1:8" ht="24.75" customHeight="1">
      <c r="A4" s="2546" t="s">
        <v>1</v>
      </c>
      <c r="B4" s="2546"/>
      <c r="C4" s="2546"/>
      <c r="D4" s="2546"/>
      <c r="E4" s="2546"/>
      <c r="F4" s="2546"/>
      <c r="G4" s="2546"/>
      <c r="H4" s="2546"/>
    </row>
    <row r="5" spans="1:8" ht="11.25" customHeight="1">
      <c r="A5" s="6"/>
      <c r="B5" s="6"/>
      <c r="C5" s="6"/>
      <c r="D5" s="6"/>
      <c r="E5" s="6"/>
      <c r="F5" s="6"/>
      <c r="G5" s="6"/>
      <c r="H5" s="7"/>
    </row>
    <row r="6" spans="1:8" ht="12" customHeight="1" thickBot="1">
      <c r="A6" s="8"/>
      <c r="B6" s="9"/>
      <c r="C6" s="10"/>
      <c r="D6" s="10"/>
      <c r="H6" s="3258" t="s">
        <v>1076</v>
      </c>
    </row>
    <row r="7" spans="1:8" ht="38.25" customHeight="1" thickBot="1">
      <c r="A7" s="2547" t="s">
        <v>2</v>
      </c>
      <c r="B7" s="2548" t="s">
        <v>3</v>
      </c>
      <c r="C7" s="2549" t="s">
        <v>4</v>
      </c>
      <c r="D7" s="2550" t="s">
        <v>5</v>
      </c>
      <c r="E7" s="2551" t="s">
        <v>6</v>
      </c>
      <c r="F7" s="2551" t="s">
        <v>7</v>
      </c>
      <c r="G7" s="2551" t="s">
        <v>8</v>
      </c>
      <c r="H7" s="2551" t="s">
        <v>9</v>
      </c>
    </row>
    <row r="8" spans="1:8" ht="17.25" customHeight="1" thickBot="1">
      <c r="A8" s="2547"/>
      <c r="B8" s="2548"/>
      <c r="C8" s="2549"/>
      <c r="D8" s="2550"/>
      <c r="E8" s="2552"/>
      <c r="F8" s="2552"/>
      <c r="G8" s="2552"/>
      <c r="H8" s="2552"/>
    </row>
    <row r="9" spans="1:8" ht="15.75" thickBot="1">
      <c r="A9" s="13" t="s">
        <v>10</v>
      </c>
      <c r="B9" s="14" t="s">
        <v>11</v>
      </c>
      <c r="C9" s="15" t="s">
        <v>12</v>
      </c>
      <c r="D9" s="16" t="s">
        <v>13</v>
      </c>
      <c r="E9" s="17" t="s">
        <v>14</v>
      </c>
      <c r="F9" s="17" t="s">
        <v>15</v>
      </c>
      <c r="G9" s="17" t="s">
        <v>16</v>
      </c>
      <c r="H9" s="18" t="s">
        <v>17</v>
      </c>
    </row>
    <row r="10" spans="1:8" ht="15.75" thickBot="1">
      <c r="A10" s="19" t="s">
        <v>18</v>
      </c>
      <c r="B10" s="20"/>
      <c r="C10" s="21" t="s">
        <v>19</v>
      </c>
      <c r="D10" s="22"/>
      <c r="E10" s="23">
        <f>SUM(E11,E19,E27,E32,E42,E38,)</f>
        <v>27997000</v>
      </c>
      <c r="F10" s="23">
        <f t="shared" ref="F10:G10" si="0">SUM(F11,F19,F27,F32,F42,F38,)</f>
        <v>30800079</v>
      </c>
      <c r="G10" s="23">
        <f t="shared" si="0"/>
        <v>34488126</v>
      </c>
      <c r="H10" s="24">
        <f>G10/F10</f>
        <v>1.1197414785851685</v>
      </c>
    </row>
    <row r="11" spans="1:8" ht="15.75" thickBot="1">
      <c r="A11" s="2529"/>
      <c r="B11" s="25" t="s">
        <v>20</v>
      </c>
      <c r="C11" s="26" t="s">
        <v>21</v>
      </c>
      <c r="D11" s="27"/>
      <c r="E11" s="28">
        <f>SUM(E12,E18)</f>
        <v>13002000</v>
      </c>
      <c r="F11" s="28">
        <f t="shared" ref="F11:G11" si="1">SUM(F12,F18)</f>
        <v>13002000</v>
      </c>
      <c r="G11" s="28">
        <f t="shared" si="1"/>
        <v>14032373</v>
      </c>
      <c r="H11" s="29">
        <f t="shared" ref="H11:H74" si="2">G11/F11</f>
        <v>1.0792472696508228</v>
      </c>
    </row>
    <row r="12" spans="1:8" ht="15" customHeight="1">
      <c r="A12" s="2529"/>
      <c r="B12" s="2462" t="s">
        <v>22</v>
      </c>
      <c r="C12" s="2462"/>
      <c r="D12" s="30"/>
      <c r="E12" s="31">
        <f>SUM(E13:E17)</f>
        <v>13002000</v>
      </c>
      <c r="F12" s="31">
        <f t="shared" ref="F12:G12" si="3">SUM(F13:F17)</f>
        <v>13002000</v>
      </c>
      <c r="G12" s="31">
        <f t="shared" si="3"/>
        <v>14032373</v>
      </c>
      <c r="H12" s="32">
        <f t="shared" si="2"/>
        <v>1.0792472696508228</v>
      </c>
    </row>
    <row r="13" spans="1:8" ht="15" customHeight="1">
      <c r="A13" s="2529"/>
      <c r="B13" s="2446"/>
      <c r="C13" s="2540" t="s">
        <v>23</v>
      </c>
      <c r="D13" s="33" t="s">
        <v>24</v>
      </c>
      <c r="E13" s="34">
        <v>0</v>
      </c>
      <c r="F13" s="34">
        <v>0</v>
      </c>
      <c r="G13" s="34">
        <v>22497</v>
      </c>
      <c r="H13" s="35"/>
    </row>
    <row r="14" spans="1:8" ht="18.75" customHeight="1">
      <c r="A14" s="2529"/>
      <c r="B14" s="2447"/>
      <c r="C14" s="2541"/>
      <c r="D14" s="36" t="s">
        <v>25</v>
      </c>
      <c r="E14" s="37">
        <v>13000000</v>
      </c>
      <c r="F14" s="37">
        <v>13000000</v>
      </c>
      <c r="G14" s="37">
        <v>13998175</v>
      </c>
      <c r="H14" s="35">
        <f t="shared" si="2"/>
        <v>1.0767826923076924</v>
      </c>
    </row>
    <row r="15" spans="1:8" ht="18" customHeight="1">
      <c r="A15" s="2529"/>
      <c r="B15" s="2447"/>
      <c r="C15" s="2541"/>
      <c r="D15" s="36" t="s">
        <v>26</v>
      </c>
      <c r="E15" s="37">
        <v>0</v>
      </c>
      <c r="F15" s="37">
        <v>0</v>
      </c>
      <c r="G15" s="37">
        <v>9436</v>
      </c>
      <c r="H15" s="35"/>
    </row>
    <row r="16" spans="1:8" ht="16.5" customHeight="1">
      <c r="A16" s="2529"/>
      <c r="B16" s="2447"/>
      <c r="C16" s="2541"/>
      <c r="D16" s="33" t="s">
        <v>27</v>
      </c>
      <c r="E16" s="37">
        <v>0</v>
      </c>
      <c r="F16" s="37">
        <v>0</v>
      </c>
      <c r="G16" s="37">
        <v>55</v>
      </c>
      <c r="H16" s="35"/>
    </row>
    <row r="17" spans="1:8" ht="18.75" customHeight="1">
      <c r="A17" s="2529"/>
      <c r="B17" s="2463"/>
      <c r="C17" s="2542"/>
      <c r="D17" s="38" t="s">
        <v>28</v>
      </c>
      <c r="E17" s="37">
        <v>2000</v>
      </c>
      <c r="F17" s="37">
        <v>2000</v>
      </c>
      <c r="G17" s="37">
        <v>2210</v>
      </c>
      <c r="H17" s="35">
        <f t="shared" si="2"/>
        <v>1.105</v>
      </c>
    </row>
    <row r="18" spans="1:8" ht="13.5" customHeight="1" thickBot="1">
      <c r="A18" s="2529"/>
      <c r="B18" s="2488" t="s">
        <v>29</v>
      </c>
      <c r="C18" s="2488"/>
      <c r="D18" s="39"/>
      <c r="E18" s="40">
        <v>0</v>
      </c>
      <c r="F18" s="40">
        <v>0</v>
      </c>
      <c r="G18" s="40">
        <v>0</v>
      </c>
      <c r="H18" s="41"/>
    </row>
    <row r="19" spans="1:8" ht="15.75" hidden="1" customHeight="1" thickBot="1">
      <c r="A19" s="2529"/>
      <c r="B19" s="42" t="s">
        <v>30</v>
      </c>
      <c r="C19" s="43" t="s">
        <v>31</v>
      </c>
      <c r="D19" s="44"/>
      <c r="E19" s="28">
        <f>SUM(E20,E24)</f>
        <v>0</v>
      </c>
      <c r="F19" s="28"/>
      <c r="G19" s="28">
        <f t="shared" ref="G19:G41" si="4">E19+F19</f>
        <v>0</v>
      </c>
      <c r="H19" s="29" t="e">
        <f t="shared" si="2"/>
        <v>#DIV/0!</v>
      </c>
    </row>
    <row r="20" spans="1:8" ht="15.75" hidden="1" customHeight="1" thickBot="1">
      <c r="A20" s="2529"/>
      <c r="B20" s="2451" t="s">
        <v>22</v>
      </c>
      <c r="C20" s="2478"/>
      <c r="D20" s="45"/>
      <c r="E20" s="46">
        <f t="shared" ref="E20" si="5">SUM(E21:E23)</f>
        <v>0</v>
      </c>
      <c r="F20" s="46"/>
      <c r="G20" s="46">
        <f t="shared" si="4"/>
        <v>0</v>
      </c>
      <c r="H20" s="47" t="e">
        <f t="shared" si="2"/>
        <v>#DIV/0!</v>
      </c>
    </row>
    <row r="21" spans="1:8" ht="39" hidden="1" customHeight="1" thickBot="1">
      <c r="A21" s="2529"/>
      <c r="B21" s="2543"/>
      <c r="C21" s="48" t="s">
        <v>32</v>
      </c>
      <c r="D21" s="33" t="s">
        <v>26</v>
      </c>
      <c r="E21" s="49">
        <v>0</v>
      </c>
      <c r="F21" s="49"/>
      <c r="G21" s="49">
        <f t="shared" si="4"/>
        <v>0</v>
      </c>
      <c r="H21" s="50" t="e">
        <f t="shared" si="2"/>
        <v>#DIV/0!</v>
      </c>
    </row>
    <row r="22" spans="1:8" ht="41.25" hidden="1" customHeight="1">
      <c r="A22" s="2529"/>
      <c r="B22" s="2544"/>
      <c r="C22" s="51" t="s">
        <v>33</v>
      </c>
      <c r="D22" s="52">
        <v>2210</v>
      </c>
      <c r="E22" s="37">
        <v>0</v>
      </c>
      <c r="F22" s="37"/>
      <c r="G22" s="37">
        <f t="shared" si="4"/>
        <v>0</v>
      </c>
      <c r="H22" s="35" t="e">
        <f t="shared" si="2"/>
        <v>#DIV/0!</v>
      </c>
    </row>
    <row r="23" spans="1:8" ht="42" hidden="1" customHeight="1">
      <c r="A23" s="2529"/>
      <c r="B23" s="2545"/>
      <c r="C23" s="53" t="s">
        <v>34</v>
      </c>
      <c r="D23" s="54">
        <v>2360</v>
      </c>
      <c r="E23" s="37">
        <v>0</v>
      </c>
      <c r="F23" s="37"/>
      <c r="G23" s="37">
        <f t="shared" si="4"/>
        <v>0</v>
      </c>
      <c r="H23" s="35" t="e">
        <f t="shared" si="2"/>
        <v>#DIV/0!</v>
      </c>
    </row>
    <row r="24" spans="1:8" ht="0.75" hidden="1" customHeight="1" thickBot="1">
      <c r="A24" s="2529"/>
      <c r="B24" s="2476" t="s">
        <v>35</v>
      </c>
      <c r="C24" s="2477"/>
      <c r="D24" s="55"/>
      <c r="E24" s="56">
        <f>SUM(E25:E26)</f>
        <v>0</v>
      </c>
      <c r="F24" s="56"/>
      <c r="G24" s="56">
        <f t="shared" si="4"/>
        <v>0</v>
      </c>
      <c r="H24" s="57" t="e">
        <f t="shared" si="2"/>
        <v>#DIV/0!</v>
      </c>
    </row>
    <row r="25" spans="1:8" ht="15" hidden="1" customHeight="1">
      <c r="A25" s="2529"/>
      <c r="B25" s="2544"/>
      <c r="C25" s="58" t="s">
        <v>36</v>
      </c>
      <c r="D25" s="2518">
        <v>6510</v>
      </c>
      <c r="E25" s="37">
        <v>0</v>
      </c>
      <c r="F25" s="37"/>
      <c r="G25" s="37">
        <f t="shared" si="4"/>
        <v>0</v>
      </c>
      <c r="H25" s="35" t="e">
        <f t="shared" si="2"/>
        <v>#DIV/0!</v>
      </c>
    </row>
    <row r="26" spans="1:8" ht="18" hidden="1" customHeight="1" thickBot="1">
      <c r="A26" s="2529"/>
      <c r="B26" s="2544"/>
      <c r="C26" s="59" t="s">
        <v>37</v>
      </c>
      <c r="D26" s="2536"/>
      <c r="E26" s="60">
        <v>0</v>
      </c>
      <c r="F26" s="60"/>
      <c r="G26" s="60">
        <f t="shared" si="4"/>
        <v>0</v>
      </c>
      <c r="H26" s="61" t="e">
        <f t="shared" si="2"/>
        <v>#DIV/0!</v>
      </c>
    </row>
    <row r="27" spans="1:8" ht="15.75" thickBot="1">
      <c r="A27" s="2529"/>
      <c r="B27" s="25" t="s">
        <v>38</v>
      </c>
      <c r="C27" s="62" t="s">
        <v>39</v>
      </c>
      <c r="D27" s="44"/>
      <c r="E27" s="28">
        <f>SUM(E28,E31)</f>
        <v>5345000</v>
      </c>
      <c r="F27" s="28">
        <f t="shared" ref="F27:G27" si="6">SUM(F28,F31)</f>
        <v>5345000</v>
      </c>
      <c r="G27" s="28">
        <f t="shared" si="6"/>
        <v>5217623</v>
      </c>
      <c r="H27" s="29">
        <f t="shared" si="2"/>
        <v>0.97616894293732459</v>
      </c>
    </row>
    <row r="28" spans="1:8">
      <c r="A28" s="2529"/>
      <c r="B28" s="2451" t="s">
        <v>22</v>
      </c>
      <c r="C28" s="2478"/>
      <c r="D28" s="63"/>
      <c r="E28" s="31">
        <f>SUM(E29:E30)</f>
        <v>5345000</v>
      </c>
      <c r="F28" s="31">
        <f t="shared" ref="F28:G28" si="7">SUM(F29:F30)</f>
        <v>5345000</v>
      </c>
      <c r="G28" s="31">
        <f t="shared" si="7"/>
        <v>5217623</v>
      </c>
      <c r="H28" s="32">
        <f t="shared" si="2"/>
        <v>0.97616894293732459</v>
      </c>
    </row>
    <row r="29" spans="1:8" ht="39.75" customHeight="1">
      <c r="A29" s="2529"/>
      <c r="B29" s="2447"/>
      <c r="C29" s="64" t="s">
        <v>40</v>
      </c>
      <c r="D29" s="65">
        <v>2058</v>
      </c>
      <c r="E29" s="37">
        <v>3401000</v>
      </c>
      <c r="F29" s="37">
        <v>3401000</v>
      </c>
      <c r="G29" s="37">
        <v>3319971</v>
      </c>
      <c r="H29" s="35">
        <f t="shared" si="2"/>
        <v>0.97617494854454567</v>
      </c>
    </row>
    <row r="30" spans="1:8" ht="36.75" customHeight="1">
      <c r="A30" s="2529"/>
      <c r="B30" s="2463"/>
      <c r="C30" s="66" t="s">
        <v>41</v>
      </c>
      <c r="D30" s="67">
        <v>2059</v>
      </c>
      <c r="E30" s="37">
        <v>1944000</v>
      </c>
      <c r="F30" s="37">
        <v>1944000</v>
      </c>
      <c r="G30" s="37">
        <v>1897652</v>
      </c>
      <c r="H30" s="35">
        <f t="shared" si="2"/>
        <v>0.97615843621399179</v>
      </c>
    </row>
    <row r="31" spans="1:8">
      <c r="A31" s="2529"/>
      <c r="B31" s="2476" t="s">
        <v>29</v>
      </c>
      <c r="C31" s="2477"/>
      <c r="D31" s="55"/>
      <c r="E31" s="56">
        <v>0</v>
      </c>
      <c r="F31" s="56">
        <v>0</v>
      </c>
      <c r="G31" s="56">
        <v>0</v>
      </c>
      <c r="H31" s="57"/>
    </row>
    <row r="32" spans="1:8" ht="15.75" thickBot="1">
      <c r="A32" s="2529"/>
      <c r="B32" s="68" t="s">
        <v>42</v>
      </c>
      <c r="C32" s="69" t="s">
        <v>43</v>
      </c>
      <c r="D32" s="70"/>
      <c r="E32" s="71">
        <f>SUM(E37,E33)</f>
        <v>9500000</v>
      </c>
      <c r="F32" s="71">
        <f>SUM(F37,F33)</f>
        <v>9500000</v>
      </c>
      <c r="G32" s="71">
        <f t="shared" ref="G32" si="8">SUM(G37,G33)</f>
        <v>12286255</v>
      </c>
      <c r="H32" s="72">
        <f t="shared" si="2"/>
        <v>1.2932900000000001</v>
      </c>
    </row>
    <row r="33" spans="1:8">
      <c r="A33" s="2529"/>
      <c r="B33" s="2530" t="s">
        <v>22</v>
      </c>
      <c r="C33" s="2530"/>
      <c r="D33" s="73"/>
      <c r="E33" s="31">
        <f>SUM(E34:E36)</f>
        <v>9500000</v>
      </c>
      <c r="F33" s="31">
        <f t="shared" ref="F33:G33" si="9">SUM(F34:F36)</f>
        <v>9500000</v>
      </c>
      <c r="G33" s="31">
        <f t="shared" si="9"/>
        <v>12286255</v>
      </c>
      <c r="H33" s="47">
        <f t="shared" si="2"/>
        <v>1.2932900000000001</v>
      </c>
    </row>
    <row r="34" spans="1:8" ht="18" customHeight="1">
      <c r="A34" s="2529"/>
      <c r="B34" s="2537"/>
      <c r="C34" s="74" t="s">
        <v>44</v>
      </c>
      <c r="D34" s="75" t="s">
        <v>45</v>
      </c>
      <c r="E34" s="37">
        <v>9500000</v>
      </c>
      <c r="F34" s="37">
        <v>9500000</v>
      </c>
      <c r="G34" s="37">
        <v>12236154</v>
      </c>
      <c r="H34" s="35">
        <f>G32/F32</f>
        <v>1.2932900000000001</v>
      </c>
    </row>
    <row r="35" spans="1:8" ht="27.75" customHeight="1">
      <c r="A35" s="2529"/>
      <c r="B35" s="2538"/>
      <c r="C35" s="76" t="s">
        <v>46</v>
      </c>
      <c r="D35" s="77" t="s">
        <v>47</v>
      </c>
      <c r="E35" s="37">
        <v>0</v>
      </c>
      <c r="F35" s="37">
        <v>0</v>
      </c>
      <c r="G35" s="37">
        <v>50064</v>
      </c>
      <c r="H35" s="35">
        <f>G33/F33</f>
        <v>1.2932900000000001</v>
      </c>
    </row>
    <row r="36" spans="1:8" ht="50.25" customHeight="1">
      <c r="A36" s="2529"/>
      <c r="B36" s="2539"/>
      <c r="C36" s="78" t="s">
        <v>48</v>
      </c>
      <c r="D36" s="79" t="s">
        <v>49</v>
      </c>
      <c r="E36" s="80">
        <v>0</v>
      </c>
      <c r="F36" s="80">
        <v>0</v>
      </c>
      <c r="G36" s="80">
        <v>37</v>
      </c>
      <c r="H36" s="35">
        <f>G34/F34</f>
        <v>1.2880162105263158</v>
      </c>
    </row>
    <row r="37" spans="1:8" ht="15.75" thickBot="1">
      <c r="A37" s="2529"/>
      <c r="B37" s="2531" t="s">
        <v>29</v>
      </c>
      <c r="C37" s="2532"/>
      <c r="D37" s="81"/>
      <c r="E37" s="40">
        <v>0</v>
      </c>
      <c r="F37" s="40">
        <v>0</v>
      </c>
      <c r="G37" s="40">
        <f t="shared" si="4"/>
        <v>0</v>
      </c>
      <c r="H37" s="41"/>
    </row>
    <row r="38" spans="1:8" ht="15.75" hidden="1" customHeight="1" thickBot="1">
      <c r="A38" s="82"/>
      <c r="B38" s="68" t="s">
        <v>50</v>
      </c>
      <c r="C38" s="69" t="s">
        <v>51</v>
      </c>
      <c r="D38" s="70"/>
      <c r="E38" s="71">
        <f>SUM(E41,E39)</f>
        <v>0</v>
      </c>
      <c r="F38" s="71"/>
      <c r="G38" s="71">
        <f t="shared" si="4"/>
        <v>0</v>
      </c>
      <c r="H38" s="72" t="e">
        <f t="shared" si="2"/>
        <v>#DIV/0!</v>
      </c>
    </row>
    <row r="39" spans="1:8" ht="15.75" hidden="1" customHeight="1" thickBot="1">
      <c r="A39" s="82"/>
      <c r="B39" s="2530" t="s">
        <v>22</v>
      </c>
      <c r="C39" s="2530"/>
      <c r="D39" s="73"/>
      <c r="E39" s="31">
        <f>SUM(E40:E40)</f>
        <v>0</v>
      </c>
      <c r="F39" s="31"/>
      <c r="G39" s="31">
        <f t="shared" si="4"/>
        <v>0</v>
      </c>
      <c r="H39" s="32" t="e">
        <f t="shared" si="2"/>
        <v>#DIV/0!</v>
      </c>
    </row>
    <row r="40" spans="1:8" ht="39" hidden="1" customHeight="1" thickBot="1">
      <c r="A40" s="82"/>
      <c r="B40" s="83"/>
      <c r="C40" s="84" t="s">
        <v>32</v>
      </c>
      <c r="D40" s="75" t="s">
        <v>26</v>
      </c>
      <c r="E40" s="37">
        <v>0</v>
      </c>
      <c r="F40" s="37"/>
      <c r="G40" s="37">
        <f t="shared" si="4"/>
        <v>0</v>
      </c>
      <c r="H40" s="35" t="e">
        <f t="shared" si="2"/>
        <v>#DIV/0!</v>
      </c>
    </row>
    <row r="41" spans="1:8" ht="15.75" hidden="1" customHeight="1" thickBot="1">
      <c r="A41" s="82"/>
      <c r="B41" s="2531" t="s">
        <v>29</v>
      </c>
      <c r="C41" s="2532"/>
      <c r="D41" s="81"/>
      <c r="E41" s="40">
        <v>0</v>
      </c>
      <c r="F41" s="40"/>
      <c r="G41" s="40">
        <f t="shared" si="4"/>
        <v>0</v>
      </c>
      <c r="H41" s="41" t="e">
        <f t="shared" si="2"/>
        <v>#DIV/0!</v>
      </c>
    </row>
    <row r="42" spans="1:8" ht="15.75" thickBot="1">
      <c r="A42" s="82"/>
      <c r="B42" s="85" t="s">
        <v>52</v>
      </c>
      <c r="C42" s="62" t="s">
        <v>53</v>
      </c>
      <c r="D42" s="44"/>
      <c r="E42" s="86">
        <f>E43+E46</f>
        <v>150000</v>
      </c>
      <c r="F42" s="86">
        <f>F43+F46</f>
        <v>2953079</v>
      </c>
      <c r="G42" s="86">
        <f>G43+G46</f>
        <v>2951875</v>
      </c>
      <c r="H42" s="87">
        <f t="shared" si="2"/>
        <v>0.99959228994551108</v>
      </c>
    </row>
    <row r="43" spans="1:8">
      <c r="A43" s="82"/>
      <c r="B43" s="2476" t="s">
        <v>22</v>
      </c>
      <c r="C43" s="2479"/>
      <c r="D43" s="55"/>
      <c r="E43" s="56">
        <f>SUM(E44:E45)</f>
        <v>150000</v>
      </c>
      <c r="F43" s="56">
        <f>F44+F45</f>
        <v>2953079</v>
      </c>
      <c r="G43" s="56">
        <f>G44+G45</f>
        <v>2951875</v>
      </c>
      <c r="H43" s="57">
        <f t="shared" si="2"/>
        <v>0.99959228994551108</v>
      </c>
    </row>
    <row r="44" spans="1:8" ht="40.5" customHeight="1">
      <c r="A44" s="82"/>
      <c r="B44" s="2447"/>
      <c r="C44" s="88" t="s">
        <v>33</v>
      </c>
      <c r="D44" s="89">
        <v>2210</v>
      </c>
      <c r="E44" s="60">
        <v>150000</v>
      </c>
      <c r="F44" s="60">
        <v>2793279</v>
      </c>
      <c r="G44" s="60">
        <v>2792075</v>
      </c>
      <c r="H44" s="61">
        <f t="shared" si="2"/>
        <v>0.99956896536293005</v>
      </c>
    </row>
    <row r="45" spans="1:8" ht="35.25" customHeight="1">
      <c r="A45" s="82"/>
      <c r="B45" s="2463"/>
      <c r="C45" s="74" t="s">
        <v>54</v>
      </c>
      <c r="D45" s="90">
        <v>2460</v>
      </c>
      <c r="E45" s="80">
        <v>0</v>
      </c>
      <c r="F45" s="80">
        <v>159800</v>
      </c>
      <c r="G45" s="80">
        <v>159800</v>
      </c>
      <c r="H45" s="91">
        <f t="shared" si="2"/>
        <v>1</v>
      </c>
    </row>
    <row r="46" spans="1:8" ht="15.75" thickBot="1">
      <c r="A46" s="92"/>
      <c r="B46" s="2464" t="s">
        <v>29</v>
      </c>
      <c r="C46" s="2465"/>
      <c r="D46" s="93"/>
      <c r="E46" s="40">
        <v>0</v>
      </c>
      <c r="F46" s="40">
        <v>0</v>
      </c>
      <c r="G46" s="40">
        <v>0</v>
      </c>
      <c r="H46" s="41"/>
    </row>
    <row r="47" spans="1:8" s="100" customFormat="1" ht="15.75" customHeight="1" thickBot="1">
      <c r="A47" s="94" t="s">
        <v>55</v>
      </c>
      <c r="B47" s="95"/>
      <c r="C47" s="96" t="s">
        <v>56</v>
      </c>
      <c r="D47" s="97"/>
      <c r="E47" s="98">
        <f t="shared" ref="E47:G47" si="10">SUM(E48)</f>
        <v>520000</v>
      </c>
      <c r="F47" s="98">
        <f t="shared" si="10"/>
        <v>490000</v>
      </c>
      <c r="G47" s="98">
        <f t="shared" si="10"/>
        <v>451588</v>
      </c>
      <c r="H47" s="99">
        <f t="shared" si="2"/>
        <v>0.92160816326530615</v>
      </c>
    </row>
    <row r="48" spans="1:8" ht="44.25" customHeight="1" thickBot="1">
      <c r="A48" s="2528"/>
      <c r="B48" s="101" t="s">
        <v>57</v>
      </c>
      <c r="C48" s="26" t="s">
        <v>58</v>
      </c>
      <c r="D48" s="27"/>
      <c r="E48" s="28">
        <f t="shared" ref="E48:G48" si="11">SUM(E49,E52)</f>
        <v>520000</v>
      </c>
      <c r="F48" s="28">
        <f t="shared" si="11"/>
        <v>490000</v>
      </c>
      <c r="G48" s="28">
        <f t="shared" si="11"/>
        <v>451588</v>
      </c>
      <c r="H48" s="29">
        <f t="shared" si="2"/>
        <v>0.92160816326530615</v>
      </c>
    </row>
    <row r="49" spans="1:8">
      <c r="A49" s="2529"/>
      <c r="B49" s="2509" t="s">
        <v>22</v>
      </c>
      <c r="C49" s="2510"/>
      <c r="D49" s="45"/>
      <c r="E49" s="31">
        <f t="shared" ref="E49:G49" si="12">SUM(E50:E51)</f>
        <v>520000</v>
      </c>
      <c r="F49" s="31">
        <f t="shared" si="12"/>
        <v>490000</v>
      </c>
      <c r="G49" s="31">
        <f t="shared" si="12"/>
        <v>451588</v>
      </c>
      <c r="H49" s="32">
        <f t="shared" si="2"/>
        <v>0.92160816326530615</v>
      </c>
    </row>
    <row r="50" spans="1:8" ht="30.75" customHeight="1">
      <c r="A50" s="2529"/>
      <c r="B50" s="2533"/>
      <c r="C50" s="74" t="s">
        <v>59</v>
      </c>
      <c r="D50" s="90">
        <v>2058</v>
      </c>
      <c r="E50" s="37">
        <v>390000</v>
      </c>
      <c r="F50" s="37">
        <v>367500</v>
      </c>
      <c r="G50" s="37">
        <v>338690</v>
      </c>
      <c r="H50" s="35">
        <f t="shared" si="2"/>
        <v>0.92160544217687079</v>
      </c>
    </row>
    <row r="51" spans="1:8" ht="39" customHeight="1">
      <c r="A51" s="2529"/>
      <c r="B51" s="2534"/>
      <c r="C51" s="78" t="s">
        <v>60</v>
      </c>
      <c r="D51" s="90">
        <v>2059</v>
      </c>
      <c r="E51" s="60">
        <v>130000</v>
      </c>
      <c r="F51" s="60">
        <v>122500</v>
      </c>
      <c r="G51" s="60">
        <v>112898</v>
      </c>
      <c r="H51" s="61">
        <f t="shared" si="2"/>
        <v>0.92161632653061221</v>
      </c>
    </row>
    <row r="52" spans="1:8" ht="15.75" thickBot="1">
      <c r="A52" s="2529"/>
      <c r="B52" s="2504" t="s">
        <v>29</v>
      </c>
      <c r="C52" s="2535"/>
      <c r="D52" s="63"/>
      <c r="E52" s="102">
        <v>0</v>
      </c>
      <c r="F52" s="102">
        <v>0</v>
      </c>
      <c r="G52" s="102">
        <v>0</v>
      </c>
      <c r="H52" s="103"/>
    </row>
    <row r="53" spans="1:8" s="100" customFormat="1" ht="15.75" customHeight="1" thickBot="1">
      <c r="A53" s="94" t="s">
        <v>61</v>
      </c>
      <c r="B53" s="104"/>
      <c r="C53" s="105" t="s">
        <v>62</v>
      </c>
      <c r="D53" s="106"/>
      <c r="E53" s="107">
        <f t="shared" ref="E53:G53" si="13">SUM(E54)</f>
        <v>1368</v>
      </c>
      <c r="F53" s="107">
        <f t="shared" si="13"/>
        <v>1368</v>
      </c>
      <c r="G53" s="107">
        <f t="shared" si="13"/>
        <v>1549</v>
      </c>
      <c r="H53" s="108">
        <f t="shared" si="2"/>
        <v>1.1323099415204678</v>
      </c>
    </row>
    <row r="54" spans="1:8" ht="15" customHeight="1">
      <c r="A54" s="2528"/>
      <c r="B54" s="109" t="s">
        <v>63</v>
      </c>
      <c r="C54" s="110" t="s">
        <v>53</v>
      </c>
      <c r="D54" s="111"/>
      <c r="E54" s="28">
        <f t="shared" ref="E54:G54" si="14">SUM(E58,E55)</f>
        <v>1368</v>
      </c>
      <c r="F54" s="28">
        <f t="shared" si="14"/>
        <v>1368</v>
      </c>
      <c r="G54" s="28">
        <f t="shared" si="14"/>
        <v>1549</v>
      </c>
      <c r="H54" s="29">
        <f t="shared" si="2"/>
        <v>1.1323099415204678</v>
      </c>
    </row>
    <row r="55" spans="1:8">
      <c r="A55" s="2529"/>
      <c r="B55" s="2476" t="s">
        <v>22</v>
      </c>
      <c r="C55" s="2479"/>
      <c r="D55" s="55"/>
      <c r="E55" s="56">
        <f>SUM(E56+E57)</f>
        <v>1368</v>
      </c>
      <c r="F55" s="56">
        <f t="shared" ref="F55:G55" si="15">SUM(F56+F57)</f>
        <v>1368</v>
      </c>
      <c r="G55" s="56">
        <f t="shared" si="15"/>
        <v>1549</v>
      </c>
      <c r="H55" s="57">
        <f t="shared" si="2"/>
        <v>1.1323099415204678</v>
      </c>
    </row>
    <row r="56" spans="1:8" ht="44.25" customHeight="1">
      <c r="A56" s="2529"/>
      <c r="B56" s="2446"/>
      <c r="C56" s="112" t="s">
        <v>64</v>
      </c>
      <c r="D56" s="113" t="s">
        <v>65</v>
      </c>
      <c r="E56" s="34">
        <v>0</v>
      </c>
      <c r="F56" s="34">
        <v>0</v>
      </c>
      <c r="G56" s="34">
        <v>7</v>
      </c>
      <c r="H56" s="114"/>
    </row>
    <row r="57" spans="1:8" ht="39" customHeight="1">
      <c r="A57" s="2529"/>
      <c r="B57" s="2463"/>
      <c r="C57" s="115" t="s">
        <v>34</v>
      </c>
      <c r="D57" s="54">
        <v>2360</v>
      </c>
      <c r="E57" s="34">
        <v>1368</v>
      </c>
      <c r="F57" s="34">
        <v>1368</v>
      </c>
      <c r="G57" s="34">
        <v>1542</v>
      </c>
      <c r="H57" s="114">
        <f t="shared" si="2"/>
        <v>1.1271929824561404</v>
      </c>
    </row>
    <row r="58" spans="1:8" ht="15.75" thickBot="1">
      <c r="A58" s="2529"/>
      <c r="B58" s="2464" t="s">
        <v>66</v>
      </c>
      <c r="C58" s="2465"/>
      <c r="D58" s="93"/>
      <c r="E58" s="116">
        <v>0</v>
      </c>
      <c r="F58" s="116">
        <v>0</v>
      </c>
      <c r="G58" s="116">
        <v>0</v>
      </c>
      <c r="H58" s="117"/>
    </row>
    <row r="59" spans="1:8" s="100" customFormat="1" ht="17.25" customHeight="1" thickBot="1">
      <c r="A59" s="94" t="s">
        <v>67</v>
      </c>
      <c r="B59" s="104"/>
      <c r="C59" s="105" t="s">
        <v>68</v>
      </c>
      <c r="D59" s="106"/>
      <c r="E59" s="107">
        <f t="shared" ref="E59:G59" si="16">E60</f>
        <v>0</v>
      </c>
      <c r="F59" s="107">
        <f t="shared" si="16"/>
        <v>457088</v>
      </c>
      <c r="G59" s="107">
        <f t="shared" si="16"/>
        <v>461697</v>
      </c>
      <c r="H59" s="108">
        <f t="shared" si="2"/>
        <v>1.0100833975077008</v>
      </c>
    </row>
    <row r="60" spans="1:8" ht="13.5" customHeight="1">
      <c r="A60" s="82"/>
      <c r="B60" s="118" t="s">
        <v>69</v>
      </c>
      <c r="C60" s="119" t="s">
        <v>70</v>
      </c>
      <c r="D60" s="120"/>
      <c r="E60" s="121">
        <f>E61+E66</f>
        <v>0</v>
      </c>
      <c r="F60" s="121">
        <f>F61+F66</f>
        <v>457088</v>
      </c>
      <c r="G60" s="121">
        <f>G61+G66</f>
        <v>461697</v>
      </c>
      <c r="H60" s="122">
        <f t="shared" si="2"/>
        <v>1.0100833975077008</v>
      </c>
    </row>
    <row r="61" spans="1:8" ht="16.5" customHeight="1">
      <c r="A61" s="82"/>
      <c r="B61" s="2476" t="s">
        <v>22</v>
      </c>
      <c r="C61" s="2497"/>
      <c r="D61" s="63"/>
      <c r="E61" s="123">
        <f>SUM(E62:E65)</f>
        <v>0</v>
      </c>
      <c r="F61" s="123">
        <f>SUM(F62:F65)</f>
        <v>365901</v>
      </c>
      <c r="G61" s="123">
        <f>SUM(G62:G65)</f>
        <v>370300</v>
      </c>
      <c r="H61" s="124">
        <f t="shared" si="2"/>
        <v>1.0120223776376671</v>
      </c>
    </row>
    <row r="62" spans="1:8" ht="30" customHeight="1">
      <c r="A62" s="82"/>
      <c r="B62" s="125"/>
      <c r="C62" s="2521" t="s">
        <v>71</v>
      </c>
      <c r="D62" s="126">
        <v>2917</v>
      </c>
      <c r="E62" s="37">
        <v>0</v>
      </c>
      <c r="F62" s="37">
        <v>49</v>
      </c>
      <c r="G62" s="37">
        <v>48</v>
      </c>
      <c r="H62" s="35">
        <f t="shared" si="2"/>
        <v>0.97959183673469385</v>
      </c>
    </row>
    <row r="63" spans="1:8" ht="35.25" customHeight="1">
      <c r="A63" s="82"/>
      <c r="B63" s="125"/>
      <c r="C63" s="2522"/>
      <c r="D63" s="127">
        <v>2957</v>
      </c>
      <c r="E63" s="37">
        <v>0</v>
      </c>
      <c r="F63" s="37">
        <v>72000</v>
      </c>
      <c r="G63" s="37">
        <v>70392</v>
      </c>
      <c r="H63" s="35">
        <f t="shared" si="2"/>
        <v>0.97766666666666668</v>
      </c>
    </row>
    <row r="64" spans="1:8" ht="31.5" customHeight="1">
      <c r="A64" s="82"/>
      <c r="B64" s="125"/>
      <c r="C64" s="2521" t="s">
        <v>72</v>
      </c>
      <c r="D64" s="127">
        <v>2919</v>
      </c>
      <c r="E64" s="37">
        <v>0</v>
      </c>
      <c r="F64" s="37">
        <v>2385</v>
      </c>
      <c r="G64" s="37">
        <v>2385</v>
      </c>
      <c r="H64" s="35">
        <f t="shared" si="2"/>
        <v>1</v>
      </c>
    </row>
    <row r="65" spans="1:8" ht="33" customHeight="1">
      <c r="A65" s="82"/>
      <c r="B65" s="125"/>
      <c r="C65" s="2522"/>
      <c r="D65" s="128">
        <v>2959</v>
      </c>
      <c r="E65" s="37">
        <v>0</v>
      </c>
      <c r="F65" s="37">
        <v>291467</v>
      </c>
      <c r="G65" s="37">
        <v>297475</v>
      </c>
      <c r="H65" s="35">
        <f t="shared" si="2"/>
        <v>1.0206129681919394</v>
      </c>
    </row>
    <row r="66" spans="1:8" ht="14.25" customHeight="1">
      <c r="A66" s="82"/>
      <c r="B66" s="2476" t="s">
        <v>35</v>
      </c>
      <c r="C66" s="2479"/>
      <c r="D66" s="129"/>
      <c r="E66" s="123">
        <f>E67</f>
        <v>0</v>
      </c>
      <c r="F66" s="123">
        <f t="shared" ref="F66:G66" si="17">F67</f>
        <v>91187</v>
      </c>
      <c r="G66" s="123">
        <f t="shared" si="17"/>
        <v>91397</v>
      </c>
      <c r="H66" s="124">
        <f t="shared" si="2"/>
        <v>1.0023029598517332</v>
      </c>
    </row>
    <row r="67" spans="1:8" ht="52.5" customHeight="1" thickBot="1">
      <c r="A67" s="82"/>
      <c r="B67" s="130"/>
      <c r="C67" s="131" t="s">
        <v>73</v>
      </c>
      <c r="D67" s="132">
        <v>6669</v>
      </c>
      <c r="E67" s="133">
        <v>0</v>
      </c>
      <c r="F67" s="133">
        <v>91187</v>
      </c>
      <c r="G67" s="133">
        <v>91397</v>
      </c>
      <c r="H67" s="134">
        <f t="shared" si="2"/>
        <v>1.0023029598517332</v>
      </c>
    </row>
    <row r="68" spans="1:8" ht="15.75" thickBot="1">
      <c r="A68" s="135">
        <v>600</v>
      </c>
      <c r="B68" s="136"/>
      <c r="C68" s="137" t="s">
        <v>74</v>
      </c>
      <c r="D68" s="22"/>
      <c r="E68" s="23">
        <f>SUM(E69,E85,E91,E96,E127,E79,E123)</f>
        <v>188732695</v>
      </c>
      <c r="F68" s="23">
        <f>SUM(F69,F85,F91,F96,F127,F79,F123)</f>
        <v>159558396</v>
      </c>
      <c r="G68" s="23">
        <f>SUM(G69,G85,G91,G96,G127,G79,G123)</f>
        <v>174920457</v>
      </c>
      <c r="H68" s="24">
        <f t="shared" si="2"/>
        <v>1.0962786126278181</v>
      </c>
    </row>
    <row r="69" spans="1:8" ht="15.75" thickBot="1">
      <c r="A69" s="2459"/>
      <c r="B69" s="138">
        <v>60001</v>
      </c>
      <c r="C69" s="62" t="s">
        <v>75</v>
      </c>
      <c r="D69" s="44"/>
      <c r="E69" s="28">
        <f>SUM(E70,E77)</f>
        <v>27956552</v>
      </c>
      <c r="F69" s="28">
        <f>SUM(F70,F77)</f>
        <v>32847045</v>
      </c>
      <c r="G69" s="28">
        <f>SUM(G70,G77)</f>
        <v>42542613</v>
      </c>
      <c r="H69" s="29">
        <f t="shared" si="2"/>
        <v>1.2951732187781275</v>
      </c>
    </row>
    <row r="70" spans="1:8">
      <c r="A70" s="2460"/>
      <c r="B70" s="2451" t="s">
        <v>22</v>
      </c>
      <c r="C70" s="2472"/>
      <c r="D70" s="139"/>
      <c r="E70" s="46">
        <f>SUM(E71:E76)</f>
        <v>26556552</v>
      </c>
      <c r="F70" s="46">
        <f>SUM(F71:F76)</f>
        <v>31447045</v>
      </c>
      <c r="G70" s="46">
        <f>SUM(G71:G76)</f>
        <v>41142613</v>
      </c>
      <c r="H70" s="47">
        <f t="shared" si="2"/>
        <v>1.3083141198163453</v>
      </c>
    </row>
    <row r="71" spans="1:8" ht="19.5" customHeight="1">
      <c r="A71" s="2460"/>
      <c r="B71" s="2447"/>
      <c r="C71" s="140" t="s">
        <v>76</v>
      </c>
      <c r="D71" s="141" t="s">
        <v>24</v>
      </c>
      <c r="E71" s="49">
        <v>10328300</v>
      </c>
      <c r="F71" s="49">
        <v>10328300</v>
      </c>
      <c r="G71" s="49">
        <v>10336702</v>
      </c>
      <c r="H71" s="50">
        <f t="shared" si="2"/>
        <v>1.0008134930240213</v>
      </c>
    </row>
    <row r="72" spans="1:8" ht="21.75" customHeight="1">
      <c r="A72" s="2460"/>
      <c r="B72" s="2447"/>
      <c r="C72" s="2523" t="s">
        <v>77</v>
      </c>
      <c r="D72" s="142" t="s">
        <v>65</v>
      </c>
      <c r="E72" s="37">
        <v>0</v>
      </c>
      <c r="F72" s="37">
        <v>0</v>
      </c>
      <c r="G72" s="37">
        <v>12781</v>
      </c>
      <c r="H72" s="50"/>
    </row>
    <row r="73" spans="1:8" ht="21" customHeight="1">
      <c r="A73" s="2460"/>
      <c r="B73" s="2447"/>
      <c r="C73" s="2524"/>
      <c r="D73" s="142" t="s">
        <v>27</v>
      </c>
      <c r="E73" s="37">
        <v>0</v>
      </c>
      <c r="F73" s="80">
        <v>0</v>
      </c>
      <c r="G73" s="80">
        <v>1142936</v>
      </c>
      <c r="H73" s="50"/>
    </row>
    <row r="74" spans="1:8" ht="42" customHeight="1">
      <c r="A74" s="2460"/>
      <c r="B74" s="2447"/>
      <c r="C74" s="143" t="s">
        <v>78</v>
      </c>
      <c r="D74" s="144" t="s">
        <v>79</v>
      </c>
      <c r="E74" s="80">
        <v>0</v>
      </c>
      <c r="F74" s="80">
        <v>53398</v>
      </c>
      <c r="G74" s="80">
        <v>53398</v>
      </c>
      <c r="H74" s="91">
        <f t="shared" si="2"/>
        <v>1</v>
      </c>
    </row>
    <row r="75" spans="1:8" ht="30.75" customHeight="1">
      <c r="A75" s="2460"/>
      <c r="B75" s="2447"/>
      <c r="C75" s="145" t="s">
        <v>80</v>
      </c>
      <c r="D75" s="146" t="s">
        <v>81</v>
      </c>
      <c r="E75" s="80">
        <v>16228252</v>
      </c>
      <c r="F75" s="80">
        <v>16228252</v>
      </c>
      <c r="G75" s="80">
        <v>23745850</v>
      </c>
      <c r="H75" s="91">
        <f t="shared" ref="H75:H139" si="18">G75/F75</f>
        <v>1.463241389152695</v>
      </c>
    </row>
    <row r="76" spans="1:8" ht="20.25" customHeight="1">
      <c r="A76" s="2460"/>
      <c r="B76" s="2463"/>
      <c r="C76" s="147" t="s">
        <v>82</v>
      </c>
      <c r="D76" s="33" t="s">
        <v>83</v>
      </c>
      <c r="E76" s="37">
        <v>0</v>
      </c>
      <c r="F76" s="37">
        <v>4837095</v>
      </c>
      <c r="G76" s="37">
        <v>5850946</v>
      </c>
      <c r="H76" s="35">
        <f t="shared" si="18"/>
        <v>1.2095991499029892</v>
      </c>
    </row>
    <row r="77" spans="1:8" ht="15.75" customHeight="1">
      <c r="A77" s="2460"/>
      <c r="B77" s="2476" t="s">
        <v>35</v>
      </c>
      <c r="C77" s="2497"/>
      <c r="D77" s="148"/>
      <c r="E77" s="56">
        <f t="shared" ref="E77:G77" si="19">E78</f>
        <v>1400000</v>
      </c>
      <c r="F77" s="56">
        <f t="shared" si="19"/>
        <v>1400000</v>
      </c>
      <c r="G77" s="56">
        <f t="shared" si="19"/>
        <v>1400000</v>
      </c>
      <c r="H77" s="57">
        <f t="shared" si="18"/>
        <v>1</v>
      </c>
    </row>
    <row r="78" spans="1:8" ht="43.5" customHeight="1">
      <c r="A78" s="2460"/>
      <c r="B78" s="3266"/>
      <c r="C78" s="3267" t="s">
        <v>84</v>
      </c>
      <c r="D78" s="3268">
        <v>6260</v>
      </c>
      <c r="E78" s="3269">
        <v>1400000</v>
      </c>
      <c r="F78" s="3269">
        <v>1400000</v>
      </c>
      <c r="G78" s="3269">
        <v>1400000</v>
      </c>
      <c r="H78" s="3270">
        <f t="shared" si="18"/>
        <v>1</v>
      </c>
    </row>
    <row r="79" spans="1:8" ht="15.75" thickBot="1">
      <c r="A79" s="2460"/>
      <c r="B79" s="253">
        <v>60002</v>
      </c>
      <c r="C79" s="3265" t="s">
        <v>85</v>
      </c>
      <c r="D79" s="70"/>
      <c r="E79" s="198">
        <f>E80+E83</f>
        <v>32162875</v>
      </c>
      <c r="F79" s="198">
        <f t="shared" ref="F79:G79" si="20">F80+F83</f>
        <v>0</v>
      </c>
      <c r="G79" s="198">
        <f t="shared" si="20"/>
        <v>59658</v>
      </c>
      <c r="H79" s="199"/>
    </row>
    <row r="80" spans="1:8">
      <c r="A80" s="2460"/>
      <c r="B80" s="2451" t="s">
        <v>22</v>
      </c>
      <c r="C80" s="2472"/>
      <c r="D80" s="139"/>
      <c r="E80" s="46">
        <f>E81+E82</f>
        <v>10133508</v>
      </c>
      <c r="F80" s="46">
        <f t="shared" ref="F80:G80" si="21">F81+F82</f>
        <v>0</v>
      </c>
      <c r="G80" s="46">
        <f t="shared" si="21"/>
        <v>59658</v>
      </c>
      <c r="H80" s="47"/>
    </row>
    <row r="81" spans="1:8" s="151" customFormat="1" ht="49.5" customHeight="1">
      <c r="A81" s="2460"/>
      <c r="B81" s="2446"/>
      <c r="C81" s="150" t="s">
        <v>86</v>
      </c>
      <c r="D81" s="142" t="s">
        <v>28</v>
      </c>
      <c r="E81" s="49">
        <v>10133508</v>
      </c>
      <c r="F81" s="49">
        <v>0</v>
      </c>
      <c r="G81" s="49">
        <v>0</v>
      </c>
      <c r="H81" s="50"/>
    </row>
    <row r="82" spans="1:8" s="151" customFormat="1" ht="61.5" customHeight="1">
      <c r="A82" s="2460"/>
      <c r="B82" s="2463"/>
      <c r="C82" s="152" t="s">
        <v>87</v>
      </c>
      <c r="D82" s="142" t="s">
        <v>88</v>
      </c>
      <c r="E82" s="49">
        <v>0</v>
      </c>
      <c r="F82" s="49">
        <v>0</v>
      </c>
      <c r="G82" s="49">
        <v>59658</v>
      </c>
      <c r="H82" s="50"/>
    </row>
    <row r="83" spans="1:8" ht="15.75" customHeight="1">
      <c r="A83" s="2460"/>
      <c r="B83" s="2476" t="s">
        <v>35</v>
      </c>
      <c r="C83" s="2497"/>
      <c r="D83" s="148"/>
      <c r="E83" s="56">
        <f>E84</f>
        <v>22029367</v>
      </c>
      <c r="F83" s="56">
        <f t="shared" ref="F83:G83" si="22">F84</f>
        <v>0</v>
      </c>
      <c r="G83" s="56">
        <f t="shared" si="22"/>
        <v>0</v>
      </c>
      <c r="H83" s="57"/>
    </row>
    <row r="84" spans="1:8" ht="52.5" customHeight="1" thickBot="1">
      <c r="A84" s="2460"/>
      <c r="B84" s="153"/>
      <c r="C84" s="154" t="s">
        <v>89</v>
      </c>
      <c r="D84" s="155">
        <v>6257</v>
      </c>
      <c r="E84" s="133">
        <v>22029367</v>
      </c>
      <c r="F84" s="133">
        <v>0</v>
      </c>
      <c r="G84" s="133">
        <v>0</v>
      </c>
      <c r="H84" s="134"/>
    </row>
    <row r="85" spans="1:8" ht="15.75" thickBot="1">
      <c r="A85" s="2460"/>
      <c r="B85" s="156">
        <v>60003</v>
      </c>
      <c r="C85" s="157" t="s">
        <v>90</v>
      </c>
      <c r="D85" s="27"/>
      <c r="E85" s="28">
        <f>SUM(E86,E90)</f>
        <v>55000000</v>
      </c>
      <c r="F85" s="28">
        <f t="shared" ref="F85:G85" si="23">SUM(F86,F90)</f>
        <v>54955666</v>
      </c>
      <c r="G85" s="28">
        <f t="shared" si="23"/>
        <v>51908867</v>
      </c>
      <c r="H85" s="29">
        <f t="shared" si="18"/>
        <v>0.94455896503920089</v>
      </c>
    </row>
    <row r="86" spans="1:8">
      <c r="A86" s="2460"/>
      <c r="B86" s="2467" t="s">
        <v>22</v>
      </c>
      <c r="C86" s="2510"/>
      <c r="D86" s="63"/>
      <c r="E86" s="31">
        <f>SUM(E87:E89)</f>
        <v>55000000</v>
      </c>
      <c r="F86" s="31">
        <f>SUM(F87:F89)</f>
        <v>54955666</v>
      </c>
      <c r="G86" s="31">
        <f t="shared" ref="G86" si="24">SUM(G87:G89)</f>
        <v>51908867</v>
      </c>
      <c r="H86" s="32">
        <f t="shared" si="18"/>
        <v>0.94455896503920089</v>
      </c>
    </row>
    <row r="87" spans="1:8" ht="51">
      <c r="A87" s="2460"/>
      <c r="B87" s="2446"/>
      <c r="C87" s="158" t="s">
        <v>91</v>
      </c>
      <c r="D87" s="77" t="s">
        <v>92</v>
      </c>
      <c r="E87" s="34">
        <v>0</v>
      </c>
      <c r="F87" s="34">
        <v>5125</v>
      </c>
      <c r="G87" s="34">
        <v>5124</v>
      </c>
      <c r="H87" s="159">
        <f t="shared" si="18"/>
        <v>0.99980487804878049</v>
      </c>
    </row>
    <row r="88" spans="1:8" ht="38.25" customHeight="1">
      <c r="A88" s="2460"/>
      <c r="B88" s="2447"/>
      <c r="C88" s="160" t="s">
        <v>33</v>
      </c>
      <c r="D88" s="75">
        <v>2210</v>
      </c>
      <c r="E88" s="49">
        <v>55000000</v>
      </c>
      <c r="F88" s="49">
        <v>54920000</v>
      </c>
      <c r="G88" s="49">
        <v>51873202</v>
      </c>
      <c r="H88" s="50">
        <f t="shared" si="18"/>
        <v>0.94452297887836856</v>
      </c>
    </row>
    <row r="89" spans="1:8" ht="51" customHeight="1">
      <c r="A89" s="2460"/>
      <c r="B89" s="2463"/>
      <c r="C89" s="74" t="s">
        <v>48</v>
      </c>
      <c r="D89" s="161" t="s">
        <v>49</v>
      </c>
      <c r="E89" s="37">
        <v>0</v>
      </c>
      <c r="F89" s="37">
        <v>30541</v>
      </c>
      <c r="G89" s="37">
        <v>30541</v>
      </c>
      <c r="H89" s="35">
        <f t="shared" si="18"/>
        <v>1</v>
      </c>
    </row>
    <row r="90" spans="1:8" ht="15.75" thickBot="1">
      <c r="A90" s="2460"/>
      <c r="B90" s="2464" t="s">
        <v>29</v>
      </c>
      <c r="C90" s="2520"/>
      <c r="D90" s="162"/>
      <c r="E90" s="40">
        <v>0</v>
      </c>
      <c r="F90" s="40">
        <v>0</v>
      </c>
      <c r="G90" s="40">
        <v>0</v>
      </c>
      <c r="H90" s="41"/>
    </row>
    <row r="91" spans="1:8" ht="16.5" customHeight="1" thickBot="1">
      <c r="A91" s="2460"/>
      <c r="B91" s="138">
        <v>60004</v>
      </c>
      <c r="C91" s="62" t="s">
        <v>93</v>
      </c>
      <c r="D91" s="44"/>
      <c r="E91" s="86">
        <f>SUM(E92,E95)</f>
        <v>0</v>
      </c>
      <c r="F91" s="86">
        <f t="shared" ref="F91:G91" si="25">SUM(F92,F95)</f>
        <v>0</v>
      </c>
      <c r="G91" s="86">
        <f t="shared" si="25"/>
        <v>62626</v>
      </c>
      <c r="H91" s="87"/>
    </row>
    <row r="92" spans="1:8" ht="18.75" customHeight="1">
      <c r="A92" s="2460"/>
      <c r="B92" s="2509" t="s">
        <v>22</v>
      </c>
      <c r="C92" s="2510"/>
      <c r="D92" s="63"/>
      <c r="E92" s="31">
        <f>SUM(E93:E94)</f>
        <v>0</v>
      </c>
      <c r="F92" s="31">
        <f t="shared" ref="F92:G92" si="26">SUM(F93:F94)</f>
        <v>0</v>
      </c>
      <c r="G92" s="31">
        <f t="shared" si="26"/>
        <v>62626</v>
      </c>
      <c r="H92" s="32"/>
    </row>
    <row r="93" spans="1:8" ht="18" customHeight="1">
      <c r="A93" s="2460"/>
      <c r="B93" s="2446"/>
      <c r="C93" s="163" t="s">
        <v>94</v>
      </c>
      <c r="D93" s="164" t="s">
        <v>95</v>
      </c>
      <c r="E93" s="37">
        <v>0</v>
      </c>
      <c r="F93" s="37">
        <v>0</v>
      </c>
      <c r="G93" s="37">
        <v>58177</v>
      </c>
      <c r="H93" s="35"/>
    </row>
    <row r="94" spans="1:8" ht="38.25" customHeight="1">
      <c r="A94" s="2460"/>
      <c r="B94" s="2463"/>
      <c r="C94" s="165" t="s">
        <v>34</v>
      </c>
      <c r="D94" s="166" t="s">
        <v>96</v>
      </c>
      <c r="E94" s="37">
        <v>0</v>
      </c>
      <c r="F94" s="37">
        <v>0</v>
      </c>
      <c r="G94" s="37">
        <v>4449</v>
      </c>
      <c r="H94" s="35"/>
    </row>
    <row r="95" spans="1:8" ht="15" customHeight="1" thickBot="1">
      <c r="A95" s="2460"/>
      <c r="B95" s="2464" t="s">
        <v>29</v>
      </c>
      <c r="C95" s="2465"/>
      <c r="D95" s="93"/>
      <c r="E95" s="116">
        <v>0</v>
      </c>
      <c r="F95" s="116">
        <v>0</v>
      </c>
      <c r="G95" s="116">
        <f t="shared" ref="G95" si="27">E95+F95</f>
        <v>0</v>
      </c>
      <c r="H95" s="117"/>
    </row>
    <row r="96" spans="1:8" ht="15.75" thickBot="1">
      <c r="A96" s="2460"/>
      <c r="B96" s="167">
        <v>60013</v>
      </c>
      <c r="C96" s="62" t="s">
        <v>97</v>
      </c>
      <c r="D96" s="44"/>
      <c r="E96" s="28">
        <f>SUM(E97,E113)</f>
        <v>73443381</v>
      </c>
      <c r="F96" s="28">
        <f>SUM(F97,F113)</f>
        <v>71502878</v>
      </c>
      <c r="G96" s="28">
        <f>SUM(G97,G113)</f>
        <v>80128002</v>
      </c>
      <c r="H96" s="29">
        <f t="shared" si="18"/>
        <v>1.1206262494776784</v>
      </c>
    </row>
    <row r="97" spans="1:8" ht="15.75" thickBot="1">
      <c r="A97" s="2460"/>
      <c r="B97" s="2509" t="s">
        <v>22</v>
      </c>
      <c r="C97" s="2510"/>
      <c r="D97" s="63"/>
      <c r="E97" s="31">
        <f>SUM(E98:E112)</f>
        <v>19383745</v>
      </c>
      <c r="F97" s="31">
        <f>SUM(F98:F112)</f>
        <v>22046605</v>
      </c>
      <c r="G97" s="31">
        <f>SUM(G98:G112)</f>
        <v>25678579</v>
      </c>
      <c r="H97" s="168">
        <f t="shared" si="18"/>
        <v>1.1647407389936002</v>
      </c>
    </row>
    <row r="98" spans="1:8">
      <c r="A98" s="2460"/>
      <c r="B98" s="2511"/>
      <c r="C98" s="2512" t="s">
        <v>98</v>
      </c>
      <c r="D98" s="169" t="s">
        <v>99</v>
      </c>
      <c r="E98" s="170">
        <v>0</v>
      </c>
      <c r="F98" s="170">
        <v>0</v>
      </c>
      <c r="G98" s="170">
        <v>26620</v>
      </c>
      <c r="H98" s="50"/>
    </row>
    <row r="99" spans="1:8">
      <c r="A99" s="2460"/>
      <c r="B99" s="2447"/>
      <c r="C99" s="2513"/>
      <c r="D99" s="171" t="s">
        <v>100</v>
      </c>
      <c r="E99" s="34">
        <v>0</v>
      </c>
      <c r="F99" s="34">
        <v>0</v>
      </c>
      <c r="G99" s="34">
        <v>6600</v>
      </c>
      <c r="H99" s="35"/>
    </row>
    <row r="100" spans="1:8" ht="15" customHeight="1">
      <c r="A100" s="2460"/>
      <c r="B100" s="2447"/>
      <c r="C100" s="2513"/>
      <c r="D100" s="172" t="s">
        <v>95</v>
      </c>
      <c r="E100" s="37">
        <v>900000</v>
      </c>
      <c r="F100" s="37">
        <v>900000</v>
      </c>
      <c r="G100" s="37">
        <v>1322027</v>
      </c>
      <c r="H100" s="35">
        <f t="shared" si="18"/>
        <v>1.4689188888888889</v>
      </c>
    </row>
    <row r="101" spans="1:8">
      <c r="A101" s="2460"/>
      <c r="B101" s="2447"/>
      <c r="C101" s="2513"/>
      <c r="D101" s="173" t="s">
        <v>101</v>
      </c>
      <c r="E101" s="37">
        <v>0</v>
      </c>
      <c r="F101" s="37">
        <v>0</v>
      </c>
      <c r="G101" s="37">
        <v>14308</v>
      </c>
      <c r="H101" s="35"/>
    </row>
    <row r="102" spans="1:8">
      <c r="A102" s="2460"/>
      <c r="B102" s="2447"/>
      <c r="C102" s="2513"/>
      <c r="D102" s="173" t="s">
        <v>102</v>
      </c>
      <c r="E102" s="37">
        <v>0</v>
      </c>
      <c r="F102" s="37">
        <v>0</v>
      </c>
      <c r="G102" s="37">
        <v>987</v>
      </c>
      <c r="H102" s="35"/>
    </row>
    <row r="103" spans="1:8">
      <c r="A103" s="2460"/>
      <c r="B103" s="2447"/>
      <c r="C103" s="2513"/>
      <c r="D103" s="173" t="s">
        <v>24</v>
      </c>
      <c r="E103" s="37">
        <v>0</v>
      </c>
      <c r="F103" s="37">
        <v>0</v>
      </c>
      <c r="G103" s="37">
        <v>39826</v>
      </c>
      <c r="H103" s="35"/>
    </row>
    <row r="104" spans="1:8">
      <c r="A104" s="2460"/>
      <c r="B104" s="2447"/>
      <c r="C104" s="2513"/>
      <c r="D104" s="173" t="s">
        <v>25</v>
      </c>
      <c r="E104" s="37">
        <v>0</v>
      </c>
      <c r="F104" s="37">
        <v>0</v>
      </c>
      <c r="G104" s="37">
        <v>3401</v>
      </c>
      <c r="H104" s="35"/>
    </row>
    <row r="105" spans="1:8">
      <c r="A105" s="2460"/>
      <c r="B105" s="2447"/>
      <c r="C105" s="2513"/>
      <c r="D105" s="173" t="s">
        <v>65</v>
      </c>
      <c r="E105" s="37">
        <v>0</v>
      </c>
      <c r="F105" s="37">
        <v>0</v>
      </c>
      <c r="G105" s="37">
        <v>50718</v>
      </c>
      <c r="H105" s="35"/>
    </row>
    <row r="106" spans="1:8">
      <c r="A106" s="2460"/>
      <c r="B106" s="2447"/>
      <c r="C106" s="2513"/>
      <c r="D106" s="173" t="s">
        <v>26</v>
      </c>
      <c r="E106" s="37">
        <v>0</v>
      </c>
      <c r="F106" s="37">
        <v>0</v>
      </c>
      <c r="G106" s="37">
        <v>505565</v>
      </c>
      <c r="H106" s="35"/>
    </row>
    <row r="107" spans="1:8">
      <c r="A107" s="2460"/>
      <c r="B107" s="2447"/>
      <c r="C107" s="2513"/>
      <c r="D107" s="173" t="s">
        <v>27</v>
      </c>
      <c r="E107" s="37">
        <v>0</v>
      </c>
      <c r="F107" s="37">
        <v>0</v>
      </c>
      <c r="G107" s="37">
        <v>2142593</v>
      </c>
      <c r="H107" s="35"/>
    </row>
    <row r="108" spans="1:8" ht="14.25" customHeight="1">
      <c r="A108" s="2460"/>
      <c r="B108" s="2447"/>
      <c r="C108" s="2514"/>
      <c r="D108" s="75" t="s">
        <v>28</v>
      </c>
      <c r="E108" s="37">
        <v>9000</v>
      </c>
      <c r="F108" s="37">
        <v>9000</v>
      </c>
      <c r="G108" s="37">
        <v>428331</v>
      </c>
      <c r="H108" s="35">
        <f t="shared" si="18"/>
        <v>47.592333333333336</v>
      </c>
    </row>
    <row r="109" spans="1:8" ht="27" customHeight="1">
      <c r="A109" s="2460"/>
      <c r="B109" s="2447"/>
      <c r="C109" s="174" t="s">
        <v>103</v>
      </c>
      <c r="D109" s="2425" t="s">
        <v>104</v>
      </c>
      <c r="E109" s="37">
        <v>18474745</v>
      </c>
      <c r="F109" s="37">
        <v>18474745</v>
      </c>
      <c r="G109" s="37">
        <v>18474745</v>
      </c>
      <c r="H109" s="35">
        <f t="shared" si="18"/>
        <v>1</v>
      </c>
    </row>
    <row r="110" spans="1:8" ht="27" customHeight="1">
      <c r="A110" s="2460"/>
      <c r="B110" s="2447"/>
      <c r="C110" s="174" t="s">
        <v>105</v>
      </c>
      <c r="D110" s="2426"/>
      <c r="E110" s="37"/>
      <c r="F110" s="37">
        <v>744225</v>
      </c>
      <c r="G110" s="37">
        <v>744225</v>
      </c>
      <c r="H110" s="35">
        <f t="shared" si="18"/>
        <v>1</v>
      </c>
    </row>
    <row r="111" spans="1:8" ht="24" customHeight="1">
      <c r="A111" s="2460"/>
      <c r="B111" s="2447"/>
      <c r="C111" s="175" t="s">
        <v>106</v>
      </c>
      <c r="D111" s="161" t="s">
        <v>107</v>
      </c>
      <c r="E111" s="37">
        <v>0</v>
      </c>
      <c r="F111" s="37">
        <v>250000</v>
      </c>
      <c r="G111" s="37">
        <v>250000</v>
      </c>
      <c r="H111" s="35">
        <f t="shared" si="18"/>
        <v>1</v>
      </c>
    </row>
    <row r="112" spans="1:8" ht="28.5" customHeight="1">
      <c r="A112" s="2460"/>
      <c r="B112" s="2463"/>
      <c r="C112" s="176" t="s">
        <v>108</v>
      </c>
      <c r="D112" s="79" t="s">
        <v>109</v>
      </c>
      <c r="E112" s="60">
        <v>0</v>
      </c>
      <c r="F112" s="60">
        <v>1668635</v>
      </c>
      <c r="G112" s="60">
        <v>1668633</v>
      </c>
      <c r="H112" s="61">
        <f t="shared" si="18"/>
        <v>0.99999880141552822</v>
      </c>
    </row>
    <row r="113" spans="1:8">
      <c r="A113" s="2460"/>
      <c r="B113" s="2476" t="s">
        <v>35</v>
      </c>
      <c r="C113" s="2479"/>
      <c r="D113" s="55"/>
      <c r="E113" s="56">
        <f>SUM(E114:E122)</f>
        <v>54059636</v>
      </c>
      <c r="F113" s="56">
        <f>SUM(F114:F122)</f>
        <v>49456273</v>
      </c>
      <c r="G113" s="56">
        <f>SUM(G114:G122)</f>
        <v>54449423</v>
      </c>
      <c r="H113" s="57">
        <f t="shared" si="18"/>
        <v>1.1009609033822665</v>
      </c>
    </row>
    <row r="114" spans="1:8" ht="25.5">
      <c r="A114" s="2460"/>
      <c r="B114" s="2446"/>
      <c r="C114" s="112" t="s">
        <v>98</v>
      </c>
      <c r="D114" s="166" t="s">
        <v>110</v>
      </c>
      <c r="E114" s="177">
        <v>0</v>
      </c>
      <c r="F114" s="177">
        <v>0</v>
      </c>
      <c r="G114" s="177">
        <v>163213</v>
      </c>
      <c r="H114" s="35"/>
    </row>
    <row r="115" spans="1:8" ht="57" customHeight="1">
      <c r="A115" s="2460"/>
      <c r="B115" s="2447"/>
      <c r="C115" s="112" t="s">
        <v>111</v>
      </c>
      <c r="D115" s="178" t="s">
        <v>112</v>
      </c>
      <c r="E115" s="177">
        <v>0</v>
      </c>
      <c r="F115" s="177">
        <v>4528959</v>
      </c>
      <c r="G115" s="177">
        <v>22239</v>
      </c>
      <c r="H115" s="35">
        <f t="shared" si="18"/>
        <v>4.9103999395887664E-3</v>
      </c>
    </row>
    <row r="116" spans="1:8" ht="42" customHeight="1">
      <c r="A116" s="2460"/>
      <c r="B116" s="2447"/>
      <c r="C116" s="179" t="s">
        <v>113</v>
      </c>
      <c r="D116" s="2516">
        <v>6257</v>
      </c>
      <c r="E116" s="37">
        <v>25891932</v>
      </c>
      <c r="F116" s="37">
        <v>26004194</v>
      </c>
      <c r="G116" s="37">
        <v>22250000</v>
      </c>
      <c r="H116" s="35">
        <f t="shared" si="18"/>
        <v>0.85563121087313843</v>
      </c>
    </row>
    <row r="117" spans="1:8" ht="42" customHeight="1">
      <c r="A117" s="2460"/>
      <c r="B117" s="2447"/>
      <c r="C117" s="180" t="s">
        <v>114</v>
      </c>
      <c r="D117" s="2517"/>
      <c r="E117" s="49">
        <v>0</v>
      </c>
      <c r="F117" s="49">
        <v>0</v>
      </c>
      <c r="G117" s="49">
        <v>3485679</v>
      </c>
      <c r="H117" s="35"/>
    </row>
    <row r="118" spans="1:8" ht="61.5" customHeight="1">
      <c r="A118" s="2460"/>
      <c r="B118" s="2447"/>
      <c r="C118" s="181" t="s">
        <v>115</v>
      </c>
      <c r="D118" s="2518">
        <v>6258</v>
      </c>
      <c r="E118" s="37">
        <v>0</v>
      </c>
      <c r="F118" s="37">
        <v>0</v>
      </c>
      <c r="G118" s="37">
        <v>1625041</v>
      </c>
      <c r="H118" s="35"/>
    </row>
    <row r="119" spans="1:8" ht="55.5" customHeight="1">
      <c r="A119" s="2460"/>
      <c r="B119" s="2447"/>
      <c r="C119" s="181" t="s">
        <v>116</v>
      </c>
      <c r="D119" s="2519"/>
      <c r="E119" s="37">
        <v>16275028</v>
      </c>
      <c r="F119" s="37">
        <v>1449450</v>
      </c>
      <c r="G119" s="37">
        <v>9922500</v>
      </c>
      <c r="H119" s="35">
        <f t="shared" si="18"/>
        <v>6.8457000931387766</v>
      </c>
    </row>
    <row r="120" spans="1:8" ht="49.5" customHeight="1">
      <c r="A120" s="2460"/>
      <c r="B120" s="2447"/>
      <c r="C120" s="182" t="s">
        <v>117</v>
      </c>
      <c r="D120" s="183">
        <v>6280</v>
      </c>
      <c r="E120" s="37">
        <v>0</v>
      </c>
      <c r="F120" s="37">
        <v>95000</v>
      </c>
      <c r="G120" s="37">
        <v>95000</v>
      </c>
      <c r="H120" s="35">
        <f t="shared" si="18"/>
        <v>1</v>
      </c>
    </row>
    <row r="121" spans="1:8" ht="38.25" customHeight="1">
      <c r="A121" s="2460"/>
      <c r="B121" s="2447"/>
      <c r="C121" s="76" t="s">
        <v>118</v>
      </c>
      <c r="D121" s="52">
        <v>6300</v>
      </c>
      <c r="E121" s="37">
        <v>11892676</v>
      </c>
      <c r="F121" s="37">
        <v>16924776</v>
      </c>
      <c r="G121" s="37">
        <v>16476137</v>
      </c>
      <c r="H121" s="35">
        <f t="shared" si="18"/>
        <v>0.97349217502199148</v>
      </c>
    </row>
    <row r="122" spans="1:8" ht="29.25" customHeight="1" thickBot="1">
      <c r="A122" s="2460"/>
      <c r="B122" s="2448"/>
      <c r="C122" s="184" t="s">
        <v>119</v>
      </c>
      <c r="D122" s="54">
        <v>6530</v>
      </c>
      <c r="E122" s="80">
        <v>0</v>
      </c>
      <c r="F122" s="80">
        <v>453894</v>
      </c>
      <c r="G122" s="80">
        <v>409614</v>
      </c>
      <c r="H122" s="91">
        <f t="shared" si="18"/>
        <v>0.90244418300308005</v>
      </c>
    </row>
    <row r="123" spans="1:8" ht="17.25" customHeight="1" thickBot="1">
      <c r="A123" s="2460"/>
      <c r="B123" s="185">
        <v>60078</v>
      </c>
      <c r="C123" s="186" t="s">
        <v>51</v>
      </c>
      <c r="D123" s="187"/>
      <c r="E123" s="86">
        <f>E124+E125</f>
        <v>0</v>
      </c>
      <c r="F123" s="86">
        <f t="shared" ref="F123:G123" si="28">F124+F125</f>
        <v>0</v>
      </c>
      <c r="G123" s="86">
        <f t="shared" si="28"/>
        <v>500</v>
      </c>
      <c r="H123" s="87"/>
    </row>
    <row r="124" spans="1:8" ht="15" customHeight="1">
      <c r="A124" s="2460"/>
      <c r="B124" s="2451" t="s">
        <v>120</v>
      </c>
      <c r="C124" s="2452"/>
      <c r="D124" s="188"/>
      <c r="E124" s="189">
        <v>0</v>
      </c>
      <c r="F124" s="189">
        <v>0</v>
      </c>
      <c r="G124" s="189">
        <v>0</v>
      </c>
      <c r="H124" s="190"/>
    </row>
    <row r="125" spans="1:8" ht="16.5" customHeight="1">
      <c r="A125" s="2460"/>
      <c r="B125" s="2476" t="s">
        <v>35</v>
      </c>
      <c r="C125" s="2497"/>
      <c r="D125" s="191"/>
      <c r="E125" s="192">
        <f>E126</f>
        <v>0</v>
      </c>
      <c r="F125" s="192">
        <f t="shared" ref="F125:G125" si="29">F126</f>
        <v>0</v>
      </c>
      <c r="G125" s="192">
        <f t="shared" si="29"/>
        <v>500</v>
      </c>
      <c r="H125" s="193"/>
    </row>
    <row r="126" spans="1:8" ht="68.25" customHeight="1" thickBot="1">
      <c r="A126" s="2460"/>
      <c r="B126" s="194"/>
      <c r="C126" s="195" t="s">
        <v>121</v>
      </c>
      <c r="D126" s="196">
        <v>6690</v>
      </c>
      <c r="E126" s="133">
        <v>0</v>
      </c>
      <c r="F126" s="133">
        <v>0</v>
      </c>
      <c r="G126" s="133">
        <v>500</v>
      </c>
      <c r="H126" s="134"/>
    </row>
    <row r="127" spans="1:8" ht="15.75" thickBot="1">
      <c r="A127" s="2460"/>
      <c r="B127" s="185">
        <v>60095</v>
      </c>
      <c r="C127" s="186" t="s">
        <v>53</v>
      </c>
      <c r="D127" s="197"/>
      <c r="E127" s="198">
        <f>SUM(E128,E132)</f>
        <v>169887</v>
      </c>
      <c r="F127" s="198">
        <f t="shared" ref="F127:G127" si="30">SUM(F128,F132)</f>
        <v>252807</v>
      </c>
      <c r="G127" s="198">
        <f t="shared" si="30"/>
        <v>218191</v>
      </c>
      <c r="H127" s="199">
        <f t="shared" si="18"/>
        <v>0.86307341173306118</v>
      </c>
    </row>
    <row r="128" spans="1:8">
      <c r="A128" s="2460"/>
      <c r="B128" s="2456" t="s">
        <v>22</v>
      </c>
      <c r="C128" s="2515"/>
      <c r="D128" s="200"/>
      <c r="E128" s="201">
        <f>SUM(E129:E131)</f>
        <v>169887</v>
      </c>
      <c r="F128" s="201">
        <f t="shared" ref="F128:G128" si="31">SUM(F129:F131)</f>
        <v>252807</v>
      </c>
      <c r="G128" s="201">
        <f t="shared" si="31"/>
        <v>218191</v>
      </c>
      <c r="H128" s="202">
        <f t="shared" si="18"/>
        <v>0.86307341173306118</v>
      </c>
    </row>
    <row r="129" spans="1:8" ht="59.25" customHeight="1">
      <c r="A129" s="2460"/>
      <c r="B129" s="2525"/>
      <c r="C129" s="203" t="s">
        <v>122</v>
      </c>
      <c r="D129" s="204" t="s">
        <v>45</v>
      </c>
      <c r="E129" s="37">
        <v>2150</v>
      </c>
      <c r="F129" s="37">
        <v>2150</v>
      </c>
      <c r="G129" s="37">
        <v>2760</v>
      </c>
      <c r="H129" s="35">
        <f t="shared" si="18"/>
        <v>1.2837209302325581</v>
      </c>
    </row>
    <row r="130" spans="1:8" ht="38.25">
      <c r="A130" s="2460"/>
      <c r="B130" s="2526"/>
      <c r="C130" s="203" t="s">
        <v>33</v>
      </c>
      <c r="D130" s="126">
        <v>2210</v>
      </c>
      <c r="E130" s="37">
        <v>163000</v>
      </c>
      <c r="F130" s="37">
        <v>245920</v>
      </c>
      <c r="G130" s="37">
        <v>209216</v>
      </c>
      <c r="H130" s="35">
        <f t="shared" si="18"/>
        <v>0.8507482108002602</v>
      </c>
    </row>
    <row r="131" spans="1:8" ht="38.25">
      <c r="A131" s="2460"/>
      <c r="B131" s="2526"/>
      <c r="C131" s="205" t="s">
        <v>34</v>
      </c>
      <c r="D131" s="126">
        <v>2360</v>
      </c>
      <c r="E131" s="37">
        <v>4737</v>
      </c>
      <c r="F131" s="37">
        <v>4737</v>
      </c>
      <c r="G131" s="37">
        <v>6215</v>
      </c>
      <c r="H131" s="35">
        <f t="shared" si="18"/>
        <v>1.3120118218281613</v>
      </c>
    </row>
    <row r="132" spans="1:8" ht="15.75" thickBot="1">
      <c r="A132" s="2461"/>
      <c r="B132" s="2464" t="s">
        <v>29</v>
      </c>
      <c r="C132" s="2527"/>
      <c r="D132" s="206"/>
      <c r="E132" s="40">
        <v>0</v>
      </c>
      <c r="F132" s="40">
        <v>0</v>
      </c>
      <c r="G132" s="40">
        <v>0</v>
      </c>
      <c r="H132" s="41"/>
    </row>
    <row r="133" spans="1:8" ht="15.75" thickBot="1">
      <c r="A133" s="207">
        <v>630</v>
      </c>
      <c r="B133" s="208"/>
      <c r="C133" s="209" t="s">
        <v>123</v>
      </c>
      <c r="D133" s="210"/>
      <c r="E133" s="23">
        <f t="shared" ref="E133:G133" si="32">E134+E138</f>
        <v>84370</v>
      </c>
      <c r="F133" s="23">
        <f t="shared" si="32"/>
        <v>50388</v>
      </c>
      <c r="G133" s="23">
        <f t="shared" si="32"/>
        <v>52263</v>
      </c>
      <c r="H133" s="24">
        <f t="shared" si="18"/>
        <v>1.0372112407716123</v>
      </c>
    </row>
    <row r="134" spans="1:8" ht="15.75" thickBot="1">
      <c r="A134" s="2459"/>
      <c r="B134" s="185">
        <v>63003</v>
      </c>
      <c r="C134" s="186" t="s">
        <v>124</v>
      </c>
      <c r="D134" s="187"/>
      <c r="E134" s="86">
        <f t="shared" ref="E134:G134" si="33">E135+E137</f>
        <v>49370</v>
      </c>
      <c r="F134" s="86">
        <f t="shared" si="33"/>
        <v>14114</v>
      </c>
      <c r="G134" s="86">
        <f t="shared" si="33"/>
        <v>13766</v>
      </c>
      <c r="H134" s="87">
        <f t="shared" si="18"/>
        <v>0.9753436304378631</v>
      </c>
    </row>
    <row r="135" spans="1:8">
      <c r="A135" s="2460"/>
      <c r="B135" s="2451" t="s">
        <v>22</v>
      </c>
      <c r="C135" s="2452"/>
      <c r="D135" s="211"/>
      <c r="E135" s="201">
        <f t="shared" ref="E135:G135" si="34">E136</f>
        <v>49370</v>
      </c>
      <c r="F135" s="201">
        <f t="shared" si="34"/>
        <v>14114</v>
      </c>
      <c r="G135" s="201">
        <f t="shared" si="34"/>
        <v>13766</v>
      </c>
      <c r="H135" s="202">
        <f t="shared" si="18"/>
        <v>0.9753436304378631</v>
      </c>
    </row>
    <row r="136" spans="1:8" ht="64.5" customHeight="1">
      <c r="A136" s="2460"/>
      <c r="B136" s="212"/>
      <c r="C136" s="213" t="s">
        <v>125</v>
      </c>
      <c r="D136" s="214">
        <v>2058</v>
      </c>
      <c r="E136" s="37">
        <v>49370</v>
      </c>
      <c r="F136" s="37">
        <v>14114</v>
      </c>
      <c r="G136" s="37">
        <v>13766</v>
      </c>
      <c r="H136" s="35">
        <f t="shared" si="18"/>
        <v>0.9753436304378631</v>
      </c>
    </row>
    <row r="137" spans="1:8" ht="15.75" thickBot="1">
      <c r="A137" s="2460"/>
      <c r="B137" s="2467" t="s">
        <v>29</v>
      </c>
      <c r="C137" s="2479"/>
      <c r="D137" s="129"/>
      <c r="E137" s="56">
        <v>0</v>
      </c>
      <c r="F137" s="56">
        <v>0</v>
      </c>
      <c r="G137" s="56">
        <v>0</v>
      </c>
      <c r="H137" s="57"/>
    </row>
    <row r="138" spans="1:8" ht="15.75" thickBot="1">
      <c r="A138" s="2460"/>
      <c r="B138" s="185">
        <v>63095</v>
      </c>
      <c r="C138" s="186" t="s">
        <v>53</v>
      </c>
      <c r="D138" s="187"/>
      <c r="E138" s="86">
        <f>E139+E143</f>
        <v>35000</v>
      </c>
      <c r="F138" s="86">
        <f t="shared" ref="F138:G138" si="35">F139+F143</f>
        <v>36274</v>
      </c>
      <c r="G138" s="86">
        <f t="shared" si="35"/>
        <v>38497</v>
      </c>
      <c r="H138" s="87">
        <f t="shared" si="18"/>
        <v>1.0612835639852236</v>
      </c>
    </row>
    <row r="139" spans="1:8">
      <c r="A139" s="2460"/>
      <c r="B139" s="2451" t="s">
        <v>22</v>
      </c>
      <c r="C139" s="2515"/>
      <c r="D139" s="200"/>
      <c r="E139" s="201">
        <f>E140+E141+E142</f>
        <v>35000</v>
      </c>
      <c r="F139" s="201">
        <f t="shared" ref="F139:G139" si="36">F140+F141+F142</f>
        <v>36274</v>
      </c>
      <c r="G139" s="201">
        <f t="shared" si="36"/>
        <v>38497</v>
      </c>
      <c r="H139" s="202">
        <f t="shared" si="18"/>
        <v>1.0612835639852236</v>
      </c>
    </row>
    <row r="140" spans="1:8" ht="63.75" customHeight="1">
      <c r="A140" s="2460"/>
      <c r="B140" s="2446"/>
      <c r="C140" s="215" t="s">
        <v>126</v>
      </c>
      <c r="D140" s="216" t="s">
        <v>92</v>
      </c>
      <c r="E140" s="34">
        <v>0</v>
      </c>
      <c r="F140" s="34">
        <v>0</v>
      </c>
      <c r="G140" s="34">
        <v>212</v>
      </c>
      <c r="H140" s="35"/>
    </row>
    <row r="141" spans="1:8" ht="41.25" customHeight="1">
      <c r="A141" s="2460"/>
      <c r="B141" s="2447"/>
      <c r="C141" s="217" t="s">
        <v>33</v>
      </c>
      <c r="D141" s="126">
        <v>2210</v>
      </c>
      <c r="E141" s="49">
        <v>35000</v>
      </c>
      <c r="F141" s="49">
        <v>36274</v>
      </c>
      <c r="G141" s="49">
        <v>36274</v>
      </c>
      <c r="H141" s="50">
        <f t="shared" ref="H141:H194" si="37">G141/F141</f>
        <v>1</v>
      </c>
    </row>
    <row r="142" spans="1:8" ht="64.5" customHeight="1">
      <c r="A142" s="2460"/>
      <c r="B142" s="2463"/>
      <c r="C142" s="218" t="s">
        <v>127</v>
      </c>
      <c r="D142" s="126">
        <v>2910</v>
      </c>
      <c r="E142" s="37">
        <v>0</v>
      </c>
      <c r="F142" s="37">
        <v>0</v>
      </c>
      <c r="G142" s="37">
        <v>2011</v>
      </c>
      <c r="H142" s="35"/>
    </row>
    <row r="143" spans="1:8" ht="15.75" thickBot="1">
      <c r="A143" s="2461"/>
      <c r="B143" s="2467" t="s">
        <v>29</v>
      </c>
      <c r="C143" s="2479"/>
      <c r="D143" s="219"/>
      <c r="E143" s="56">
        <v>0</v>
      </c>
      <c r="F143" s="56">
        <v>0</v>
      </c>
      <c r="G143" s="56">
        <v>0</v>
      </c>
      <c r="H143" s="57"/>
    </row>
    <row r="144" spans="1:8" ht="15.75" thickBot="1">
      <c r="A144" s="207">
        <v>700</v>
      </c>
      <c r="B144" s="208"/>
      <c r="C144" s="209" t="s">
        <v>128</v>
      </c>
      <c r="D144" s="220"/>
      <c r="E144" s="23">
        <f t="shared" ref="E144:G144" si="38">SUM(E145)</f>
        <v>4973700</v>
      </c>
      <c r="F144" s="23">
        <f t="shared" si="38"/>
        <v>803700</v>
      </c>
      <c r="G144" s="23">
        <f t="shared" si="38"/>
        <v>1072827</v>
      </c>
      <c r="H144" s="24">
        <f t="shared" si="37"/>
        <v>1.3348600223964167</v>
      </c>
    </row>
    <row r="145" spans="1:8" ht="15.75" thickBot="1">
      <c r="A145" s="2498"/>
      <c r="B145" s="138">
        <v>70005</v>
      </c>
      <c r="C145" s="62" t="s">
        <v>129</v>
      </c>
      <c r="D145" s="44"/>
      <c r="E145" s="86">
        <f>SUM(E146,E155)</f>
        <v>4973700</v>
      </c>
      <c r="F145" s="86">
        <f t="shared" ref="F145" si="39">SUM(F146,F155)</f>
        <v>803700</v>
      </c>
      <c r="G145" s="86">
        <f>SUM(G146,G155)</f>
        <v>1072827</v>
      </c>
      <c r="H145" s="87">
        <f t="shared" si="37"/>
        <v>1.3348600223964167</v>
      </c>
    </row>
    <row r="146" spans="1:8">
      <c r="A146" s="2499"/>
      <c r="B146" s="2467" t="s">
        <v>22</v>
      </c>
      <c r="C146" s="2480"/>
      <c r="D146" s="221"/>
      <c r="E146" s="222">
        <f>SUM(E147:E154)</f>
        <v>312000</v>
      </c>
      <c r="F146" s="222">
        <f t="shared" ref="F146" si="40">SUM(F147:F154)</f>
        <v>312000</v>
      </c>
      <c r="G146" s="222">
        <f>SUM(G147:G154)</f>
        <v>479648</v>
      </c>
      <c r="H146" s="223">
        <f t="shared" si="37"/>
        <v>1.5373333333333334</v>
      </c>
    </row>
    <row r="147" spans="1:8" ht="21" customHeight="1">
      <c r="A147" s="2499"/>
      <c r="B147" s="2500"/>
      <c r="C147" s="224" t="s">
        <v>130</v>
      </c>
      <c r="D147" s="161" t="s">
        <v>131</v>
      </c>
      <c r="E147" s="80">
        <v>285000</v>
      </c>
      <c r="F147" s="80">
        <v>285000</v>
      </c>
      <c r="G147" s="80">
        <v>335945</v>
      </c>
      <c r="H147" s="91">
        <f t="shared" si="37"/>
        <v>1.1787543859649123</v>
      </c>
    </row>
    <row r="148" spans="1:8" ht="19.5" customHeight="1">
      <c r="A148" s="2499"/>
      <c r="B148" s="2499"/>
      <c r="C148" s="225" t="s">
        <v>132</v>
      </c>
      <c r="D148" s="75" t="s">
        <v>133</v>
      </c>
      <c r="E148" s="37">
        <v>21000</v>
      </c>
      <c r="F148" s="37">
        <v>21000</v>
      </c>
      <c r="G148" s="37">
        <v>25888</v>
      </c>
      <c r="H148" s="35">
        <f t="shared" si="37"/>
        <v>1.2327619047619047</v>
      </c>
    </row>
    <row r="149" spans="1:8" ht="27.75" customHeight="1">
      <c r="A149" s="2499"/>
      <c r="B149" s="2499"/>
      <c r="C149" s="59" t="s">
        <v>134</v>
      </c>
      <c r="D149" s="75" t="s">
        <v>101</v>
      </c>
      <c r="E149" s="37">
        <v>0</v>
      </c>
      <c r="F149" s="37">
        <v>0</v>
      </c>
      <c r="G149" s="37">
        <v>173</v>
      </c>
      <c r="H149" s="35"/>
    </row>
    <row r="150" spans="1:8" ht="15.75" customHeight="1">
      <c r="A150" s="2499"/>
      <c r="B150" s="2499"/>
      <c r="C150" s="224" t="s">
        <v>135</v>
      </c>
      <c r="D150" s="161" t="s">
        <v>24</v>
      </c>
      <c r="E150" s="37">
        <v>6000</v>
      </c>
      <c r="F150" s="37">
        <v>6000</v>
      </c>
      <c r="G150" s="37">
        <v>56793</v>
      </c>
      <c r="H150" s="35">
        <f t="shared" si="37"/>
        <v>9.4655000000000005</v>
      </c>
    </row>
    <row r="151" spans="1:8" ht="16.5" customHeight="1">
      <c r="A151" s="2499"/>
      <c r="B151" s="2499"/>
      <c r="C151" s="226" t="s">
        <v>136</v>
      </c>
      <c r="D151" s="75" t="s">
        <v>25</v>
      </c>
      <c r="E151" s="37">
        <v>0</v>
      </c>
      <c r="F151" s="37">
        <v>0</v>
      </c>
      <c r="G151" s="37">
        <v>31846</v>
      </c>
      <c r="H151" s="35"/>
    </row>
    <row r="152" spans="1:8" ht="25.5" customHeight="1">
      <c r="A152" s="2499"/>
      <c r="B152" s="2499"/>
      <c r="C152" s="226" t="s">
        <v>137</v>
      </c>
      <c r="D152" s="75" t="s">
        <v>65</v>
      </c>
      <c r="E152" s="37">
        <v>0</v>
      </c>
      <c r="F152" s="37">
        <v>0</v>
      </c>
      <c r="G152" s="37">
        <v>28982</v>
      </c>
      <c r="H152" s="35"/>
    </row>
    <row r="153" spans="1:8" ht="19.5" customHeight="1">
      <c r="A153" s="2499"/>
      <c r="B153" s="2499"/>
      <c r="C153" s="226" t="s">
        <v>138</v>
      </c>
      <c r="D153" s="75" t="s">
        <v>26</v>
      </c>
      <c r="E153" s="37">
        <v>0</v>
      </c>
      <c r="F153" s="37">
        <v>0</v>
      </c>
      <c r="G153" s="37">
        <v>2</v>
      </c>
      <c r="H153" s="35"/>
    </row>
    <row r="154" spans="1:8" ht="15.75" customHeight="1">
      <c r="A154" s="2499"/>
      <c r="B154" s="2501"/>
      <c r="C154" s="226" t="s">
        <v>139</v>
      </c>
      <c r="D154" s="75" t="s">
        <v>28</v>
      </c>
      <c r="E154" s="37">
        <v>0</v>
      </c>
      <c r="F154" s="37">
        <v>0</v>
      </c>
      <c r="G154" s="37">
        <v>19</v>
      </c>
      <c r="H154" s="35"/>
    </row>
    <row r="155" spans="1:8">
      <c r="A155" s="2499"/>
      <c r="B155" s="2502" t="s">
        <v>35</v>
      </c>
      <c r="C155" s="2479"/>
      <c r="D155" s="221"/>
      <c r="E155" s="56">
        <f>SUM(E156:E158)</f>
        <v>4661700</v>
      </c>
      <c r="F155" s="56">
        <f t="shared" ref="F155" si="41">SUM(F156:F158)</f>
        <v>491700</v>
      </c>
      <c r="G155" s="56">
        <f>SUM(G156:G158)</f>
        <v>593179</v>
      </c>
      <c r="H155" s="57">
        <f t="shared" si="37"/>
        <v>1.2063839739678666</v>
      </c>
    </row>
    <row r="156" spans="1:8" s="151" customFormat="1" ht="26.25" customHeight="1">
      <c r="A156" s="2499"/>
      <c r="B156" s="2446"/>
      <c r="C156" s="66" t="s">
        <v>140</v>
      </c>
      <c r="D156" s="172" t="s">
        <v>141</v>
      </c>
      <c r="E156" s="37">
        <v>1700</v>
      </c>
      <c r="F156" s="37">
        <v>1700</v>
      </c>
      <c r="G156" s="37">
        <v>1709</v>
      </c>
      <c r="H156" s="35">
        <f t="shared" si="37"/>
        <v>1.0052941176470589</v>
      </c>
    </row>
    <row r="157" spans="1:8" ht="16.5" customHeight="1">
      <c r="A157" s="2499"/>
      <c r="B157" s="2447"/>
      <c r="C157" s="227" t="s">
        <v>142</v>
      </c>
      <c r="D157" s="228" t="s">
        <v>143</v>
      </c>
      <c r="E157" s="80">
        <v>4660000</v>
      </c>
      <c r="F157" s="80">
        <v>490000</v>
      </c>
      <c r="G157" s="80">
        <v>590942</v>
      </c>
      <c r="H157" s="91">
        <f t="shared" si="37"/>
        <v>1.2060040816326532</v>
      </c>
    </row>
    <row r="158" spans="1:8" ht="41.25" customHeight="1" thickBot="1">
      <c r="A158" s="229"/>
      <c r="B158" s="2448"/>
      <c r="C158" s="230" t="s">
        <v>144</v>
      </c>
      <c r="D158" s="231" t="s">
        <v>145</v>
      </c>
      <c r="E158" s="133">
        <v>0</v>
      </c>
      <c r="F158" s="133">
        <v>0</v>
      </c>
      <c r="G158" s="133">
        <v>528</v>
      </c>
      <c r="H158" s="91"/>
    </row>
    <row r="159" spans="1:8" ht="15.75" thickBot="1">
      <c r="A159" s="207">
        <v>710</v>
      </c>
      <c r="B159" s="232"/>
      <c r="C159" s="209" t="s">
        <v>146</v>
      </c>
      <c r="D159" s="233"/>
      <c r="E159" s="23">
        <f>SUM(E160,E168,E172,E182)</f>
        <v>875753</v>
      </c>
      <c r="F159" s="23">
        <f t="shared" ref="F159:G159" si="42">SUM(F160,F168,F172,F182)</f>
        <v>1247460</v>
      </c>
      <c r="G159" s="23">
        <f t="shared" si="42"/>
        <v>1298127</v>
      </c>
      <c r="H159" s="24">
        <f t="shared" si="37"/>
        <v>1.0406161319801837</v>
      </c>
    </row>
    <row r="160" spans="1:8" ht="15.75" thickBot="1">
      <c r="A160" s="2459"/>
      <c r="B160" s="167">
        <v>71003</v>
      </c>
      <c r="C160" s="62" t="s">
        <v>147</v>
      </c>
      <c r="D160" s="44"/>
      <c r="E160" s="28">
        <f>SUM(E161,E166)</f>
        <v>29550</v>
      </c>
      <c r="F160" s="28">
        <f t="shared" ref="F160:G160" si="43">SUM(F161,F166)</f>
        <v>29550</v>
      </c>
      <c r="G160" s="28">
        <f t="shared" si="43"/>
        <v>41638</v>
      </c>
      <c r="H160" s="29">
        <f t="shared" si="37"/>
        <v>1.4090693739424704</v>
      </c>
    </row>
    <row r="161" spans="1:8">
      <c r="A161" s="2460"/>
      <c r="B161" s="2466" t="s">
        <v>22</v>
      </c>
      <c r="C161" s="2480"/>
      <c r="D161" s="221"/>
      <c r="E161" s="31">
        <f>SUM(E162:E165)</f>
        <v>29550</v>
      </c>
      <c r="F161" s="31">
        <f t="shared" ref="F161:G161" si="44">SUM(F162:F165)</f>
        <v>29550</v>
      </c>
      <c r="G161" s="31">
        <f t="shared" si="44"/>
        <v>41593</v>
      </c>
      <c r="H161" s="32">
        <f t="shared" si="37"/>
        <v>1.4075465313028765</v>
      </c>
    </row>
    <row r="162" spans="1:8" ht="14.25" customHeight="1">
      <c r="A162" s="2460"/>
      <c r="B162" s="2468"/>
      <c r="C162" s="2430" t="s">
        <v>148</v>
      </c>
      <c r="D162" s="75" t="s">
        <v>24</v>
      </c>
      <c r="E162" s="37">
        <v>3000</v>
      </c>
      <c r="F162" s="37">
        <v>3000</v>
      </c>
      <c r="G162" s="37">
        <v>2977</v>
      </c>
      <c r="H162" s="35">
        <f t="shared" si="37"/>
        <v>0.99233333333333329</v>
      </c>
    </row>
    <row r="163" spans="1:8" ht="15" customHeight="1">
      <c r="A163" s="2460"/>
      <c r="B163" s="2503"/>
      <c r="C163" s="2431"/>
      <c r="D163" s="77" t="s">
        <v>25</v>
      </c>
      <c r="E163" s="37">
        <v>26550</v>
      </c>
      <c r="F163" s="37">
        <v>26550</v>
      </c>
      <c r="G163" s="37">
        <v>35543</v>
      </c>
      <c r="H163" s="35">
        <f t="shared" si="37"/>
        <v>1.3387193973634652</v>
      </c>
    </row>
    <row r="164" spans="1:8" ht="15" customHeight="1">
      <c r="A164" s="2460"/>
      <c r="B164" s="2503"/>
      <c r="C164" s="2431"/>
      <c r="D164" s="161" t="s">
        <v>26</v>
      </c>
      <c r="E164" s="37">
        <v>0</v>
      </c>
      <c r="F164" s="37">
        <v>0</v>
      </c>
      <c r="G164" s="37">
        <v>1849</v>
      </c>
      <c r="H164" s="35"/>
    </row>
    <row r="165" spans="1:8" ht="15" customHeight="1">
      <c r="A165" s="2460"/>
      <c r="B165" s="2469"/>
      <c r="C165" s="2432"/>
      <c r="D165" s="161" t="s">
        <v>28</v>
      </c>
      <c r="E165" s="37">
        <v>0</v>
      </c>
      <c r="F165" s="37">
        <v>0</v>
      </c>
      <c r="G165" s="37">
        <v>1224</v>
      </c>
      <c r="H165" s="35"/>
    </row>
    <row r="166" spans="1:8">
      <c r="A166" s="2460"/>
      <c r="B166" s="2504" t="s">
        <v>35</v>
      </c>
      <c r="C166" s="2505"/>
      <c r="D166" s="63"/>
      <c r="E166" s="123">
        <f>E167</f>
        <v>0</v>
      </c>
      <c r="F166" s="123">
        <f t="shared" ref="F166:G166" si="45">F167</f>
        <v>0</v>
      </c>
      <c r="G166" s="123">
        <f t="shared" si="45"/>
        <v>45</v>
      </c>
      <c r="H166" s="124"/>
    </row>
    <row r="167" spans="1:8" ht="24.75" customHeight="1" thickBot="1">
      <c r="A167" s="2460"/>
      <c r="B167" s="149"/>
      <c r="C167" s="234" t="s">
        <v>148</v>
      </c>
      <c r="D167" s="235" t="s">
        <v>110</v>
      </c>
      <c r="E167" s="236">
        <v>0</v>
      </c>
      <c r="F167" s="236">
        <v>0</v>
      </c>
      <c r="G167" s="236">
        <v>45</v>
      </c>
      <c r="H167" s="237"/>
    </row>
    <row r="168" spans="1:8" ht="15.75" thickBot="1">
      <c r="A168" s="2460"/>
      <c r="B168" s="138">
        <v>71005</v>
      </c>
      <c r="C168" s="62" t="s">
        <v>149</v>
      </c>
      <c r="D168" s="44"/>
      <c r="E168" s="28">
        <f t="shared" ref="E168:G168" si="46">SUM(E171,E169)</f>
        <v>421</v>
      </c>
      <c r="F168" s="28">
        <f t="shared" si="46"/>
        <v>421</v>
      </c>
      <c r="G168" s="28">
        <f t="shared" si="46"/>
        <v>345</v>
      </c>
      <c r="H168" s="29">
        <f t="shared" si="37"/>
        <v>0.81947743467933487</v>
      </c>
    </row>
    <row r="169" spans="1:8">
      <c r="A169" s="2460"/>
      <c r="B169" s="2467" t="s">
        <v>22</v>
      </c>
      <c r="C169" s="2480"/>
      <c r="D169" s="221"/>
      <c r="E169" s="31">
        <f t="shared" ref="E169:G169" si="47">SUM(E170)</f>
        <v>421</v>
      </c>
      <c r="F169" s="31">
        <f t="shared" si="47"/>
        <v>421</v>
      </c>
      <c r="G169" s="31">
        <f t="shared" si="47"/>
        <v>345</v>
      </c>
      <c r="H169" s="32">
        <f t="shared" si="37"/>
        <v>0.81947743467933487</v>
      </c>
    </row>
    <row r="170" spans="1:8" ht="38.25">
      <c r="A170" s="2460"/>
      <c r="B170" s="238"/>
      <c r="C170" s="74" t="s">
        <v>34</v>
      </c>
      <c r="D170" s="127">
        <v>2360</v>
      </c>
      <c r="E170" s="37">
        <v>421</v>
      </c>
      <c r="F170" s="37">
        <v>421</v>
      </c>
      <c r="G170" s="37">
        <v>345</v>
      </c>
      <c r="H170" s="35">
        <f t="shared" si="37"/>
        <v>0.81947743467933487</v>
      </c>
    </row>
    <row r="171" spans="1:8" ht="15.75" thickBot="1">
      <c r="A171" s="2460"/>
      <c r="B171" s="2464" t="s">
        <v>29</v>
      </c>
      <c r="C171" s="2465"/>
      <c r="D171" s="93"/>
      <c r="E171" s="40">
        <v>0</v>
      </c>
      <c r="F171" s="40">
        <v>0</v>
      </c>
      <c r="G171" s="40">
        <v>0</v>
      </c>
      <c r="H171" s="41"/>
    </row>
    <row r="172" spans="1:8" ht="15.75" thickBot="1">
      <c r="A172" s="2460"/>
      <c r="B172" s="239">
        <v>71012</v>
      </c>
      <c r="C172" s="62" t="s">
        <v>150</v>
      </c>
      <c r="D172" s="44"/>
      <c r="E172" s="28">
        <f t="shared" ref="E172:G172" si="48">SUM(E173,E181)</f>
        <v>845782</v>
      </c>
      <c r="F172" s="28">
        <f t="shared" si="48"/>
        <v>1217489</v>
      </c>
      <c r="G172" s="28">
        <f t="shared" si="48"/>
        <v>1256144</v>
      </c>
      <c r="H172" s="29">
        <f t="shared" si="37"/>
        <v>1.0317497735092473</v>
      </c>
    </row>
    <row r="173" spans="1:8">
      <c r="A173" s="2460"/>
      <c r="B173" s="2467" t="s">
        <v>22</v>
      </c>
      <c r="C173" s="2480"/>
      <c r="D173" s="221"/>
      <c r="E173" s="31">
        <f t="shared" ref="E173:G173" si="49">SUM(E174:E180)</f>
        <v>845782</v>
      </c>
      <c r="F173" s="31">
        <f t="shared" si="49"/>
        <v>1217489</v>
      </c>
      <c r="G173" s="31">
        <f t="shared" si="49"/>
        <v>1256144</v>
      </c>
      <c r="H173" s="32">
        <f t="shared" si="37"/>
        <v>1.0317497735092473</v>
      </c>
    </row>
    <row r="174" spans="1:8" ht="17.25" customHeight="1">
      <c r="A174" s="2460"/>
      <c r="B174" s="2468"/>
      <c r="C174" s="2506" t="s">
        <v>151</v>
      </c>
      <c r="D174" s="77" t="s">
        <v>45</v>
      </c>
      <c r="E174" s="37">
        <v>9000</v>
      </c>
      <c r="F174" s="37">
        <v>9000</v>
      </c>
      <c r="G174" s="37">
        <v>8054</v>
      </c>
      <c r="H174" s="35">
        <f t="shared" si="37"/>
        <v>0.89488888888888884</v>
      </c>
    </row>
    <row r="175" spans="1:8" ht="16.5" customHeight="1">
      <c r="A175" s="2460"/>
      <c r="B175" s="2503"/>
      <c r="C175" s="2507"/>
      <c r="D175" s="75" t="s">
        <v>26</v>
      </c>
      <c r="E175" s="37">
        <v>0</v>
      </c>
      <c r="F175" s="37">
        <v>0</v>
      </c>
      <c r="G175" s="37">
        <v>1</v>
      </c>
      <c r="H175" s="35"/>
    </row>
    <row r="176" spans="1:8" ht="16.5" customHeight="1">
      <c r="A176" s="2460"/>
      <c r="B176" s="2503"/>
      <c r="C176" s="2507"/>
      <c r="D176" s="75" t="s">
        <v>27</v>
      </c>
      <c r="E176" s="37">
        <v>0</v>
      </c>
      <c r="F176" s="37">
        <v>0</v>
      </c>
      <c r="G176" s="37">
        <v>39616</v>
      </c>
      <c r="H176" s="35"/>
    </row>
    <row r="177" spans="1:8" ht="18" customHeight="1">
      <c r="A177" s="2460"/>
      <c r="B177" s="2503"/>
      <c r="C177" s="2508"/>
      <c r="D177" s="75" t="s">
        <v>28</v>
      </c>
      <c r="E177" s="37">
        <v>150</v>
      </c>
      <c r="F177" s="37">
        <v>150</v>
      </c>
      <c r="G177" s="37">
        <v>137</v>
      </c>
      <c r="H177" s="35">
        <f t="shared" si="37"/>
        <v>0.91333333333333333</v>
      </c>
    </row>
    <row r="178" spans="1:8" ht="53.25" customHeight="1">
      <c r="A178" s="2460"/>
      <c r="B178" s="2503"/>
      <c r="C178" s="174" t="s">
        <v>152</v>
      </c>
      <c r="D178" s="75" t="s">
        <v>153</v>
      </c>
      <c r="E178" s="37">
        <v>339632</v>
      </c>
      <c r="F178" s="37">
        <v>696369</v>
      </c>
      <c r="G178" s="37">
        <v>696369</v>
      </c>
      <c r="H178" s="35">
        <f t="shared" si="37"/>
        <v>1</v>
      </c>
    </row>
    <row r="179" spans="1:8" ht="42.75" customHeight="1">
      <c r="A179" s="2460"/>
      <c r="B179" s="2503"/>
      <c r="C179" s="74" t="s">
        <v>33</v>
      </c>
      <c r="D179" s="75" t="s">
        <v>154</v>
      </c>
      <c r="E179" s="37">
        <v>497000</v>
      </c>
      <c r="F179" s="37">
        <v>511970</v>
      </c>
      <c r="G179" s="37">
        <v>511967</v>
      </c>
      <c r="H179" s="35">
        <f t="shared" si="37"/>
        <v>0.99999414028165712</v>
      </c>
    </row>
    <row r="180" spans="1:8" ht="67.5" hidden="1" customHeight="1">
      <c r="A180" s="2460"/>
      <c r="B180" s="2469"/>
      <c r="C180" s="240" t="s">
        <v>155</v>
      </c>
      <c r="D180" s="161" t="s">
        <v>156</v>
      </c>
      <c r="E180" s="37">
        <v>0</v>
      </c>
      <c r="F180" s="37"/>
      <c r="G180" s="37">
        <f t="shared" ref="G180:G251" si="50">E180+F180</f>
        <v>0</v>
      </c>
      <c r="H180" s="35" t="e">
        <f t="shared" si="37"/>
        <v>#DIV/0!</v>
      </c>
    </row>
    <row r="181" spans="1:8" ht="16.5" customHeight="1" thickBot="1">
      <c r="A181" s="2460"/>
      <c r="B181" s="2476" t="s">
        <v>29</v>
      </c>
      <c r="C181" s="2497"/>
      <c r="D181" s="241"/>
      <c r="E181" s="56">
        <v>0</v>
      </c>
      <c r="F181" s="56">
        <v>0</v>
      </c>
      <c r="G181" s="56">
        <v>0</v>
      </c>
      <c r="H181" s="57"/>
    </row>
    <row r="182" spans="1:8" ht="15.75" hidden="1" customHeight="1" thickBot="1">
      <c r="A182" s="2460"/>
      <c r="B182" s="242">
        <v>71095</v>
      </c>
      <c r="C182" s="243" t="s">
        <v>53</v>
      </c>
      <c r="D182" s="244"/>
      <c r="E182" s="198">
        <f t="shared" ref="E182" si="51">SUM(E183,E185)</f>
        <v>0</v>
      </c>
      <c r="F182" s="198"/>
      <c r="G182" s="198">
        <f t="shared" si="50"/>
        <v>0</v>
      </c>
      <c r="H182" s="199" t="e">
        <f t="shared" si="37"/>
        <v>#DIV/0!</v>
      </c>
    </row>
    <row r="183" spans="1:8" ht="15.75" hidden="1" customHeight="1" thickBot="1">
      <c r="A183" s="2460"/>
      <c r="B183" s="2466" t="s">
        <v>22</v>
      </c>
      <c r="C183" s="2480"/>
      <c r="D183" s="221"/>
      <c r="E183" s="31">
        <f t="shared" ref="E183" si="52">SUM(E184)</f>
        <v>0</v>
      </c>
      <c r="F183" s="31"/>
      <c r="G183" s="31">
        <f t="shared" si="50"/>
        <v>0</v>
      </c>
      <c r="H183" s="32" t="e">
        <f t="shared" si="37"/>
        <v>#DIV/0!</v>
      </c>
    </row>
    <row r="184" spans="1:8" ht="39" hidden="1" customHeight="1" thickBot="1">
      <c r="A184" s="2460"/>
      <c r="B184" s="245"/>
      <c r="C184" s="246" t="s">
        <v>33</v>
      </c>
      <c r="D184" s="247">
        <v>2210</v>
      </c>
      <c r="E184" s="37">
        <v>0</v>
      </c>
      <c r="F184" s="37"/>
      <c r="G184" s="37">
        <f t="shared" si="50"/>
        <v>0</v>
      </c>
      <c r="H184" s="35" t="e">
        <f t="shared" si="37"/>
        <v>#DIV/0!</v>
      </c>
    </row>
    <row r="185" spans="1:8" ht="15.75" hidden="1" customHeight="1" thickBot="1">
      <c r="A185" s="2460"/>
      <c r="B185" s="2476" t="s">
        <v>29</v>
      </c>
      <c r="C185" s="2479"/>
      <c r="D185" s="248"/>
      <c r="E185" s="102">
        <v>0</v>
      </c>
      <c r="F185" s="102"/>
      <c r="G185" s="102">
        <f t="shared" si="50"/>
        <v>0</v>
      </c>
      <c r="H185" s="103" t="e">
        <f t="shared" si="37"/>
        <v>#DIV/0!</v>
      </c>
    </row>
    <row r="186" spans="1:8" s="252" customFormat="1" ht="17.25" customHeight="1" thickBot="1">
      <c r="A186" s="135">
        <v>720</v>
      </c>
      <c r="B186" s="249"/>
      <c r="C186" s="250" t="s">
        <v>157</v>
      </c>
      <c r="D186" s="251"/>
      <c r="E186" s="107">
        <f t="shared" ref="E186:G186" si="53">SUM(E187)</f>
        <v>4500000</v>
      </c>
      <c r="F186" s="107">
        <f t="shared" si="53"/>
        <v>4590564</v>
      </c>
      <c r="G186" s="107">
        <f t="shared" si="53"/>
        <v>36316</v>
      </c>
      <c r="H186" s="108">
        <f t="shared" si="37"/>
        <v>7.9110104989278014E-3</v>
      </c>
    </row>
    <row r="187" spans="1:8" ht="15.75" thickBot="1">
      <c r="A187" s="2459"/>
      <c r="B187" s="253">
        <v>72095</v>
      </c>
      <c r="C187" s="62" t="s">
        <v>53</v>
      </c>
      <c r="D187" s="44"/>
      <c r="E187" s="28">
        <f>SUM(E188,E191)</f>
        <v>4500000</v>
      </c>
      <c r="F187" s="28">
        <f t="shared" ref="F187:G187" si="54">SUM(F188,F191)</f>
        <v>4590564</v>
      </c>
      <c r="G187" s="28">
        <f t="shared" si="54"/>
        <v>36316</v>
      </c>
      <c r="H187" s="29">
        <f t="shared" si="37"/>
        <v>7.9110104989278014E-3</v>
      </c>
    </row>
    <row r="188" spans="1:8">
      <c r="A188" s="2460"/>
      <c r="B188" s="2451" t="s">
        <v>22</v>
      </c>
      <c r="C188" s="2472"/>
      <c r="D188" s="45"/>
      <c r="E188" s="46">
        <f>SUM(E189:E190)</f>
        <v>4500000</v>
      </c>
      <c r="F188" s="46">
        <f t="shared" ref="F188:G188" si="55">SUM(F189:F190)</f>
        <v>4500000</v>
      </c>
      <c r="G188" s="46">
        <f t="shared" si="55"/>
        <v>8864</v>
      </c>
      <c r="H188" s="47">
        <f t="shared" si="37"/>
        <v>1.9697777777777778E-3</v>
      </c>
    </row>
    <row r="189" spans="1:8" ht="62.25" customHeight="1">
      <c r="A189" s="2460"/>
      <c r="B189" s="2446"/>
      <c r="C189" s="152" t="s">
        <v>158</v>
      </c>
      <c r="D189" s="33" t="s">
        <v>159</v>
      </c>
      <c r="E189" s="254">
        <v>0</v>
      </c>
      <c r="F189" s="254">
        <v>0</v>
      </c>
      <c r="G189" s="254">
        <v>8864</v>
      </c>
      <c r="H189" s="50"/>
    </row>
    <row r="190" spans="1:8" ht="38.25" customHeight="1">
      <c r="A190" s="2460"/>
      <c r="B190" s="2463"/>
      <c r="C190" s="255" t="s">
        <v>160</v>
      </c>
      <c r="D190" s="256" t="s">
        <v>28</v>
      </c>
      <c r="E190" s="49">
        <v>4500000</v>
      </c>
      <c r="F190" s="49">
        <v>4500000</v>
      </c>
      <c r="G190" s="49">
        <v>0</v>
      </c>
      <c r="H190" s="50">
        <f t="shared" si="37"/>
        <v>0</v>
      </c>
    </row>
    <row r="191" spans="1:8">
      <c r="A191" s="2460"/>
      <c r="B191" s="2476" t="s">
        <v>35</v>
      </c>
      <c r="C191" s="2479"/>
      <c r="D191" s="257"/>
      <c r="E191" s="56">
        <f>E192+E193</f>
        <v>0</v>
      </c>
      <c r="F191" s="56">
        <f t="shared" ref="F191:G191" si="56">F192+F193</f>
        <v>90564</v>
      </c>
      <c r="G191" s="56">
        <f t="shared" si="56"/>
        <v>27452</v>
      </c>
      <c r="H191" s="57">
        <f t="shared" si="37"/>
        <v>0.30312265359303919</v>
      </c>
    </row>
    <row r="192" spans="1:8" s="151" customFormat="1">
      <c r="A192" s="89"/>
      <c r="B192" s="3275"/>
      <c r="C192" s="3276" t="s">
        <v>161</v>
      </c>
      <c r="D192" s="3277" t="s">
        <v>162</v>
      </c>
      <c r="E192" s="3261">
        <v>0</v>
      </c>
      <c r="F192" s="3261">
        <v>0</v>
      </c>
      <c r="G192" s="3261">
        <v>100</v>
      </c>
      <c r="H192" s="3262"/>
    </row>
    <row r="193" spans="1:8" ht="63.75" customHeight="1" thickBot="1">
      <c r="A193" s="258"/>
      <c r="B193" s="3278"/>
      <c r="C193" s="3279" t="s">
        <v>163</v>
      </c>
      <c r="D193" s="3280" t="s">
        <v>164</v>
      </c>
      <c r="E193" s="3281">
        <v>0</v>
      </c>
      <c r="F193" s="3281">
        <v>90564</v>
      </c>
      <c r="G193" s="3281">
        <v>27352</v>
      </c>
      <c r="H193" s="3282">
        <f t="shared" si="37"/>
        <v>0.30201846208206351</v>
      </c>
    </row>
    <row r="194" spans="1:8" ht="15.75" thickBot="1">
      <c r="A194" s="207">
        <v>730</v>
      </c>
      <c r="B194" s="3271"/>
      <c r="C194" s="3272" t="s">
        <v>165</v>
      </c>
      <c r="D194" s="210"/>
      <c r="E194" s="3273">
        <f>SUM(E195,E199,E209)</f>
        <v>191076</v>
      </c>
      <c r="F194" s="3273">
        <f>SUM(F195,F199,F209)</f>
        <v>191076</v>
      </c>
      <c r="G194" s="3273">
        <f>SUM(G195,G199,G209)</f>
        <v>128352</v>
      </c>
      <c r="H194" s="3274">
        <f t="shared" si="37"/>
        <v>0.67173271368460719</v>
      </c>
    </row>
    <row r="195" spans="1:8" ht="15.75" hidden="1" thickBot="1">
      <c r="A195" s="265"/>
      <c r="B195" s="138">
        <v>73006</v>
      </c>
      <c r="C195" s="266" t="s">
        <v>166</v>
      </c>
      <c r="D195" s="44"/>
      <c r="E195" s="28">
        <f>E196+E198</f>
        <v>0</v>
      </c>
      <c r="F195" s="28">
        <f t="shared" ref="F195:G195" si="57">F196+F198</f>
        <v>0</v>
      </c>
      <c r="G195" s="28">
        <f t="shared" si="57"/>
        <v>0</v>
      </c>
      <c r="H195" s="29"/>
    </row>
    <row r="196" spans="1:8" ht="15.75" hidden="1" thickBot="1">
      <c r="A196" s="265"/>
      <c r="B196" s="2455" t="s">
        <v>22</v>
      </c>
      <c r="C196" s="2491"/>
      <c r="D196" s="267"/>
      <c r="E196" s="31">
        <f>E197</f>
        <v>0</v>
      </c>
      <c r="F196" s="31">
        <f t="shared" ref="F196:G196" si="58">F197</f>
        <v>0</v>
      </c>
      <c r="G196" s="31">
        <f t="shared" si="58"/>
        <v>0</v>
      </c>
      <c r="H196" s="32"/>
    </row>
    <row r="197" spans="1:8" ht="30" hidden="1" customHeight="1">
      <c r="A197" s="265"/>
      <c r="B197" s="268"/>
      <c r="C197" s="269" t="s">
        <v>167</v>
      </c>
      <c r="D197" s="270">
        <v>2950</v>
      </c>
      <c r="E197" s="34">
        <v>0</v>
      </c>
      <c r="F197" s="34">
        <v>0</v>
      </c>
      <c r="G197" s="34">
        <v>0</v>
      </c>
      <c r="H197" s="114"/>
    </row>
    <row r="198" spans="1:8" ht="31.5" hidden="1" customHeight="1" thickBot="1">
      <c r="A198" s="265"/>
      <c r="B198" s="2476" t="s">
        <v>29</v>
      </c>
      <c r="C198" s="2479"/>
      <c r="D198" s="257"/>
      <c r="E198" s="56">
        <v>0</v>
      </c>
      <c r="F198" s="56">
        <v>0</v>
      </c>
      <c r="G198" s="56">
        <v>0</v>
      </c>
      <c r="H198" s="57"/>
    </row>
    <row r="199" spans="1:8" ht="26.25" thickBot="1">
      <c r="A199" s="265"/>
      <c r="B199" s="138">
        <v>73090</v>
      </c>
      <c r="C199" s="266" t="s">
        <v>168</v>
      </c>
      <c r="D199" s="44"/>
      <c r="E199" s="28">
        <f>E200+E208</f>
        <v>0</v>
      </c>
      <c r="F199" s="28">
        <f>F200+F208</f>
        <v>0</v>
      </c>
      <c r="G199" s="28">
        <f>G200+G208</f>
        <v>41242</v>
      </c>
      <c r="H199" s="29"/>
    </row>
    <row r="200" spans="1:8">
      <c r="A200" s="265"/>
      <c r="B200" s="2455" t="s">
        <v>22</v>
      </c>
      <c r="C200" s="2491"/>
      <c r="D200" s="267"/>
      <c r="E200" s="31">
        <f>SUM(E201:E207)</f>
        <v>0</v>
      </c>
      <c r="F200" s="31">
        <f t="shared" ref="F200:G200" si="59">SUM(F201:F207)</f>
        <v>0</v>
      </c>
      <c r="G200" s="31">
        <f t="shared" si="59"/>
        <v>41242</v>
      </c>
      <c r="H200" s="32"/>
    </row>
    <row r="201" spans="1:8" ht="38.25">
      <c r="A201" s="265"/>
      <c r="B201" s="2492"/>
      <c r="C201" s="271" t="s">
        <v>169</v>
      </c>
      <c r="D201" s="204" t="s">
        <v>101</v>
      </c>
      <c r="E201" s="34">
        <v>0</v>
      </c>
      <c r="F201" s="34">
        <v>0</v>
      </c>
      <c r="G201" s="34">
        <v>1350</v>
      </c>
      <c r="H201" s="114"/>
    </row>
    <row r="202" spans="1:8" ht="25.5">
      <c r="A202" s="265"/>
      <c r="B202" s="2493"/>
      <c r="C202" s="271" t="s">
        <v>170</v>
      </c>
      <c r="D202" s="204" t="s">
        <v>65</v>
      </c>
      <c r="E202" s="34">
        <v>0</v>
      </c>
      <c r="F202" s="34">
        <v>0</v>
      </c>
      <c r="G202" s="34">
        <v>86</v>
      </c>
      <c r="H202" s="114"/>
    </row>
    <row r="203" spans="1:8" ht="38.25">
      <c r="A203" s="265"/>
      <c r="B203" s="2493"/>
      <c r="C203" s="271" t="s">
        <v>171</v>
      </c>
      <c r="D203" s="204" t="s">
        <v>172</v>
      </c>
      <c r="E203" s="34">
        <v>0</v>
      </c>
      <c r="F203" s="34">
        <v>0</v>
      </c>
      <c r="G203" s="34">
        <v>9000</v>
      </c>
      <c r="H203" s="114"/>
    </row>
    <row r="204" spans="1:8" ht="25.5">
      <c r="A204" s="265"/>
      <c r="B204" s="2493"/>
      <c r="C204" s="271" t="s">
        <v>173</v>
      </c>
      <c r="D204" s="204" t="s">
        <v>26</v>
      </c>
      <c r="E204" s="34">
        <v>0</v>
      </c>
      <c r="F204" s="34">
        <v>0</v>
      </c>
      <c r="G204" s="34">
        <v>3747</v>
      </c>
      <c r="H204" s="114"/>
    </row>
    <row r="205" spans="1:8" ht="20.25" customHeight="1">
      <c r="A205" s="265"/>
      <c r="B205" s="2493"/>
      <c r="C205" s="2495" t="s">
        <v>174</v>
      </c>
      <c r="D205" s="204" t="s">
        <v>175</v>
      </c>
      <c r="E205" s="34">
        <v>0</v>
      </c>
      <c r="F205" s="34">
        <v>0</v>
      </c>
      <c r="G205" s="34">
        <v>22774</v>
      </c>
      <c r="H205" s="114"/>
    </row>
    <row r="206" spans="1:8" ht="15.75" customHeight="1">
      <c r="A206" s="265"/>
      <c r="B206" s="2493"/>
      <c r="C206" s="2496"/>
      <c r="D206" s="204" t="s">
        <v>176</v>
      </c>
      <c r="E206" s="34">
        <v>0</v>
      </c>
      <c r="F206" s="34">
        <v>0</v>
      </c>
      <c r="G206" s="34">
        <v>4019</v>
      </c>
      <c r="H206" s="114"/>
    </row>
    <row r="207" spans="1:8" ht="27" customHeight="1">
      <c r="A207" s="265"/>
      <c r="B207" s="2494"/>
      <c r="C207" s="272" t="s">
        <v>177</v>
      </c>
      <c r="D207" s="204" t="s">
        <v>83</v>
      </c>
      <c r="E207" s="34">
        <v>0</v>
      </c>
      <c r="F207" s="34">
        <v>0</v>
      </c>
      <c r="G207" s="34">
        <v>266</v>
      </c>
      <c r="H207" s="114"/>
    </row>
    <row r="208" spans="1:8" ht="15.75" thickBot="1">
      <c r="A208" s="265"/>
      <c r="B208" s="2476" t="s">
        <v>29</v>
      </c>
      <c r="C208" s="2479"/>
      <c r="D208" s="257"/>
      <c r="E208" s="56">
        <v>0</v>
      </c>
      <c r="F208" s="56">
        <v>0</v>
      </c>
      <c r="G208" s="56">
        <v>0</v>
      </c>
      <c r="H208" s="57"/>
    </row>
    <row r="209" spans="1:8" ht="15.75" thickBot="1">
      <c r="A209" s="2487"/>
      <c r="B209" s="167">
        <v>73095</v>
      </c>
      <c r="C209" s="266" t="s">
        <v>53</v>
      </c>
      <c r="D209" s="44"/>
      <c r="E209" s="86">
        <f>SUM(E210,E214)</f>
        <v>191076</v>
      </c>
      <c r="F209" s="86">
        <f t="shared" ref="F209:G209" si="60">SUM(F210,F214)</f>
        <v>191076</v>
      </c>
      <c r="G209" s="86">
        <f t="shared" si="60"/>
        <v>87110</v>
      </c>
      <c r="H209" s="87">
        <f t="shared" ref="H209:H275" si="61">G209/F209</f>
        <v>0.45589189641817918</v>
      </c>
    </row>
    <row r="210" spans="1:8">
      <c r="A210" s="2487"/>
      <c r="B210" s="2451" t="s">
        <v>22</v>
      </c>
      <c r="C210" s="2472"/>
      <c r="D210" s="139"/>
      <c r="E210" s="31">
        <f>SUM(E211:E213)</f>
        <v>191076</v>
      </c>
      <c r="F210" s="31">
        <f t="shared" ref="F210:G210" si="62">SUM(F211:F213)</f>
        <v>191076</v>
      </c>
      <c r="G210" s="31">
        <f t="shared" si="62"/>
        <v>87110</v>
      </c>
      <c r="H210" s="32">
        <f t="shared" si="61"/>
        <v>0.45589189641817918</v>
      </c>
    </row>
    <row r="211" spans="1:8" ht="51" hidden="1" customHeight="1">
      <c r="A211" s="2487"/>
      <c r="B211" s="2446"/>
      <c r="C211" s="273" t="s">
        <v>178</v>
      </c>
      <c r="D211" s="33" t="s">
        <v>175</v>
      </c>
      <c r="E211" s="37">
        <v>0</v>
      </c>
      <c r="F211" s="37"/>
      <c r="G211" s="37">
        <f t="shared" si="50"/>
        <v>0</v>
      </c>
      <c r="H211" s="35" t="e">
        <f t="shared" si="61"/>
        <v>#DIV/0!</v>
      </c>
    </row>
    <row r="212" spans="1:8" ht="54" customHeight="1">
      <c r="A212" s="2487"/>
      <c r="B212" s="2447"/>
      <c r="C212" s="160" t="s">
        <v>179</v>
      </c>
      <c r="D212" s="36" t="s">
        <v>180</v>
      </c>
      <c r="E212" s="37">
        <v>40539</v>
      </c>
      <c r="F212" s="37">
        <v>40539</v>
      </c>
      <c r="G212" s="37">
        <v>38710</v>
      </c>
      <c r="H212" s="35">
        <f t="shared" si="61"/>
        <v>0.954882952218851</v>
      </c>
    </row>
    <row r="213" spans="1:8" ht="51" customHeight="1">
      <c r="A213" s="2487"/>
      <c r="B213" s="2463"/>
      <c r="C213" s="160" t="s">
        <v>181</v>
      </c>
      <c r="D213" s="183">
        <v>2058</v>
      </c>
      <c r="E213" s="37">
        <v>150537</v>
      </c>
      <c r="F213" s="37">
        <v>150537</v>
      </c>
      <c r="G213" s="37">
        <v>48400</v>
      </c>
      <c r="H213" s="35">
        <f t="shared" si="61"/>
        <v>0.3215156406730571</v>
      </c>
    </row>
    <row r="214" spans="1:8" ht="15.75" thickBot="1">
      <c r="A214" s="2487"/>
      <c r="B214" s="2488" t="s">
        <v>29</v>
      </c>
      <c r="C214" s="2465"/>
      <c r="D214" s="93"/>
      <c r="E214" s="123">
        <v>0</v>
      </c>
      <c r="F214" s="123">
        <v>0</v>
      </c>
      <c r="G214" s="123">
        <v>0</v>
      </c>
      <c r="H214" s="124"/>
    </row>
    <row r="215" spans="1:8" ht="15.75" thickBot="1">
      <c r="A215" s="207">
        <v>750</v>
      </c>
      <c r="B215" s="263"/>
      <c r="C215" s="264" t="s">
        <v>182</v>
      </c>
      <c r="D215" s="233"/>
      <c r="E215" s="23">
        <f>SUM(E216,E221,E236,E241,E260,E264,E255)</f>
        <v>5125879</v>
      </c>
      <c r="F215" s="23">
        <f>SUM(F216,F221,F236,F241,F260,F264,F255)</f>
        <v>9746038</v>
      </c>
      <c r="G215" s="23">
        <f>SUM(G216,G221,G236,G241,G260,G264,G255)</f>
        <v>5422953</v>
      </c>
      <c r="H215" s="24">
        <f t="shared" si="61"/>
        <v>0.55642641656024738</v>
      </c>
    </row>
    <row r="216" spans="1:8" ht="15.75" thickBot="1">
      <c r="A216" s="2487"/>
      <c r="B216" s="138">
        <v>75011</v>
      </c>
      <c r="C216" s="266" t="s">
        <v>183</v>
      </c>
      <c r="D216" s="44"/>
      <c r="E216" s="28">
        <f>SUM(E217,E220)</f>
        <v>147158</v>
      </c>
      <c r="F216" s="28">
        <f t="shared" ref="F216:G216" si="63">SUM(F217,F220)</f>
        <v>152467</v>
      </c>
      <c r="G216" s="28">
        <f t="shared" si="63"/>
        <v>153025</v>
      </c>
      <c r="H216" s="29">
        <f t="shared" si="61"/>
        <v>1.0036598083519712</v>
      </c>
    </row>
    <row r="217" spans="1:8">
      <c r="A217" s="2487"/>
      <c r="B217" s="2467" t="s">
        <v>22</v>
      </c>
      <c r="C217" s="2480"/>
      <c r="D217" s="221"/>
      <c r="E217" s="31">
        <f>SUM(E218:E219)</f>
        <v>147158</v>
      </c>
      <c r="F217" s="31">
        <f t="shared" ref="F217:G217" si="64">SUM(F218:F219)</f>
        <v>152467</v>
      </c>
      <c r="G217" s="31">
        <f t="shared" si="64"/>
        <v>153025</v>
      </c>
      <c r="H217" s="32">
        <f t="shared" si="61"/>
        <v>1.0036598083519712</v>
      </c>
    </row>
    <row r="218" spans="1:8" ht="38.25">
      <c r="A218" s="2487"/>
      <c r="B218" s="2489"/>
      <c r="C218" s="160" t="s">
        <v>184</v>
      </c>
      <c r="D218" s="183">
        <v>2210</v>
      </c>
      <c r="E218" s="37">
        <v>147000</v>
      </c>
      <c r="F218" s="37">
        <v>152309</v>
      </c>
      <c r="G218" s="37">
        <v>152309</v>
      </c>
      <c r="H218" s="35">
        <f t="shared" si="61"/>
        <v>1</v>
      </c>
    </row>
    <row r="219" spans="1:8" ht="38.25">
      <c r="A219" s="2487"/>
      <c r="B219" s="2490"/>
      <c r="C219" s="227" t="s">
        <v>34</v>
      </c>
      <c r="D219" s="247">
        <v>2360</v>
      </c>
      <c r="E219" s="80">
        <v>158</v>
      </c>
      <c r="F219" s="80">
        <v>158</v>
      </c>
      <c r="G219" s="80">
        <v>716</v>
      </c>
      <c r="H219" s="91">
        <f t="shared" si="61"/>
        <v>4.5316455696202533</v>
      </c>
    </row>
    <row r="220" spans="1:8" ht="15.75" thickBot="1">
      <c r="A220" s="2487"/>
      <c r="B220" s="2464" t="s">
        <v>29</v>
      </c>
      <c r="C220" s="2465"/>
      <c r="D220" s="93"/>
      <c r="E220" s="40">
        <v>0</v>
      </c>
      <c r="F220" s="40">
        <v>0</v>
      </c>
      <c r="G220" s="40">
        <v>0</v>
      </c>
      <c r="H220" s="41"/>
    </row>
    <row r="221" spans="1:8" ht="15.75" thickBot="1">
      <c r="A221" s="2460"/>
      <c r="B221" s="138">
        <v>75018</v>
      </c>
      <c r="C221" s="62" t="s">
        <v>185</v>
      </c>
      <c r="D221" s="44"/>
      <c r="E221" s="28">
        <f>SUM(E222,E234)</f>
        <v>214000</v>
      </c>
      <c r="F221" s="28">
        <f>SUM(F222,F234)</f>
        <v>251146</v>
      </c>
      <c r="G221" s="28">
        <f t="shared" ref="G221" si="65">SUM(G222,G234)</f>
        <v>599097</v>
      </c>
      <c r="H221" s="29">
        <f t="shared" si="61"/>
        <v>2.3854530830672198</v>
      </c>
    </row>
    <row r="222" spans="1:8" ht="17.25" customHeight="1">
      <c r="A222" s="2460"/>
      <c r="B222" s="2451" t="s">
        <v>22</v>
      </c>
      <c r="C222" s="2478"/>
      <c r="D222" s="63"/>
      <c r="E222" s="31">
        <f>SUM(E223:E233)</f>
        <v>214000</v>
      </c>
      <c r="F222" s="31">
        <f t="shared" ref="F222:G222" si="66">SUM(F223:F233)</f>
        <v>251146</v>
      </c>
      <c r="G222" s="31">
        <f t="shared" si="66"/>
        <v>595024</v>
      </c>
      <c r="H222" s="32">
        <f t="shared" si="61"/>
        <v>2.3692354248126586</v>
      </c>
    </row>
    <row r="223" spans="1:8" ht="18.75" customHeight="1">
      <c r="A223" s="2460"/>
      <c r="B223" s="2446"/>
      <c r="C223" s="2430" t="s">
        <v>186</v>
      </c>
      <c r="D223" s="164" t="s">
        <v>101</v>
      </c>
      <c r="E223" s="80">
        <v>0</v>
      </c>
      <c r="F223" s="80">
        <v>0</v>
      </c>
      <c r="G223" s="80">
        <v>21090</v>
      </c>
      <c r="H223" s="91"/>
    </row>
    <row r="224" spans="1:8" ht="18.75" customHeight="1">
      <c r="A224" s="2460"/>
      <c r="B224" s="2447"/>
      <c r="C224" s="2431"/>
      <c r="D224" s="173" t="s">
        <v>102</v>
      </c>
      <c r="E224" s="80">
        <v>0</v>
      </c>
      <c r="F224" s="80">
        <v>0</v>
      </c>
      <c r="G224" s="80">
        <v>30411</v>
      </c>
      <c r="H224" s="91"/>
    </row>
    <row r="225" spans="1:8" ht="21.75" customHeight="1">
      <c r="A225" s="2460"/>
      <c r="B225" s="2447"/>
      <c r="C225" s="2431"/>
      <c r="D225" s="75" t="s">
        <v>45</v>
      </c>
      <c r="E225" s="37">
        <v>0</v>
      </c>
      <c r="F225" s="37">
        <v>0</v>
      </c>
      <c r="G225" s="37">
        <v>1719</v>
      </c>
      <c r="H225" s="35"/>
    </row>
    <row r="226" spans="1:8" ht="18.75" customHeight="1">
      <c r="A226" s="2460"/>
      <c r="B226" s="2447"/>
      <c r="C226" s="2431"/>
      <c r="D226" s="161" t="s">
        <v>24</v>
      </c>
      <c r="E226" s="37">
        <v>50000</v>
      </c>
      <c r="F226" s="37">
        <v>50000</v>
      </c>
      <c r="G226" s="37">
        <v>135597</v>
      </c>
      <c r="H226" s="35">
        <f t="shared" si="61"/>
        <v>2.7119399999999998</v>
      </c>
    </row>
    <row r="227" spans="1:8" ht="20.25" customHeight="1">
      <c r="A227" s="2460"/>
      <c r="B227" s="2447"/>
      <c r="C227" s="2431"/>
      <c r="D227" s="75" t="s">
        <v>25</v>
      </c>
      <c r="E227" s="37">
        <v>20000</v>
      </c>
      <c r="F227" s="37">
        <v>20000</v>
      </c>
      <c r="G227" s="37">
        <v>39856</v>
      </c>
      <c r="H227" s="35">
        <f t="shared" si="61"/>
        <v>1.9927999999999999</v>
      </c>
    </row>
    <row r="228" spans="1:8" ht="20.25" customHeight="1">
      <c r="A228" s="2460"/>
      <c r="B228" s="2447"/>
      <c r="C228" s="2431"/>
      <c r="D228" s="75" t="s">
        <v>65</v>
      </c>
      <c r="E228" s="37">
        <v>0</v>
      </c>
      <c r="F228" s="37">
        <v>0</v>
      </c>
      <c r="G228" s="37">
        <v>49</v>
      </c>
      <c r="H228" s="35"/>
    </row>
    <row r="229" spans="1:8" ht="18" customHeight="1">
      <c r="A229" s="2460"/>
      <c r="B229" s="2447"/>
      <c r="C229" s="2431"/>
      <c r="D229" s="75" t="s">
        <v>26</v>
      </c>
      <c r="E229" s="37">
        <v>50000</v>
      </c>
      <c r="F229" s="37">
        <v>50000</v>
      </c>
      <c r="G229" s="37">
        <v>75132</v>
      </c>
      <c r="H229" s="35">
        <f t="shared" si="61"/>
        <v>1.50264</v>
      </c>
    </row>
    <row r="230" spans="1:8" ht="18.75" customHeight="1">
      <c r="A230" s="2460"/>
      <c r="B230" s="2447"/>
      <c r="C230" s="2431"/>
      <c r="D230" s="75" t="s">
        <v>27</v>
      </c>
      <c r="E230" s="37">
        <v>0</v>
      </c>
      <c r="F230" s="37">
        <v>0</v>
      </c>
      <c r="G230" s="37">
        <v>163952</v>
      </c>
      <c r="H230" s="35"/>
    </row>
    <row r="231" spans="1:8" ht="21" customHeight="1">
      <c r="A231" s="2460"/>
      <c r="B231" s="2447"/>
      <c r="C231" s="2432"/>
      <c r="D231" s="75" t="s">
        <v>28</v>
      </c>
      <c r="E231" s="37">
        <v>20000</v>
      </c>
      <c r="F231" s="37">
        <v>20000</v>
      </c>
      <c r="G231" s="37">
        <v>16072</v>
      </c>
      <c r="H231" s="35">
        <f t="shared" si="61"/>
        <v>0.80359999999999998</v>
      </c>
    </row>
    <row r="232" spans="1:8" ht="27" customHeight="1">
      <c r="A232" s="2460"/>
      <c r="B232" s="2447"/>
      <c r="C232" s="224" t="s">
        <v>105</v>
      </c>
      <c r="D232" s="75" t="s">
        <v>104</v>
      </c>
      <c r="E232" s="37">
        <v>74000</v>
      </c>
      <c r="F232" s="37">
        <v>74000</v>
      </c>
      <c r="G232" s="37">
        <v>74000</v>
      </c>
      <c r="H232" s="35">
        <f t="shared" si="61"/>
        <v>1</v>
      </c>
    </row>
    <row r="233" spans="1:8" ht="27" customHeight="1">
      <c r="A233" s="2460"/>
      <c r="B233" s="2463"/>
      <c r="C233" s="74" t="s">
        <v>187</v>
      </c>
      <c r="D233" s="75" t="s">
        <v>81</v>
      </c>
      <c r="E233" s="37">
        <v>0</v>
      </c>
      <c r="F233" s="37">
        <v>37146</v>
      </c>
      <c r="G233" s="37">
        <v>37146</v>
      </c>
      <c r="H233" s="35">
        <f t="shared" si="61"/>
        <v>1</v>
      </c>
    </row>
    <row r="234" spans="1:8">
      <c r="A234" s="2460"/>
      <c r="B234" s="2476" t="s">
        <v>35</v>
      </c>
      <c r="C234" s="2479"/>
      <c r="D234" s="55"/>
      <c r="E234" s="56">
        <f>E235</f>
        <v>0</v>
      </c>
      <c r="F234" s="56">
        <f t="shared" ref="F234:G234" si="67">F235</f>
        <v>0</v>
      </c>
      <c r="G234" s="56">
        <f t="shared" si="67"/>
        <v>4073</v>
      </c>
      <c r="H234" s="57"/>
    </row>
    <row r="235" spans="1:8" ht="26.25" thickBot="1">
      <c r="A235" s="2460"/>
      <c r="B235" s="149"/>
      <c r="C235" s="259" t="s">
        <v>186</v>
      </c>
      <c r="D235" s="260" t="s">
        <v>110</v>
      </c>
      <c r="E235" s="261">
        <v>0</v>
      </c>
      <c r="F235" s="261">
        <v>0</v>
      </c>
      <c r="G235" s="261">
        <v>4073</v>
      </c>
      <c r="H235" s="262"/>
    </row>
    <row r="236" spans="1:8" ht="15.75" thickBot="1">
      <c r="A236" s="2460"/>
      <c r="B236" s="138">
        <v>75046</v>
      </c>
      <c r="C236" s="62" t="s">
        <v>188</v>
      </c>
      <c r="D236" s="44"/>
      <c r="E236" s="28">
        <f t="shared" ref="E236:G236" si="68">SUM(E237,E240)</f>
        <v>21053</v>
      </c>
      <c r="F236" s="28">
        <f t="shared" si="68"/>
        <v>14053</v>
      </c>
      <c r="G236" s="28">
        <f t="shared" si="68"/>
        <v>12598</v>
      </c>
      <c r="H236" s="29">
        <f t="shared" si="61"/>
        <v>0.89646338860029884</v>
      </c>
    </row>
    <row r="237" spans="1:8">
      <c r="A237" s="2460"/>
      <c r="B237" s="2467" t="s">
        <v>22</v>
      </c>
      <c r="C237" s="2480"/>
      <c r="D237" s="221"/>
      <c r="E237" s="31">
        <f>SUM(E238:E239)</f>
        <v>21053</v>
      </c>
      <c r="F237" s="31">
        <f t="shared" ref="F237:G237" si="69">SUM(F238:F239)</f>
        <v>14053</v>
      </c>
      <c r="G237" s="31">
        <f t="shared" si="69"/>
        <v>12598</v>
      </c>
      <c r="H237" s="32">
        <f t="shared" si="61"/>
        <v>0.89646338860029884</v>
      </c>
    </row>
    <row r="238" spans="1:8" ht="38.25">
      <c r="A238" s="2460"/>
      <c r="B238" s="2481"/>
      <c r="C238" s="160" t="s">
        <v>33</v>
      </c>
      <c r="D238" s="183">
        <v>2210</v>
      </c>
      <c r="E238" s="37">
        <v>20000</v>
      </c>
      <c r="F238" s="37">
        <v>13000</v>
      </c>
      <c r="G238" s="37">
        <v>11572</v>
      </c>
      <c r="H238" s="35">
        <f t="shared" si="61"/>
        <v>0.89015384615384618</v>
      </c>
    </row>
    <row r="239" spans="1:8" ht="38.25">
      <c r="A239" s="2460"/>
      <c r="B239" s="2482"/>
      <c r="C239" s="227" t="s">
        <v>34</v>
      </c>
      <c r="D239" s="247">
        <v>2360</v>
      </c>
      <c r="E239" s="37">
        <v>1053</v>
      </c>
      <c r="F239" s="37">
        <v>1053</v>
      </c>
      <c r="G239" s="37">
        <v>1026</v>
      </c>
      <c r="H239" s="35">
        <f t="shared" si="61"/>
        <v>0.97435897435897434</v>
      </c>
    </row>
    <row r="240" spans="1:8" ht="15.75" thickBot="1">
      <c r="A240" s="2460"/>
      <c r="B240" s="2464" t="s">
        <v>29</v>
      </c>
      <c r="C240" s="2465"/>
      <c r="D240" s="93"/>
      <c r="E240" s="40">
        <v>0</v>
      </c>
      <c r="F240" s="40">
        <v>0</v>
      </c>
      <c r="G240" s="40">
        <v>0</v>
      </c>
      <c r="H240" s="41"/>
    </row>
    <row r="241" spans="1:8" ht="15.75" thickBot="1">
      <c r="A241" s="258"/>
      <c r="B241" s="274">
        <v>75075</v>
      </c>
      <c r="C241" s="275" t="s">
        <v>189</v>
      </c>
      <c r="D241" s="276"/>
      <c r="E241" s="28">
        <f>SUM(E253,E242)</f>
        <v>485202</v>
      </c>
      <c r="F241" s="28">
        <f>SUM(F253,F242)</f>
        <v>560650</v>
      </c>
      <c r="G241" s="28">
        <f>SUM(G253,G242)</f>
        <v>490174</v>
      </c>
      <c r="H241" s="29">
        <f t="shared" si="61"/>
        <v>0.87429590653705525</v>
      </c>
    </row>
    <row r="242" spans="1:8">
      <c r="A242" s="258"/>
      <c r="B242" s="2451" t="s">
        <v>22</v>
      </c>
      <c r="C242" s="2478"/>
      <c r="D242" s="45"/>
      <c r="E242" s="31">
        <f>SUM(E243:E252)</f>
        <v>485202</v>
      </c>
      <c r="F242" s="31">
        <f>SUM(F243:F252)</f>
        <v>560650</v>
      </c>
      <c r="G242" s="31">
        <f>SUM(G243:G252)</f>
        <v>480032</v>
      </c>
      <c r="H242" s="32">
        <f t="shared" si="61"/>
        <v>0.85620618924462677</v>
      </c>
    </row>
    <row r="243" spans="1:8">
      <c r="A243" s="258"/>
      <c r="B243" s="2446"/>
      <c r="C243" s="48" t="s">
        <v>190</v>
      </c>
      <c r="D243" s="260" t="s">
        <v>65</v>
      </c>
      <c r="E243" s="177">
        <v>0</v>
      </c>
      <c r="F243" s="177">
        <v>0</v>
      </c>
      <c r="G243" s="177">
        <v>6425</v>
      </c>
      <c r="H243" s="277"/>
    </row>
    <row r="244" spans="1:8" ht="25.5">
      <c r="A244" s="258"/>
      <c r="B244" s="2447"/>
      <c r="C244" s="48" t="s">
        <v>186</v>
      </c>
      <c r="D244" s="172" t="s">
        <v>26</v>
      </c>
      <c r="E244" s="34">
        <v>0</v>
      </c>
      <c r="F244" s="34">
        <v>0</v>
      </c>
      <c r="G244" s="34">
        <v>928</v>
      </c>
      <c r="H244" s="114"/>
    </row>
    <row r="245" spans="1:8" ht="57" customHeight="1">
      <c r="A245" s="258"/>
      <c r="B245" s="2447"/>
      <c r="C245" s="48" t="s">
        <v>191</v>
      </c>
      <c r="D245" s="172" t="s">
        <v>175</v>
      </c>
      <c r="E245" s="177">
        <v>0</v>
      </c>
      <c r="F245" s="177">
        <v>25</v>
      </c>
      <c r="G245" s="177">
        <v>25</v>
      </c>
      <c r="H245" s="277">
        <f t="shared" si="61"/>
        <v>1</v>
      </c>
    </row>
    <row r="246" spans="1:8" ht="25.5">
      <c r="A246" s="258"/>
      <c r="B246" s="2447"/>
      <c r="C246" s="48" t="s">
        <v>186</v>
      </c>
      <c r="D246" s="260" t="s">
        <v>27</v>
      </c>
      <c r="E246" s="177">
        <v>0</v>
      </c>
      <c r="F246" s="177">
        <v>0</v>
      </c>
      <c r="G246" s="177">
        <v>20356</v>
      </c>
      <c r="H246" s="277"/>
    </row>
    <row r="247" spans="1:8" ht="51.75" customHeight="1">
      <c r="A247" s="258"/>
      <c r="B247" s="2447"/>
      <c r="C247" s="48" t="s">
        <v>192</v>
      </c>
      <c r="D247" s="172" t="s">
        <v>193</v>
      </c>
      <c r="E247" s="177">
        <v>0</v>
      </c>
      <c r="F247" s="177">
        <v>75423</v>
      </c>
      <c r="G247" s="177">
        <v>0</v>
      </c>
      <c r="H247" s="277">
        <f t="shared" si="61"/>
        <v>0</v>
      </c>
    </row>
    <row r="248" spans="1:8" s="151" customFormat="1" ht="51.75" customHeight="1">
      <c r="A248" s="89"/>
      <c r="B248" s="2447"/>
      <c r="C248" s="48" t="s">
        <v>194</v>
      </c>
      <c r="D248" s="2483" t="s">
        <v>180</v>
      </c>
      <c r="E248" s="34">
        <v>485202</v>
      </c>
      <c r="F248" s="34">
        <v>485202</v>
      </c>
      <c r="G248" s="34">
        <v>203937</v>
      </c>
      <c r="H248" s="114">
        <f t="shared" si="61"/>
        <v>0.42031360134541901</v>
      </c>
    </row>
    <row r="249" spans="1:8" s="151" customFormat="1" ht="54.75" customHeight="1">
      <c r="A249" s="89"/>
      <c r="B249" s="125"/>
      <c r="C249" s="48" t="s">
        <v>195</v>
      </c>
      <c r="D249" s="2484"/>
      <c r="E249" s="177">
        <v>0</v>
      </c>
      <c r="F249" s="177">
        <v>0</v>
      </c>
      <c r="G249" s="177">
        <v>215921</v>
      </c>
      <c r="H249" s="277"/>
    </row>
    <row r="250" spans="1:8" s="151" customFormat="1" ht="51" hidden="1">
      <c r="A250" s="89"/>
      <c r="B250" s="125"/>
      <c r="C250" s="48" t="s">
        <v>196</v>
      </c>
      <c r="D250" s="278"/>
      <c r="E250" s="177">
        <v>0</v>
      </c>
      <c r="F250" s="177"/>
      <c r="G250" s="177">
        <f t="shared" si="50"/>
        <v>0</v>
      </c>
      <c r="H250" s="277" t="e">
        <f t="shared" si="61"/>
        <v>#DIV/0!</v>
      </c>
    </row>
    <row r="251" spans="1:8" s="151" customFormat="1" ht="56.25" hidden="1" customHeight="1">
      <c r="A251" s="89"/>
      <c r="B251" s="125"/>
      <c r="C251" s="48" t="s">
        <v>197</v>
      </c>
      <c r="D251" s="2483" t="s">
        <v>83</v>
      </c>
      <c r="E251" s="177">
        <v>0</v>
      </c>
      <c r="F251" s="177"/>
      <c r="G251" s="177">
        <f t="shared" si="50"/>
        <v>0</v>
      </c>
      <c r="H251" s="277" t="e">
        <f t="shared" si="61"/>
        <v>#DIV/0!</v>
      </c>
    </row>
    <row r="252" spans="1:8" s="151" customFormat="1" ht="39.75" customHeight="1">
      <c r="A252" s="89"/>
      <c r="B252" s="125"/>
      <c r="C252" s="48" t="s">
        <v>198</v>
      </c>
      <c r="D252" s="2484"/>
      <c r="E252" s="34">
        <v>0</v>
      </c>
      <c r="F252" s="34">
        <v>0</v>
      </c>
      <c r="G252" s="34">
        <v>32440</v>
      </c>
      <c r="H252" s="114"/>
    </row>
    <row r="253" spans="1:8">
      <c r="A253" s="258"/>
      <c r="B253" s="2485" t="s">
        <v>35</v>
      </c>
      <c r="C253" s="2486"/>
      <c r="D253" s="279"/>
      <c r="E253" s="102">
        <f>E254</f>
        <v>0</v>
      </c>
      <c r="F253" s="102">
        <f t="shared" ref="F253:G253" si="70">F254</f>
        <v>0</v>
      </c>
      <c r="G253" s="102">
        <f t="shared" si="70"/>
        <v>10142</v>
      </c>
      <c r="H253" s="103"/>
    </row>
    <row r="254" spans="1:8" ht="53.25" customHeight="1" thickBot="1">
      <c r="A254" s="258"/>
      <c r="B254" s="280"/>
      <c r="C254" s="234" t="s">
        <v>194</v>
      </c>
      <c r="D254" s="132">
        <v>6258</v>
      </c>
      <c r="E254" s="236">
        <v>0</v>
      </c>
      <c r="F254" s="236">
        <v>0</v>
      </c>
      <c r="G254" s="236">
        <v>10142</v>
      </c>
      <c r="H254" s="237"/>
    </row>
    <row r="255" spans="1:8" s="151" customFormat="1" ht="14.25" customHeight="1" thickBot="1">
      <c r="A255" s="89"/>
      <c r="B255" s="274">
        <v>75079</v>
      </c>
      <c r="C255" s="281" t="s">
        <v>199</v>
      </c>
      <c r="D255" s="282"/>
      <c r="E255" s="86">
        <f>E256+E258</f>
        <v>0</v>
      </c>
      <c r="F255" s="86">
        <f t="shared" ref="F255:G255" si="71">F256+F258</f>
        <v>343148</v>
      </c>
      <c r="G255" s="86">
        <f t="shared" si="71"/>
        <v>270452</v>
      </c>
      <c r="H255" s="87">
        <f t="shared" si="61"/>
        <v>0.7881497196544931</v>
      </c>
    </row>
    <row r="256" spans="1:8" s="151" customFormat="1" ht="18.75" customHeight="1">
      <c r="A256" s="89"/>
      <c r="B256" s="2451" t="s">
        <v>22</v>
      </c>
      <c r="C256" s="2452"/>
      <c r="D256" s="45"/>
      <c r="E256" s="46">
        <f>E257</f>
        <v>0</v>
      </c>
      <c r="F256" s="46">
        <f t="shared" ref="F256:G256" si="72">F257</f>
        <v>312148</v>
      </c>
      <c r="G256" s="46">
        <f t="shared" si="72"/>
        <v>246098</v>
      </c>
      <c r="H256" s="47">
        <f t="shared" si="61"/>
        <v>0.78840165562489584</v>
      </c>
    </row>
    <row r="257" spans="1:8" s="151" customFormat="1" ht="38.25" customHeight="1">
      <c r="A257" s="89"/>
      <c r="B257" s="283"/>
      <c r="C257" s="284" t="s">
        <v>200</v>
      </c>
      <c r="D257" s="285">
        <v>2220</v>
      </c>
      <c r="E257" s="34">
        <v>0</v>
      </c>
      <c r="F257" s="34">
        <v>312148</v>
      </c>
      <c r="G257" s="34">
        <v>246098</v>
      </c>
      <c r="H257" s="114">
        <f t="shared" si="61"/>
        <v>0.78840165562489584</v>
      </c>
    </row>
    <row r="258" spans="1:8" s="151" customFormat="1" ht="15" customHeight="1">
      <c r="A258" s="89"/>
      <c r="B258" s="2449" t="s">
        <v>35</v>
      </c>
      <c r="C258" s="2450"/>
      <c r="D258" s="63"/>
      <c r="E258" s="123">
        <f>E259</f>
        <v>0</v>
      </c>
      <c r="F258" s="123">
        <f>F259</f>
        <v>31000</v>
      </c>
      <c r="G258" s="123">
        <f t="shared" ref="G258" si="73">G259</f>
        <v>24354</v>
      </c>
      <c r="H258" s="124">
        <f t="shared" si="61"/>
        <v>0.78561290322580646</v>
      </c>
    </row>
    <row r="259" spans="1:8" s="151" customFormat="1" ht="37.5" customHeight="1" thickBot="1">
      <c r="A259" s="89"/>
      <c r="B259" s="280"/>
      <c r="C259" s="286" t="s">
        <v>201</v>
      </c>
      <c r="D259" s="287">
        <v>6520</v>
      </c>
      <c r="E259" s="236">
        <v>0</v>
      </c>
      <c r="F259" s="236">
        <v>31000</v>
      </c>
      <c r="G259" s="236">
        <v>24354</v>
      </c>
      <c r="H259" s="288">
        <f t="shared" si="61"/>
        <v>0.78561290322580646</v>
      </c>
    </row>
    <row r="260" spans="1:8" ht="15.75" thickBot="1">
      <c r="A260" s="258"/>
      <c r="B260" s="274">
        <v>75084</v>
      </c>
      <c r="C260" s="289" t="s">
        <v>202</v>
      </c>
      <c r="D260" s="290"/>
      <c r="E260" s="86">
        <f t="shared" ref="E260:G260" si="74">SUM(E261,E263)</f>
        <v>201000</v>
      </c>
      <c r="F260" s="86">
        <f t="shared" si="74"/>
        <v>206893</v>
      </c>
      <c r="G260" s="86">
        <f t="shared" si="74"/>
        <v>206888</v>
      </c>
      <c r="H260" s="87">
        <f t="shared" si="61"/>
        <v>0.99997583291846515</v>
      </c>
    </row>
    <row r="261" spans="1:8" ht="15" customHeight="1">
      <c r="A261" s="258"/>
      <c r="B261" s="2451" t="s">
        <v>22</v>
      </c>
      <c r="C261" s="2452"/>
      <c r="D261" s="45"/>
      <c r="E261" s="46">
        <f t="shared" ref="E261:F261" si="75">SUM(E262)</f>
        <v>201000</v>
      </c>
      <c r="F261" s="46">
        <f t="shared" si="75"/>
        <v>206893</v>
      </c>
      <c r="G261" s="46">
        <f>SUM(G262)</f>
        <v>206888</v>
      </c>
      <c r="H261" s="47">
        <f t="shared" si="61"/>
        <v>0.99997583291846515</v>
      </c>
    </row>
    <row r="262" spans="1:8" ht="42.75" customHeight="1">
      <c r="A262" s="258"/>
      <c r="B262" s="291"/>
      <c r="C262" s="292" t="s">
        <v>33</v>
      </c>
      <c r="D262" s="293">
        <v>2210</v>
      </c>
      <c r="E262" s="37">
        <v>201000</v>
      </c>
      <c r="F262" s="37">
        <v>206893</v>
      </c>
      <c r="G262" s="37">
        <v>206888</v>
      </c>
      <c r="H262" s="35">
        <f t="shared" si="61"/>
        <v>0.99997583291846515</v>
      </c>
    </row>
    <row r="263" spans="1:8" ht="15.75" thickBot="1">
      <c r="A263" s="258"/>
      <c r="B263" s="2453" t="s">
        <v>29</v>
      </c>
      <c r="C263" s="2454"/>
      <c r="D263" s="294"/>
      <c r="E263" s="40">
        <v>0</v>
      </c>
      <c r="F263" s="40">
        <v>0</v>
      </c>
      <c r="G263" s="40">
        <v>0</v>
      </c>
      <c r="H263" s="41"/>
    </row>
    <row r="264" spans="1:8" ht="15.75" thickBot="1">
      <c r="A264" s="2460"/>
      <c r="B264" s="167">
        <v>75095</v>
      </c>
      <c r="C264" s="62" t="s">
        <v>53</v>
      </c>
      <c r="D264" s="44"/>
      <c r="E264" s="86">
        <f>SUM(E265,E283)</f>
        <v>4057466</v>
      </c>
      <c r="F264" s="86">
        <f>SUM(F265,F283)</f>
        <v>8217681</v>
      </c>
      <c r="G264" s="86">
        <f>SUM(G265,G283)</f>
        <v>3690719</v>
      </c>
      <c r="H264" s="87">
        <f t="shared" si="61"/>
        <v>0.44911928316516547</v>
      </c>
    </row>
    <row r="265" spans="1:8">
      <c r="A265" s="2460"/>
      <c r="B265" s="2451" t="s">
        <v>22</v>
      </c>
      <c r="C265" s="2472"/>
      <c r="D265" s="139"/>
      <c r="E265" s="46">
        <f>SUM(E266:E282)</f>
        <v>4047466</v>
      </c>
      <c r="F265" s="46">
        <f>SUM(F266:F282)</f>
        <v>7129131</v>
      </c>
      <c r="G265" s="46">
        <f>SUM(G266:G282)</f>
        <v>3690719</v>
      </c>
      <c r="H265" s="47">
        <f t="shared" si="61"/>
        <v>0.51769549472439202</v>
      </c>
    </row>
    <row r="266" spans="1:8" ht="25.5">
      <c r="A266" s="2460"/>
      <c r="B266" s="2446"/>
      <c r="C266" s="259" t="s">
        <v>186</v>
      </c>
      <c r="D266" s="295" t="s">
        <v>27</v>
      </c>
      <c r="E266" s="254">
        <v>0</v>
      </c>
      <c r="F266" s="254">
        <v>0</v>
      </c>
      <c r="G266" s="254">
        <v>56576</v>
      </c>
      <c r="H266" s="296"/>
    </row>
    <row r="267" spans="1:8" ht="63.75" customHeight="1">
      <c r="A267" s="2460"/>
      <c r="B267" s="2447"/>
      <c r="C267" s="284" t="s">
        <v>203</v>
      </c>
      <c r="D267" s="216" t="s">
        <v>204</v>
      </c>
      <c r="E267" s="254">
        <v>0</v>
      </c>
      <c r="F267" s="254">
        <v>2575156</v>
      </c>
      <c r="G267" s="254">
        <v>0</v>
      </c>
      <c r="H267" s="296">
        <f t="shared" si="61"/>
        <v>0</v>
      </c>
    </row>
    <row r="268" spans="1:8" ht="41.25" customHeight="1">
      <c r="A268" s="2460"/>
      <c r="B268" s="2447"/>
      <c r="C268" s="297" t="s">
        <v>205</v>
      </c>
      <c r="D268" s="2473">
        <v>2008</v>
      </c>
      <c r="E268" s="37">
        <v>1785000</v>
      </c>
      <c r="F268" s="37">
        <v>1908766</v>
      </c>
      <c r="G268" s="37">
        <v>1628917</v>
      </c>
      <c r="H268" s="35">
        <f t="shared" si="61"/>
        <v>0.85338747651624136</v>
      </c>
    </row>
    <row r="269" spans="1:8" ht="65.25" customHeight="1">
      <c r="A269" s="2460"/>
      <c r="B269" s="2447"/>
      <c r="C269" s="297" t="s">
        <v>206</v>
      </c>
      <c r="D269" s="2474"/>
      <c r="E269" s="37">
        <v>0</v>
      </c>
      <c r="F269" s="37">
        <v>28976</v>
      </c>
      <c r="G269" s="37">
        <v>0</v>
      </c>
      <c r="H269" s="35">
        <f t="shared" si="61"/>
        <v>0</v>
      </c>
    </row>
    <row r="270" spans="1:8" ht="54.75" customHeight="1">
      <c r="A270" s="2460"/>
      <c r="B270" s="2447"/>
      <c r="C270" s="298" t="s">
        <v>207</v>
      </c>
      <c r="D270" s="2475"/>
      <c r="E270" s="37">
        <v>690795</v>
      </c>
      <c r="F270" s="34">
        <v>716677</v>
      </c>
      <c r="G270" s="37">
        <v>611332</v>
      </c>
      <c r="H270" s="35">
        <f t="shared" si="61"/>
        <v>0.85300909614791598</v>
      </c>
    </row>
    <row r="271" spans="1:8" ht="36.75" customHeight="1">
      <c r="A271" s="2460"/>
      <c r="B271" s="2447"/>
      <c r="C271" s="299" t="s">
        <v>208</v>
      </c>
      <c r="D271" s="2473">
        <v>2009</v>
      </c>
      <c r="E271" s="49">
        <v>315000</v>
      </c>
      <c r="F271" s="49">
        <v>336841</v>
      </c>
      <c r="G271" s="49">
        <v>287458</v>
      </c>
      <c r="H271" s="50">
        <f t="shared" si="61"/>
        <v>0.85339373769820182</v>
      </c>
    </row>
    <row r="272" spans="1:8" ht="63" customHeight="1">
      <c r="A272" s="2460"/>
      <c r="B272" s="2447"/>
      <c r="C272" s="300" t="s">
        <v>209</v>
      </c>
      <c r="D272" s="2474"/>
      <c r="E272" s="49">
        <v>0</v>
      </c>
      <c r="F272" s="49">
        <v>5114</v>
      </c>
      <c r="G272" s="49">
        <v>0</v>
      </c>
      <c r="H272" s="50">
        <f t="shared" si="61"/>
        <v>0</v>
      </c>
    </row>
    <row r="273" spans="1:8" ht="54.75" customHeight="1">
      <c r="A273" s="2460"/>
      <c r="B273" s="2447"/>
      <c r="C273" s="300" t="s">
        <v>210</v>
      </c>
      <c r="D273" s="2474"/>
      <c r="E273" s="49">
        <v>0</v>
      </c>
      <c r="F273" s="49">
        <v>155946</v>
      </c>
      <c r="G273" s="49">
        <v>0</v>
      </c>
      <c r="H273" s="50">
        <f t="shared" si="61"/>
        <v>0</v>
      </c>
    </row>
    <row r="274" spans="1:8" ht="45" customHeight="1">
      <c r="A274" s="2460"/>
      <c r="B274" s="2447"/>
      <c r="C274" s="66" t="s">
        <v>211</v>
      </c>
      <c r="D274" s="2475"/>
      <c r="E274" s="37">
        <v>121905</v>
      </c>
      <c r="F274" s="34">
        <v>126472</v>
      </c>
      <c r="G274" s="37">
        <v>107882</v>
      </c>
      <c r="H274" s="50">
        <f t="shared" si="61"/>
        <v>0.853010943133658</v>
      </c>
    </row>
    <row r="275" spans="1:8" ht="63.75" customHeight="1">
      <c r="A275" s="2460"/>
      <c r="B275" s="2447"/>
      <c r="C275" s="300" t="s">
        <v>203</v>
      </c>
      <c r="D275" s="126">
        <v>2057</v>
      </c>
      <c r="E275" s="60">
        <v>0</v>
      </c>
      <c r="F275" s="60">
        <v>229114</v>
      </c>
      <c r="G275" s="60">
        <v>0</v>
      </c>
      <c r="H275" s="61">
        <f t="shared" si="61"/>
        <v>0</v>
      </c>
    </row>
    <row r="276" spans="1:8" ht="57.75" customHeight="1">
      <c r="A276" s="2460"/>
      <c r="B276" s="2447"/>
      <c r="C276" s="301" t="s">
        <v>212</v>
      </c>
      <c r="D276" s="2473">
        <v>2058</v>
      </c>
      <c r="E276" s="37">
        <v>93500</v>
      </c>
      <c r="F276" s="37">
        <v>93500</v>
      </c>
      <c r="G276" s="37">
        <v>44535</v>
      </c>
      <c r="H276" s="35">
        <f t="shared" ref="H276:H342" si="76">G276/F276</f>
        <v>0.47631016042780749</v>
      </c>
    </row>
    <row r="277" spans="1:8" ht="57.75" customHeight="1">
      <c r="A277" s="2460"/>
      <c r="B277" s="2447"/>
      <c r="C277" s="301" t="s">
        <v>213</v>
      </c>
      <c r="D277" s="2474"/>
      <c r="E277" s="37">
        <v>0</v>
      </c>
      <c r="F277" s="37">
        <v>0</v>
      </c>
      <c r="G277" s="37">
        <v>50302</v>
      </c>
      <c r="H277" s="35"/>
    </row>
    <row r="278" spans="1:8" ht="55.5" customHeight="1">
      <c r="A278" s="2460"/>
      <c r="B278" s="2447"/>
      <c r="C278" s="299" t="s">
        <v>214</v>
      </c>
      <c r="D278" s="2475"/>
      <c r="E278" s="37">
        <v>1031266</v>
      </c>
      <c r="F278" s="37">
        <v>878694</v>
      </c>
      <c r="G278" s="37">
        <v>843717</v>
      </c>
      <c r="H278" s="35">
        <f t="shared" si="76"/>
        <v>0.96019433386366582</v>
      </c>
    </row>
    <row r="279" spans="1:8" ht="62.25" customHeight="1">
      <c r="A279" s="2460"/>
      <c r="B279" s="2447"/>
      <c r="C279" s="3288" t="s">
        <v>215</v>
      </c>
      <c r="D279" s="3285">
        <v>2059</v>
      </c>
      <c r="E279" s="37">
        <v>0</v>
      </c>
      <c r="F279" s="37">
        <v>13875</v>
      </c>
      <c r="G279" s="37">
        <v>0</v>
      </c>
      <c r="H279" s="35">
        <f t="shared" si="76"/>
        <v>0</v>
      </c>
    </row>
    <row r="280" spans="1:8" ht="58.5" customHeight="1">
      <c r="A280" s="2460"/>
      <c r="B280" s="2447"/>
      <c r="C280" s="302" t="s">
        <v>216</v>
      </c>
      <c r="D280" s="3283">
        <v>2059</v>
      </c>
      <c r="E280" s="37">
        <v>10000</v>
      </c>
      <c r="F280" s="37">
        <v>10000</v>
      </c>
      <c r="G280" s="37">
        <v>5771</v>
      </c>
      <c r="H280" s="35">
        <f t="shared" si="76"/>
        <v>0.57709999999999995</v>
      </c>
    </row>
    <row r="281" spans="1:8" ht="54" customHeight="1">
      <c r="A281" s="2460"/>
      <c r="B281" s="2447"/>
      <c r="C281" s="302" t="s">
        <v>217</v>
      </c>
      <c r="D281" s="3284"/>
      <c r="E281" s="37">
        <v>0</v>
      </c>
      <c r="F281" s="37">
        <v>0</v>
      </c>
      <c r="G281" s="37">
        <v>4229</v>
      </c>
      <c r="H281" s="35"/>
    </row>
    <row r="282" spans="1:8" ht="42.75" customHeight="1">
      <c r="A282" s="2460"/>
      <c r="B282" s="2463"/>
      <c r="C282" s="302" t="s">
        <v>218</v>
      </c>
      <c r="D282" s="126">
        <v>2710</v>
      </c>
      <c r="E282" s="37">
        <v>0</v>
      </c>
      <c r="F282" s="37">
        <v>50000</v>
      </c>
      <c r="G282" s="37">
        <v>50000</v>
      </c>
      <c r="H282" s="35">
        <f t="shared" si="76"/>
        <v>1</v>
      </c>
    </row>
    <row r="283" spans="1:8">
      <c r="A283" s="2460"/>
      <c r="B283" s="2476" t="s">
        <v>35</v>
      </c>
      <c r="C283" s="2477"/>
      <c r="D283" s="129"/>
      <c r="E283" s="56">
        <f>SUM(E284:E288)</f>
        <v>10000</v>
      </c>
      <c r="F283" s="56">
        <f t="shared" ref="F283:G283" si="77">SUM(F284:F288)</f>
        <v>1088550</v>
      </c>
      <c r="G283" s="56">
        <f t="shared" si="77"/>
        <v>0</v>
      </c>
      <c r="H283" s="57">
        <f t="shared" si="76"/>
        <v>0</v>
      </c>
    </row>
    <row r="284" spans="1:8" ht="70.5" customHeight="1">
      <c r="A284" s="258"/>
      <c r="B284" s="2446"/>
      <c r="C284" s="303" t="s">
        <v>203</v>
      </c>
      <c r="D284" s="126">
        <v>6207</v>
      </c>
      <c r="E284" s="177">
        <v>0</v>
      </c>
      <c r="F284" s="177">
        <v>898095</v>
      </c>
      <c r="G284" s="177">
        <v>0</v>
      </c>
      <c r="H284" s="277">
        <f t="shared" si="76"/>
        <v>0</v>
      </c>
    </row>
    <row r="285" spans="1:8" ht="60" customHeight="1">
      <c r="A285" s="258"/>
      <c r="B285" s="2447"/>
      <c r="C285" s="303" t="s">
        <v>215</v>
      </c>
      <c r="D285" s="126">
        <v>6209</v>
      </c>
      <c r="E285" s="177">
        <v>0</v>
      </c>
      <c r="F285" s="177">
        <v>54387</v>
      </c>
      <c r="G285" s="177">
        <v>0</v>
      </c>
      <c r="H285" s="277">
        <f t="shared" si="76"/>
        <v>0</v>
      </c>
    </row>
    <row r="286" spans="1:8" ht="66.75" customHeight="1">
      <c r="A286" s="258"/>
      <c r="B286" s="2447"/>
      <c r="C286" s="303" t="s">
        <v>203</v>
      </c>
      <c r="D286" s="304">
        <v>6257</v>
      </c>
      <c r="E286" s="177">
        <v>0</v>
      </c>
      <c r="F286" s="177">
        <v>128298</v>
      </c>
      <c r="G286" s="177">
        <v>0</v>
      </c>
      <c r="H286" s="277">
        <f>G286/F286</f>
        <v>0</v>
      </c>
    </row>
    <row r="287" spans="1:8" ht="57" customHeight="1">
      <c r="A287" s="89"/>
      <c r="B287" s="2447"/>
      <c r="C287" s="305" t="s">
        <v>214</v>
      </c>
      <c r="D287" s="293">
        <v>6258</v>
      </c>
      <c r="E287" s="80">
        <v>10000</v>
      </c>
      <c r="F287" s="80">
        <v>0</v>
      </c>
      <c r="G287" s="80">
        <v>0</v>
      </c>
      <c r="H287" s="277"/>
    </row>
    <row r="288" spans="1:8" ht="58.5" customHeight="1" thickBot="1">
      <c r="A288" s="89"/>
      <c r="B288" s="2448"/>
      <c r="C288" s="306" t="s">
        <v>215</v>
      </c>
      <c r="D288" s="132">
        <v>6259</v>
      </c>
      <c r="E288" s="133">
        <v>0</v>
      </c>
      <c r="F288" s="133">
        <v>7770</v>
      </c>
      <c r="G288" s="133">
        <v>0</v>
      </c>
      <c r="H288" s="134">
        <f t="shared" si="76"/>
        <v>0</v>
      </c>
    </row>
    <row r="289" spans="1:8" ht="18" customHeight="1" thickBot="1">
      <c r="A289" s="207">
        <v>752</v>
      </c>
      <c r="B289" s="232"/>
      <c r="C289" s="209" t="s">
        <v>219</v>
      </c>
      <c r="D289" s="233"/>
      <c r="E289" s="107">
        <f t="shared" ref="E289:G289" si="78">E290</f>
        <v>5000</v>
      </c>
      <c r="F289" s="107">
        <f t="shared" si="78"/>
        <v>5000</v>
      </c>
      <c r="G289" s="107">
        <f t="shared" si="78"/>
        <v>5000</v>
      </c>
      <c r="H289" s="108">
        <f t="shared" si="76"/>
        <v>1</v>
      </c>
    </row>
    <row r="290" spans="1:8" ht="15.75" thickBot="1">
      <c r="A290" s="265"/>
      <c r="B290" s="138">
        <v>75212</v>
      </c>
      <c r="C290" s="62" t="s">
        <v>220</v>
      </c>
      <c r="D290" s="44"/>
      <c r="E290" s="86">
        <f t="shared" ref="E290:G290" si="79">E291+E293</f>
        <v>5000</v>
      </c>
      <c r="F290" s="86">
        <f t="shared" si="79"/>
        <v>5000</v>
      </c>
      <c r="G290" s="86">
        <f t="shared" si="79"/>
        <v>5000</v>
      </c>
      <c r="H290" s="87">
        <f t="shared" si="76"/>
        <v>1</v>
      </c>
    </row>
    <row r="291" spans="1:8">
      <c r="A291" s="89"/>
      <c r="B291" s="2455" t="s">
        <v>22</v>
      </c>
      <c r="C291" s="2456"/>
      <c r="D291" s="307"/>
      <c r="E291" s="31">
        <f>E292</f>
        <v>5000</v>
      </c>
      <c r="F291" s="31">
        <f t="shared" ref="F291:G291" si="80">F292</f>
        <v>5000</v>
      </c>
      <c r="G291" s="31">
        <f t="shared" si="80"/>
        <v>5000</v>
      </c>
      <c r="H291" s="32">
        <f t="shared" si="76"/>
        <v>1</v>
      </c>
    </row>
    <row r="292" spans="1:8" ht="39" customHeight="1">
      <c r="A292" s="89"/>
      <c r="B292" s="308"/>
      <c r="C292" s="309" t="s">
        <v>33</v>
      </c>
      <c r="D292" s="270">
        <v>2210</v>
      </c>
      <c r="E292" s="34">
        <v>5000</v>
      </c>
      <c r="F292" s="34">
        <v>5000</v>
      </c>
      <c r="G292" s="34">
        <v>5000</v>
      </c>
      <c r="H292" s="114">
        <f t="shared" si="76"/>
        <v>1</v>
      </c>
    </row>
    <row r="293" spans="1:8" ht="15" customHeight="1" thickBot="1">
      <c r="A293" s="89"/>
      <c r="B293" s="2457" t="s">
        <v>29</v>
      </c>
      <c r="C293" s="2458"/>
      <c r="D293" s="310"/>
      <c r="E293" s="40">
        <v>0</v>
      </c>
      <c r="F293" s="40">
        <v>0</v>
      </c>
      <c r="G293" s="40">
        <v>0</v>
      </c>
      <c r="H293" s="41"/>
    </row>
    <row r="294" spans="1:8" ht="43.5" customHeight="1" thickBot="1">
      <c r="A294" s="207">
        <v>756</v>
      </c>
      <c r="B294" s="232"/>
      <c r="C294" s="209" t="s">
        <v>221</v>
      </c>
      <c r="D294" s="233"/>
      <c r="E294" s="107">
        <f>SUM(E295,E302)</f>
        <v>251648437</v>
      </c>
      <c r="F294" s="107">
        <f t="shared" ref="F294:G294" si="81">SUM(F295,F302)</f>
        <v>251648437</v>
      </c>
      <c r="G294" s="107">
        <f t="shared" si="81"/>
        <v>260716078</v>
      </c>
      <c r="H294" s="108">
        <f t="shared" si="76"/>
        <v>1.0360329716651488</v>
      </c>
    </row>
    <row r="295" spans="1:8" ht="26.25" thickBot="1">
      <c r="A295" s="2459"/>
      <c r="B295" s="138">
        <v>75618</v>
      </c>
      <c r="C295" s="62" t="s">
        <v>222</v>
      </c>
      <c r="D295" s="44"/>
      <c r="E295" s="28">
        <f>SUM(E296,E301)</f>
        <v>5139724</v>
      </c>
      <c r="F295" s="28">
        <f t="shared" ref="F295:G295" si="82">SUM(F296,F301)</f>
        <v>5139724</v>
      </c>
      <c r="G295" s="28">
        <f t="shared" si="82"/>
        <v>5203367</v>
      </c>
      <c r="H295" s="29">
        <f t="shared" si="76"/>
        <v>1.0123825715155133</v>
      </c>
    </row>
    <row r="296" spans="1:8">
      <c r="A296" s="2460"/>
      <c r="B296" s="2451" t="s">
        <v>22</v>
      </c>
      <c r="C296" s="2462"/>
      <c r="D296" s="311"/>
      <c r="E296" s="31">
        <f>SUM(E297:E300)</f>
        <v>5139724</v>
      </c>
      <c r="F296" s="31">
        <f t="shared" ref="F296:G296" si="83">SUM(F297:F300)</f>
        <v>5139724</v>
      </c>
      <c r="G296" s="31">
        <f t="shared" si="83"/>
        <v>5203367</v>
      </c>
      <c r="H296" s="32">
        <f t="shared" si="76"/>
        <v>1.0123825715155133</v>
      </c>
    </row>
    <row r="297" spans="1:8" ht="25.5">
      <c r="A297" s="2460"/>
      <c r="B297" s="2446"/>
      <c r="C297" s="312" t="s">
        <v>223</v>
      </c>
      <c r="D297" s="36" t="s">
        <v>224</v>
      </c>
      <c r="E297" s="37">
        <v>4377608</v>
      </c>
      <c r="F297" s="37">
        <v>4377608</v>
      </c>
      <c r="G297" s="37">
        <v>4516472</v>
      </c>
      <c r="H297" s="35">
        <f t="shared" si="76"/>
        <v>1.0317214332576146</v>
      </c>
    </row>
    <row r="298" spans="1:8" ht="15.75" customHeight="1">
      <c r="A298" s="2460"/>
      <c r="B298" s="2447"/>
      <c r="C298" s="160" t="s">
        <v>225</v>
      </c>
      <c r="D298" s="75" t="s">
        <v>226</v>
      </c>
      <c r="E298" s="37">
        <v>707800</v>
      </c>
      <c r="F298" s="37">
        <v>707800</v>
      </c>
      <c r="G298" s="37">
        <v>536500</v>
      </c>
      <c r="H298" s="35">
        <f t="shared" si="76"/>
        <v>0.75798248092681553</v>
      </c>
    </row>
    <row r="299" spans="1:8" ht="41.25" customHeight="1">
      <c r="A299" s="2460"/>
      <c r="B299" s="2447"/>
      <c r="C299" s="227" t="s">
        <v>227</v>
      </c>
      <c r="D299" s="79" t="s">
        <v>228</v>
      </c>
      <c r="E299" s="37">
        <v>24316</v>
      </c>
      <c r="F299" s="37">
        <v>24316</v>
      </c>
      <c r="G299" s="37">
        <v>120175</v>
      </c>
      <c r="H299" s="35">
        <f t="shared" si="76"/>
        <v>4.9422191149860177</v>
      </c>
    </row>
    <row r="300" spans="1:8">
      <c r="A300" s="2460"/>
      <c r="B300" s="2463"/>
      <c r="C300" s="313" t="s">
        <v>229</v>
      </c>
      <c r="D300" s="77" t="s">
        <v>28</v>
      </c>
      <c r="E300" s="37">
        <v>30000</v>
      </c>
      <c r="F300" s="37">
        <v>30000</v>
      </c>
      <c r="G300" s="37">
        <v>30220</v>
      </c>
      <c r="H300" s="35">
        <f t="shared" si="76"/>
        <v>1.0073333333333334</v>
      </c>
    </row>
    <row r="301" spans="1:8" ht="15.75" thickBot="1">
      <c r="A301" s="2460"/>
      <c r="B301" s="2464" t="s">
        <v>29</v>
      </c>
      <c r="C301" s="2465"/>
      <c r="D301" s="93"/>
      <c r="E301" s="123">
        <v>0</v>
      </c>
      <c r="F301" s="123">
        <v>0</v>
      </c>
      <c r="G301" s="123">
        <v>0</v>
      </c>
      <c r="H301" s="124"/>
    </row>
    <row r="302" spans="1:8" ht="26.25" thickBot="1">
      <c r="A302" s="2460"/>
      <c r="B302" s="167">
        <v>75623</v>
      </c>
      <c r="C302" s="62" t="s">
        <v>230</v>
      </c>
      <c r="D302" s="44"/>
      <c r="E302" s="28">
        <f t="shared" ref="E302:G302" si="84">SUM(E303,E306)</f>
        <v>246508713</v>
      </c>
      <c r="F302" s="28">
        <f t="shared" si="84"/>
        <v>246508713</v>
      </c>
      <c r="G302" s="28">
        <f t="shared" si="84"/>
        <v>255512711</v>
      </c>
      <c r="H302" s="29">
        <f t="shared" si="76"/>
        <v>1.0365260841713129</v>
      </c>
    </row>
    <row r="303" spans="1:8">
      <c r="A303" s="2460"/>
      <c r="B303" s="2466" t="s">
        <v>22</v>
      </c>
      <c r="C303" s="2467"/>
      <c r="D303" s="314"/>
      <c r="E303" s="31">
        <f>SUM(E304:E305)</f>
        <v>246508713</v>
      </c>
      <c r="F303" s="31">
        <f t="shared" ref="F303:G303" si="85">SUM(F304:F305)</f>
        <v>246508713</v>
      </c>
      <c r="G303" s="31">
        <f t="shared" si="85"/>
        <v>255512711</v>
      </c>
      <c r="H303" s="32">
        <f t="shared" si="76"/>
        <v>1.0365260841713129</v>
      </c>
    </row>
    <row r="304" spans="1:8" ht="18.75" customHeight="1">
      <c r="A304" s="2460"/>
      <c r="B304" s="2468"/>
      <c r="C304" s="160" t="s">
        <v>231</v>
      </c>
      <c r="D304" s="75" t="s">
        <v>232</v>
      </c>
      <c r="E304" s="37">
        <v>66508713</v>
      </c>
      <c r="F304" s="37">
        <v>66508713</v>
      </c>
      <c r="G304" s="37">
        <v>67137520</v>
      </c>
      <c r="H304" s="35">
        <f t="shared" si="76"/>
        <v>1.0094545056074082</v>
      </c>
    </row>
    <row r="305" spans="1:11" ht="23.25" customHeight="1">
      <c r="A305" s="2460"/>
      <c r="B305" s="2469"/>
      <c r="C305" s="160" t="s">
        <v>233</v>
      </c>
      <c r="D305" s="75" t="s">
        <v>234</v>
      </c>
      <c r="E305" s="37">
        <v>180000000</v>
      </c>
      <c r="F305" s="37">
        <v>180000000</v>
      </c>
      <c r="G305" s="37">
        <v>188375191</v>
      </c>
      <c r="H305" s="35">
        <f t="shared" si="76"/>
        <v>1.0465288388888889</v>
      </c>
    </row>
    <row r="306" spans="1:11" ht="15.75" thickBot="1">
      <c r="A306" s="2461"/>
      <c r="B306" s="2470" t="s">
        <v>29</v>
      </c>
      <c r="C306" s="2471"/>
      <c r="D306" s="93"/>
      <c r="E306" s="116">
        <v>0</v>
      </c>
      <c r="F306" s="116">
        <v>0</v>
      </c>
      <c r="G306" s="116">
        <v>0</v>
      </c>
      <c r="H306" s="117"/>
    </row>
    <row r="307" spans="1:11" ht="15.75" thickBot="1">
      <c r="A307" s="315">
        <v>758</v>
      </c>
      <c r="B307" s="316"/>
      <c r="C307" s="317" t="s">
        <v>235</v>
      </c>
      <c r="D307" s="318"/>
      <c r="E307" s="23">
        <f t="shared" ref="E307:G307" si="86">SUM(E308,E316,E320,E324,E328,E341,E312)</f>
        <v>729577289</v>
      </c>
      <c r="F307" s="23">
        <f>SUM(F308,F316,F320,F324,F328,F341,F312)</f>
        <v>665946719</v>
      </c>
      <c r="G307" s="23">
        <f t="shared" si="86"/>
        <v>649167871</v>
      </c>
      <c r="H307" s="24">
        <f t="shared" si="76"/>
        <v>0.97480451885821218</v>
      </c>
    </row>
    <row r="308" spans="1:11" s="151" customFormat="1" ht="26.25" thickBot="1">
      <c r="A308" s="2441"/>
      <c r="B308" s="319">
        <v>75801</v>
      </c>
      <c r="C308" s="320" t="s">
        <v>236</v>
      </c>
      <c r="D308" s="321"/>
      <c r="E308" s="28">
        <f t="shared" ref="E308:G308" si="87">SUM(E309,E311)</f>
        <v>33755560</v>
      </c>
      <c r="F308" s="28">
        <f t="shared" si="87"/>
        <v>34684255</v>
      </c>
      <c r="G308" s="28">
        <f t="shared" si="87"/>
        <v>34684255</v>
      </c>
      <c r="H308" s="29">
        <f t="shared" si="76"/>
        <v>1</v>
      </c>
    </row>
    <row r="309" spans="1:11" ht="16.5" customHeight="1">
      <c r="A309" s="2414"/>
      <c r="B309" s="2442" t="s">
        <v>22</v>
      </c>
      <c r="C309" s="2442"/>
      <c r="D309" s="322"/>
      <c r="E309" s="31">
        <f>SUM(E310)</f>
        <v>33755560</v>
      </c>
      <c r="F309" s="31">
        <f t="shared" ref="F309:G309" si="88">SUM(F310)</f>
        <v>34684255</v>
      </c>
      <c r="G309" s="31">
        <f t="shared" si="88"/>
        <v>34684255</v>
      </c>
      <c r="H309" s="32">
        <f t="shared" si="76"/>
        <v>1</v>
      </c>
    </row>
    <row r="310" spans="1:11" ht="24.75" customHeight="1">
      <c r="A310" s="2414"/>
      <c r="B310" s="323"/>
      <c r="C310" s="324" t="s">
        <v>237</v>
      </c>
      <c r="D310" s="325">
        <v>2920</v>
      </c>
      <c r="E310" s="37">
        <v>33755560</v>
      </c>
      <c r="F310" s="37">
        <v>34684255</v>
      </c>
      <c r="G310" s="37">
        <v>34684255</v>
      </c>
      <c r="H310" s="35">
        <f t="shared" si="76"/>
        <v>1</v>
      </c>
    </row>
    <row r="311" spans="1:11" ht="15" customHeight="1" thickBot="1">
      <c r="A311" s="2414"/>
      <c r="B311" s="2438" t="s">
        <v>29</v>
      </c>
      <c r="C311" s="2438"/>
      <c r="D311" s="326"/>
      <c r="E311" s="123">
        <v>0</v>
      </c>
      <c r="F311" s="123">
        <v>0</v>
      </c>
      <c r="G311" s="123">
        <v>0</v>
      </c>
      <c r="H311" s="124"/>
    </row>
    <row r="312" spans="1:11" ht="24.75" customHeight="1" thickBot="1">
      <c r="A312" s="2414"/>
      <c r="B312" s="319">
        <v>75802</v>
      </c>
      <c r="C312" s="320" t="s">
        <v>238</v>
      </c>
      <c r="D312" s="321"/>
      <c r="E312" s="28">
        <f t="shared" ref="E312" si="89">E313+E314</f>
        <v>0</v>
      </c>
      <c r="F312" s="28">
        <f>F313+F314</f>
        <v>2986851</v>
      </c>
      <c r="G312" s="28">
        <f>G313+G314</f>
        <v>2986851</v>
      </c>
      <c r="H312" s="29">
        <f t="shared" si="76"/>
        <v>1</v>
      </c>
    </row>
    <row r="313" spans="1:11" ht="16.5" customHeight="1">
      <c r="A313" s="2414"/>
      <c r="B313" s="2442" t="s">
        <v>120</v>
      </c>
      <c r="C313" s="2442"/>
      <c r="D313" s="322"/>
      <c r="E313" s="31">
        <v>0</v>
      </c>
      <c r="F313" s="31">
        <v>0</v>
      </c>
      <c r="G313" s="31">
        <f t="shared" ref="G313:G331" si="90">E313+F313</f>
        <v>0</v>
      </c>
      <c r="H313" s="32"/>
    </row>
    <row r="314" spans="1:11" ht="16.5" customHeight="1">
      <c r="A314" s="2414"/>
      <c r="B314" s="2443" t="s">
        <v>35</v>
      </c>
      <c r="C314" s="2444"/>
      <c r="D314" s="327"/>
      <c r="E314" s="56">
        <f t="shared" ref="E314" si="91">E315</f>
        <v>0</v>
      </c>
      <c r="F314" s="56">
        <f>F315</f>
        <v>2986851</v>
      </c>
      <c r="G314" s="56">
        <f>G315</f>
        <v>2986851</v>
      </c>
      <c r="H314" s="57">
        <f t="shared" si="76"/>
        <v>1</v>
      </c>
    </row>
    <row r="315" spans="1:11" ht="42" customHeight="1" thickBot="1">
      <c r="A315" s="2414"/>
      <c r="B315" s="328"/>
      <c r="C315" s="329" t="s">
        <v>239</v>
      </c>
      <c r="D315" s="330">
        <v>6180</v>
      </c>
      <c r="E315" s="60">
        <v>0</v>
      </c>
      <c r="F315" s="60">
        <v>2986851</v>
      </c>
      <c r="G315" s="60">
        <v>2986851</v>
      </c>
      <c r="H315" s="61">
        <f t="shared" si="76"/>
        <v>1</v>
      </c>
    </row>
    <row r="316" spans="1:11" ht="15.75" thickBot="1">
      <c r="A316" s="2414"/>
      <c r="B316" s="319">
        <v>75804</v>
      </c>
      <c r="C316" s="320" t="s">
        <v>240</v>
      </c>
      <c r="D316" s="321"/>
      <c r="E316" s="86">
        <f t="shared" ref="E316:G316" si="92">SUM(E317,E319)</f>
        <v>163658636</v>
      </c>
      <c r="F316" s="86">
        <f t="shared" si="92"/>
        <v>163658636</v>
      </c>
      <c r="G316" s="86">
        <f t="shared" si="92"/>
        <v>163658636</v>
      </c>
      <c r="H316" s="87">
        <f t="shared" si="76"/>
        <v>1</v>
      </c>
    </row>
    <row r="317" spans="1:11">
      <c r="A317" s="2414"/>
      <c r="B317" s="2442" t="s">
        <v>22</v>
      </c>
      <c r="C317" s="2442"/>
      <c r="D317" s="322"/>
      <c r="E317" s="31">
        <f>SUM(E318)</f>
        <v>163658636</v>
      </c>
      <c r="F317" s="31">
        <f>SUM(F318)</f>
        <v>163658636</v>
      </c>
      <c r="G317" s="31">
        <f>SUM(G318)</f>
        <v>163658636</v>
      </c>
      <c r="H317" s="32">
        <f t="shared" si="76"/>
        <v>1</v>
      </c>
    </row>
    <row r="318" spans="1:11" ht="17.25" customHeight="1">
      <c r="A318" s="2414"/>
      <c r="B318" s="323"/>
      <c r="C318" s="324" t="s">
        <v>237</v>
      </c>
      <c r="D318" s="325">
        <v>2920</v>
      </c>
      <c r="E318" s="37">
        <v>163658636</v>
      </c>
      <c r="F318" s="37">
        <v>163658636</v>
      </c>
      <c r="G318" s="37">
        <v>163658636</v>
      </c>
      <c r="H318" s="35">
        <f t="shared" si="76"/>
        <v>1</v>
      </c>
    </row>
    <row r="319" spans="1:11" ht="15" customHeight="1" thickBot="1">
      <c r="A319" s="2414"/>
      <c r="B319" s="2445" t="s">
        <v>29</v>
      </c>
      <c r="C319" s="2438"/>
      <c r="D319" s="326"/>
      <c r="E319" s="102">
        <v>0</v>
      </c>
      <c r="F319" s="102">
        <v>0</v>
      </c>
      <c r="G319" s="102">
        <v>0</v>
      </c>
      <c r="H319" s="103"/>
    </row>
    <row r="320" spans="1:11" ht="15.75" thickBot="1">
      <c r="A320" s="2414"/>
      <c r="B320" s="331">
        <v>75814</v>
      </c>
      <c r="C320" s="320" t="s">
        <v>241</v>
      </c>
      <c r="D320" s="321"/>
      <c r="E320" s="86">
        <f t="shared" ref="E320:G320" si="93">SUM(E321,E323)</f>
        <v>2500000</v>
      </c>
      <c r="F320" s="86">
        <f t="shared" si="93"/>
        <v>2500000</v>
      </c>
      <c r="G320" s="86">
        <f t="shared" si="93"/>
        <v>5776683</v>
      </c>
      <c r="H320" s="87">
        <f t="shared" si="76"/>
        <v>2.3106732000000001</v>
      </c>
      <c r="J320" s="332"/>
      <c r="K320" s="332"/>
    </row>
    <row r="321" spans="1:11">
      <c r="A321" s="2414"/>
      <c r="B321" s="2442" t="s">
        <v>22</v>
      </c>
      <c r="C321" s="2442"/>
      <c r="D321" s="322"/>
      <c r="E321" s="31">
        <f>SUM(E322)</f>
        <v>2500000</v>
      </c>
      <c r="F321" s="31">
        <f t="shared" ref="F321:G321" si="94">SUM(F322)</f>
        <v>2500000</v>
      </c>
      <c r="G321" s="31">
        <f t="shared" si="94"/>
        <v>5776683</v>
      </c>
      <c r="H321" s="32">
        <f t="shared" si="76"/>
        <v>2.3106732000000001</v>
      </c>
    </row>
    <row r="322" spans="1:11" ht="19.5" customHeight="1">
      <c r="A322" s="2414"/>
      <c r="B322" s="323"/>
      <c r="C322" s="333" t="s">
        <v>242</v>
      </c>
      <c r="D322" s="334" t="s">
        <v>65</v>
      </c>
      <c r="E322" s="37">
        <v>2500000</v>
      </c>
      <c r="F322" s="37">
        <v>2500000</v>
      </c>
      <c r="G322" s="37">
        <v>5776683</v>
      </c>
      <c r="H322" s="35">
        <f t="shared" si="76"/>
        <v>2.3106732000000001</v>
      </c>
      <c r="J322" s="332"/>
      <c r="K322" s="332"/>
    </row>
    <row r="323" spans="1:11" ht="15.75" thickBot="1">
      <c r="A323" s="2414"/>
      <c r="B323" s="2438" t="s">
        <v>29</v>
      </c>
      <c r="C323" s="2438"/>
      <c r="D323" s="326"/>
      <c r="E323" s="123">
        <v>0</v>
      </c>
      <c r="F323" s="123">
        <v>0</v>
      </c>
      <c r="G323" s="123">
        <v>0</v>
      </c>
      <c r="H323" s="124"/>
    </row>
    <row r="324" spans="1:11" ht="15.75" thickBot="1">
      <c r="A324" s="2414"/>
      <c r="B324" s="319">
        <v>75833</v>
      </c>
      <c r="C324" s="320" t="s">
        <v>243</v>
      </c>
      <c r="D324" s="321"/>
      <c r="E324" s="28">
        <f t="shared" ref="E324:G324" si="95">SUM(E325,E327)</f>
        <v>65820170</v>
      </c>
      <c r="F324" s="28">
        <f t="shared" si="95"/>
        <v>77796624</v>
      </c>
      <c r="G324" s="28">
        <f t="shared" si="95"/>
        <v>77796624</v>
      </c>
      <c r="H324" s="29">
        <f t="shared" si="76"/>
        <v>1</v>
      </c>
    </row>
    <row r="325" spans="1:11">
      <c r="A325" s="2414"/>
      <c r="B325" s="2442" t="s">
        <v>22</v>
      </c>
      <c r="C325" s="2439"/>
      <c r="D325" s="335"/>
      <c r="E325" s="31">
        <f>SUM(E326)</f>
        <v>65820170</v>
      </c>
      <c r="F325" s="31">
        <f t="shared" ref="F325:G325" si="96">SUM(F326)</f>
        <v>77796624</v>
      </c>
      <c r="G325" s="31">
        <f t="shared" si="96"/>
        <v>77796624</v>
      </c>
      <c r="H325" s="32">
        <f t="shared" si="76"/>
        <v>1</v>
      </c>
    </row>
    <row r="326" spans="1:11" ht="28.5" customHeight="1">
      <c r="A326" s="2414"/>
      <c r="B326" s="323"/>
      <c r="C326" s="336" t="s">
        <v>237</v>
      </c>
      <c r="D326" s="334" t="s">
        <v>244</v>
      </c>
      <c r="E326" s="37">
        <v>65820170</v>
      </c>
      <c r="F326" s="37">
        <v>77796624</v>
      </c>
      <c r="G326" s="37">
        <v>77796624</v>
      </c>
      <c r="H326" s="35">
        <f t="shared" si="76"/>
        <v>1</v>
      </c>
    </row>
    <row r="327" spans="1:11" ht="15.75" thickBot="1">
      <c r="A327" s="2414"/>
      <c r="B327" s="2438" t="s">
        <v>29</v>
      </c>
      <c r="C327" s="2439"/>
      <c r="D327" s="335"/>
      <c r="E327" s="123">
        <v>0</v>
      </c>
      <c r="F327" s="123">
        <v>0</v>
      </c>
      <c r="G327" s="123">
        <v>0</v>
      </c>
      <c r="H327" s="124"/>
    </row>
    <row r="328" spans="1:11" ht="39" thickBot="1">
      <c r="A328" s="2414"/>
      <c r="B328" s="337">
        <v>75863</v>
      </c>
      <c r="C328" s="320" t="s">
        <v>245</v>
      </c>
      <c r="D328" s="338"/>
      <c r="E328" s="86">
        <f>SUM(E329,E334)</f>
        <v>383128797</v>
      </c>
      <c r="F328" s="86">
        <f t="shared" ref="F328:G328" si="97">SUM(F329,F334)</f>
        <v>297717857</v>
      </c>
      <c r="G328" s="86">
        <f t="shared" si="97"/>
        <v>287450903</v>
      </c>
      <c r="H328" s="87">
        <f t="shared" si="76"/>
        <v>0.96551448373484694</v>
      </c>
    </row>
    <row r="329" spans="1:11">
      <c r="A329" s="2414"/>
      <c r="B329" s="2418" t="s">
        <v>22</v>
      </c>
      <c r="C329" s="2418"/>
      <c r="D329" s="339"/>
      <c r="E329" s="222">
        <f>SUM(E330:E333)</f>
        <v>42065085</v>
      </c>
      <c r="F329" s="222">
        <f>SUM(F330:F333)</f>
        <v>34037127</v>
      </c>
      <c r="G329" s="222">
        <f t="shared" ref="G329" si="98">SUM(G330:G333)</f>
        <v>27865300</v>
      </c>
      <c r="H329" s="223">
        <f t="shared" si="76"/>
        <v>0.81867367947946956</v>
      </c>
    </row>
    <row r="330" spans="1:11" s="151" customFormat="1" ht="39.75" customHeight="1">
      <c r="A330" s="2414"/>
      <c r="B330" s="2382"/>
      <c r="C330" s="340" t="s">
        <v>246</v>
      </c>
      <c r="D330" s="341">
        <v>2007</v>
      </c>
      <c r="E330" s="49">
        <v>37356649</v>
      </c>
      <c r="F330" s="49">
        <v>28440610</v>
      </c>
      <c r="G330" s="254">
        <v>22457726</v>
      </c>
      <c r="H330" s="50">
        <f t="shared" si="76"/>
        <v>0.78963587630504406</v>
      </c>
    </row>
    <row r="331" spans="1:11" s="151" customFormat="1" ht="41.25" hidden="1" customHeight="1">
      <c r="A331" s="2414"/>
      <c r="B331" s="2383"/>
      <c r="C331" s="340" t="s">
        <v>247</v>
      </c>
      <c r="D331" s="342">
        <v>2009</v>
      </c>
      <c r="E331" s="49">
        <v>0</v>
      </c>
      <c r="F331" s="49"/>
      <c r="G331" s="254">
        <f t="shared" si="90"/>
        <v>0</v>
      </c>
      <c r="H331" s="50" t="e">
        <f t="shared" si="76"/>
        <v>#DIV/0!</v>
      </c>
    </row>
    <row r="332" spans="1:11" s="151" customFormat="1" ht="51.75" customHeight="1">
      <c r="A332" s="2414"/>
      <c r="B332" s="2383"/>
      <c r="C332" s="340" t="s">
        <v>248</v>
      </c>
      <c r="D332" s="2410">
        <v>2057</v>
      </c>
      <c r="E332" s="49">
        <v>0</v>
      </c>
      <c r="F332" s="49">
        <v>0</v>
      </c>
      <c r="G332" s="254">
        <v>283959</v>
      </c>
      <c r="H332" s="50"/>
    </row>
    <row r="333" spans="1:11" ht="37.5" customHeight="1">
      <c r="A333" s="2414"/>
      <c r="B333" s="2383"/>
      <c r="C333" s="340" t="s">
        <v>246</v>
      </c>
      <c r="D333" s="2411"/>
      <c r="E333" s="37">
        <v>4708436</v>
      </c>
      <c r="F333" s="37">
        <v>5596517</v>
      </c>
      <c r="G333" s="34">
        <v>5123615</v>
      </c>
      <c r="H333" s="35">
        <f t="shared" si="76"/>
        <v>0.91550065871326758</v>
      </c>
    </row>
    <row r="334" spans="1:11">
      <c r="A334" s="2414"/>
      <c r="B334" s="2397" t="s">
        <v>35</v>
      </c>
      <c r="C334" s="2398"/>
      <c r="D334" s="343"/>
      <c r="E334" s="56">
        <f>SUM(E335:E340)</f>
        <v>341063712</v>
      </c>
      <c r="F334" s="56">
        <f>SUM(F335:F340)</f>
        <v>263680730</v>
      </c>
      <c r="G334" s="56">
        <f t="shared" ref="G334" si="99">SUM(G335:G340)</f>
        <v>259585603</v>
      </c>
      <c r="H334" s="57">
        <f t="shared" si="76"/>
        <v>0.98446937324543971</v>
      </c>
    </row>
    <row r="335" spans="1:11" s="151" customFormat="1" ht="43.5" customHeight="1">
      <c r="A335" s="2414"/>
      <c r="B335" s="2382"/>
      <c r="C335" s="344" t="s">
        <v>246</v>
      </c>
      <c r="D335" s="341">
        <v>6207</v>
      </c>
      <c r="E335" s="80">
        <v>5856425</v>
      </c>
      <c r="F335" s="80">
        <v>689033</v>
      </c>
      <c r="G335" s="177">
        <v>595471</v>
      </c>
      <c r="H335" s="91">
        <f t="shared" si="76"/>
        <v>0.8642125993965456</v>
      </c>
    </row>
    <row r="336" spans="1:11" ht="42.75" customHeight="1">
      <c r="A336" s="2414"/>
      <c r="B336" s="2383"/>
      <c r="C336" s="344" t="s">
        <v>249</v>
      </c>
      <c r="D336" s="341">
        <v>6209</v>
      </c>
      <c r="E336" s="37">
        <v>17186840</v>
      </c>
      <c r="F336" s="37">
        <v>13554404</v>
      </c>
      <c r="G336" s="34">
        <v>12020385</v>
      </c>
      <c r="H336" s="35">
        <f t="shared" si="76"/>
        <v>0.88682504962962594</v>
      </c>
    </row>
    <row r="337" spans="1:8" ht="44.25" customHeight="1">
      <c r="A337" s="2414"/>
      <c r="B337" s="2383"/>
      <c r="C337" s="345" t="s">
        <v>246</v>
      </c>
      <c r="D337" s="2410">
        <v>6257</v>
      </c>
      <c r="E337" s="37">
        <v>290748244</v>
      </c>
      <c r="F337" s="37">
        <v>221600603</v>
      </c>
      <c r="G337" s="34">
        <v>202266893</v>
      </c>
      <c r="H337" s="35">
        <f t="shared" si="76"/>
        <v>0.91275425365155705</v>
      </c>
    </row>
    <row r="338" spans="1:8" ht="56.25" customHeight="1">
      <c r="A338" s="2414"/>
      <c r="B338" s="2383"/>
      <c r="C338" s="346" t="s">
        <v>248</v>
      </c>
      <c r="D338" s="2411"/>
      <c r="E338" s="37">
        <v>18315196</v>
      </c>
      <c r="F338" s="37">
        <v>18795437</v>
      </c>
      <c r="G338" s="34">
        <v>35712879</v>
      </c>
      <c r="H338" s="35">
        <f t="shared" si="76"/>
        <v>1.9000823976585381</v>
      </c>
    </row>
    <row r="339" spans="1:8" ht="48.75" customHeight="1">
      <c r="A339" s="2414"/>
      <c r="B339" s="2383"/>
      <c r="C339" s="347" t="s">
        <v>250</v>
      </c>
      <c r="D339" s="2410">
        <v>6259</v>
      </c>
      <c r="E339" s="80">
        <v>0</v>
      </c>
      <c r="F339" s="80">
        <v>0</v>
      </c>
      <c r="G339" s="177">
        <v>430533</v>
      </c>
      <c r="H339" s="35"/>
    </row>
    <row r="340" spans="1:8" ht="42.75" customHeight="1" thickBot="1">
      <c r="A340" s="2414"/>
      <c r="B340" s="2392"/>
      <c r="C340" s="348" t="s">
        <v>251</v>
      </c>
      <c r="D340" s="2440"/>
      <c r="E340" s="133">
        <v>8957007</v>
      </c>
      <c r="F340" s="133">
        <v>9041253</v>
      </c>
      <c r="G340" s="236">
        <v>8559442</v>
      </c>
      <c r="H340" s="134">
        <f t="shared" si="76"/>
        <v>0.94670970937324728</v>
      </c>
    </row>
    <row r="341" spans="1:8" ht="29.25" customHeight="1" thickBot="1">
      <c r="A341" s="2414"/>
      <c r="B341" s="337">
        <v>75864</v>
      </c>
      <c r="C341" s="320" t="s">
        <v>252</v>
      </c>
      <c r="D341" s="338"/>
      <c r="E341" s="86">
        <f t="shared" ref="E341:G341" si="100">SUM(E342,E348)</f>
        <v>80714126</v>
      </c>
      <c r="F341" s="86">
        <f t="shared" si="100"/>
        <v>86602496</v>
      </c>
      <c r="G341" s="86">
        <f t="shared" si="100"/>
        <v>76813919</v>
      </c>
      <c r="H341" s="87">
        <f t="shared" si="76"/>
        <v>0.88697119076106079</v>
      </c>
    </row>
    <row r="342" spans="1:8">
      <c r="A342" s="2414"/>
      <c r="B342" s="2380" t="s">
        <v>22</v>
      </c>
      <c r="C342" s="2381"/>
      <c r="D342" s="349"/>
      <c r="E342" s="46">
        <f>SUM(E343:E347)</f>
        <v>79615626</v>
      </c>
      <c r="F342" s="46">
        <f t="shared" ref="F342:G342" si="101">SUM(F343:F347)</f>
        <v>85412220</v>
      </c>
      <c r="G342" s="46">
        <f t="shared" si="101"/>
        <v>75943770</v>
      </c>
      <c r="H342" s="47">
        <f t="shared" si="76"/>
        <v>0.88914408266170808</v>
      </c>
    </row>
    <row r="343" spans="1:8" s="151" customFormat="1" ht="42.75" customHeight="1">
      <c r="A343" s="2414"/>
      <c r="B343" s="2382"/>
      <c r="C343" s="350" t="s">
        <v>246</v>
      </c>
      <c r="D343" s="351">
        <v>2007</v>
      </c>
      <c r="E343" s="37">
        <v>0</v>
      </c>
      <c r="F343" s="37">
        <v>230000</v>
      </c>
      <c r="G343" s="37">
        <v>0</v>
      </c>
      <c r="H343" s="35">
        <f t="shared" ref="H343:H415" si="102">G343/F343</f>
        <v>0</v>
      </c>
    </row>
    <row r="344" spans="1:8" s="151" customFormat="1" ht="43.5" customHeight="1">
      <c r="A344" s="2414"/>
      <c r="B344" s="2383"/>
      <c r="C344" s="352" t="s">
        <v>253</v>
      </c>
      <c r="D344" s="341">
        <v>2009</v>
      </c>
      <c r="E344" s="60">
        <v>32135801</v>
      </c>
      <c r="F344" s="60">
        <v>35679749</v>
      </c>
      <c r="G344" s="261">
        <v>32594659</v>
      </c>
      <c r="H344" s="61">
        <f t="shared" si="102"/>
        <v>0.91353386482623522</v>
      </c>
    </row>
    <row r="345" spans="1:8" s="151" customFormat="1" ht="42.75" customHeight="1">
      <c r="A345" s="2414"/>
      <c r="B345" s="2383"/>
      <c r="C345" s="353" t="s">
        <v>246</v>
      </c>
      <c r="D345" s="342">
        <v>2057</v>
      </c>
      <c r="E345" s="37">
        <v>2332368</v>
      </c>
      <c r="F345" s="37">
        <v>4432467</v>
      </c>
      <c r="G345" s="34">
        <v>3988070</v>
      </c>
      <c r="H345" s="35">
        <f t="shared" si="102"/>
        <v>0.89974048312147614</v>
      </c>
    </row>
    <row r="346" spans="1:8" ht="42" customHeight="1">
      <c r="A346" s="2414"/>
      <c r="B346" s="2383"/>
      <c r="C346" s="354" t="s">
        <v>254</v>
      </c>
      <c r="D346" s="355">
        <v>2058</v>
      </c>
      <c r="E346" s="60">
        <v>44998258</v>
      </c>
      <c r="F346" s="60">
        <v>44673463</v>
      </c>
      <c r="G346" s="261">
        <v>39041114</v>
      </c>
      <c r="H346" s="61">
        <f t="shared" si="102"/>
        <v>0.8739218179705478</v>
      </c>
    </row>
    <row r="347" spans="1:8" ht="42" customHeight="1">
      <c r="A347" s="2414"/>
      <c r="B347" s="2383"/>
      <c r="C347" s="340" t="s">
        <v>255</v>
      </c>
      <c r="D347" s="341">
        <v>2059</v>
      </c>
      <c r="E347" s="37">
        <v>149199</v>
      </c>
      <c r="F347" s="37">
        <v>396541</v>
      </c>
      <c r="G347" s="34">
        <v>319927</v>
      </c>
      <c r="H347" s="35">
        <f t="shared" si="102"/>
        <v>0.80679425330545895</v>
      </c>
    </row>
    <row r="348" spans="1:8">
      <c r="A348" s="2414"/>
      <c r="B348" s="2397" t="s">
        <v>35</v>
      </c>
      <c r="C348" s="2398"/>
      <c r="D348" s="356"/>
      <c r="E348" s="123">
        <f>SUM(E349:E352)</f>
        <v>1098500</v>
      </c>
      <c r="F348" s="123">
        <f t="shared" ref="F348:G348" si="103">SUM(F349:F352)</f>
        <v>1190276</v>
      </c>
      <c r="G348" s="123">
        <f t="shared" si="103"/>
        <v>870149</v>
      </c>
      <c r="H348" s="124">
        <f t="shared" si="102"/>
        <v>0.73104809304732687</v>
      </c>
    </row>
    <row r="349" spans="1:8" s="151" customFormat="1" ht="38.25" customHeight="1">
      <c r="A349" s="2414"/>
      <c r="B349" s="357"/>
      <c r="C349" s="344" t="s">
        <v>253</v>
      </c>
      <c r="D349" s="342">
        <v>6209</v>
      </c>
      <c r="E349" s="37">
        <v>852000</v>
      </c>
      <c r="F349" s="37">
        <v>777775</v>
      </c>
      <c r="G349" s="34">
        <v>708649</v>
      </c>
      <c r="H349" s="35">
        <f t="shared" si="102"/>
        <v>0.91112339686927457</v>
      </c>
    </row>
    <row r="350" spans="1:8" s="151" customFormat="1" ht="38.25" customHeight="1">
      <c r="A350" s="2414"/>
      <c r="B350" s="358"/>
      <c r="C350" s="344" t="s">
        <v>246</v>
      </c>
      <c r="D350" s="342">
        <v>6257</v>
      </c>
      <c r="E350" s="37">
        <v>0</v>
      </c>
      <c r="F350" s="37">
        <v>102895</v>
      </c>
      <c r="G350" s="34">
        <v>0</v>
      </c>
      <c r="H350" s="35">
        <f t="shared" si="102"/>
        <v>0</v>
      </c>
    </row>
    <row r="351" spans="1:8" s="151" customFormat="1" ht="42" customHeight="1">
      <c r="A351" s="2414"/>
      <c r="B351" s="358"/>
      <c r="C351" s="359" t="s">
        <v>256</v>
      </c>
      <c r="D351" s="341">
        <v>6258</v>
      </c>
      <c r="E351" s="37">
        <v>246500</v>
      </c>
      <c r="F351" s="37">
        <v>297500</v>
      </c>
      <c r="G351" s="37">
        <v>161500</v>
      </c>
      <c r="H351" s="35">
        <f t="shared" si="102"/>
        <v>0.54285714285714282</v>
      </c>
    </row>
    <row r="352" spans="1:8" s="151" customFormat="1" ht="42" customHeight="1" thickBot="1">
      <c r="A352" s="360"/>
      <c r="B352" s="361"/>
      <c r="C352" s="362" t="s">
        <v>255</v>
      </c>
      <c r="D352" s="363">
        <v>6259</v>
      </c>
      <c r="E352" s="60">
        <v>0</v>
      </c>
      <c r="F352" s="60">
        <v>12106</v>
      </c>
      <c r="G352" s="60">
        <v>0</v>
      </c>
      <c r="H352" s="61">
        <f t="shared" si="102"/>
        <v>0</v>
      </c>
    </row>
    <row r="353" spans="1:8" s="365" customFormat="1" ht="16.5" customHeight="1" thickBot="1">
      <c r="A353" s="315">
        <v>801</v>
      </c>
      <c r="B353" s="364"/>
      <c r="C353" s="317" t="s">
        <v>257</v>
      </c>
      <c r="D353" s="317"/>
      <c r="E353" s="23">
        <f>SUM(E354,E364,E371,E388,E360,E396,E400)</f>
        <v>225000</v>
      </c>
      <c r="F353" s="23">
        <f t="shared" ref="F353:G353" si="104">SUM(F354,F364,F371,F388,F360,F396,F400)</f>
        <v>1759462</v>
      </c>
      <c r="G353" s="23">
        <f t="shared" si="104"/>
        <v>1531328</v>
      </c>
      <c r="H353" s="24">
        <f t="shared" si="102"/>
        <v>0.87033877401160131</v>
      </c>
    </row>
    <row r="354" spans="1:8" s="369" customFormat="1" ht="15.75" thickBot="1">
      <c r="A354" s="2424"/>
      <c r="B354" s="366">
        <v>80102</v>
      </c>
      <c r="C354" s="367" t="s">
        <v>258</v>
      </c>
      <c r="D354" s="368"/>
      <c r="E354" s="28">
        <f>SUM(E355,E359)</f>
        <v>2500</v>
      </c>
      <c r="F354" s="28">
        <f t="shared" ref="F354:G354" si="105">SUM(F355,F359)</f>
        <v>2500</v>
      </c>
      <c r="G354" s="28">
        <f t="shared" si="105"/>
        <v>4759</v>
      </c>
      <c r="H354" s="29">
        <f t="shared" si="102"/>
        <v>1.9036</v>
      </c>
    </row>
    <row r="355" spans="1:8">
      <c r="A355" s="2400"/>
      <c r="B355" s="2418" t="s">
        <v>22</v>
      </c>
      <c r="C355" s="2418"/>
      <c r="D355" s="339"/>
      <c r="E355" s="31">
        <f>SUM(E356:E358)</f>
        <v>2500</v>
      </c>
      <c r="F355" s="31">
        <f t="shared" ref="F355:G355" si="106">SUM(F356:F358)</f>
        <v>2500</v>
      </c>
      <c r="G355" s="31">
        <f t="shared" si="106"/>
        <v>4759</v>
      </c>
      <c r="H355" s="32">
        <f t="shared" si="102"/>
        <v>1.9036</v>
      </c>
    </row>
    <row r="356" spans="1:8">
      <c r="A356" s="2400"/>
      <c r="B356" s="2382"/>
      <c r="C356" s="2408" t="s">
        <v>259</v>
      </c>
      <c r="D356" s="161" t="s">
        <v>26</v>
      </c>
      <c r="E356" s="34">
        <v>0</v>
      </c>
      <c r="F356" s="34">
        <v>0</v>
      </c>
      <c r="G356" s="34">
        <v>2846</v>
      </c>
      <c r="H356" s="114"/>
    </row>
    <row r="357" spans="1:8" ht="17.25" customHeight="1">
      <c r="A357" s="2400"/>
      <c r="B357" s="2383"/>
      <c r="C357" s="2409"/>
      <c r="D357" s="161" t="s">
        <v>28</v>
      </c>
      <c r="E357" s="37">
        <v>2500</v>
      </c>
      <c r="F357" s="37">
        <v>2500</v>
      </c>
      <c r="G357" s="37">
        <v>1905</v>
      </c>
      <c r="H357" s="35">
        <f t="shared" si="102"/>
        <v>0.76200000000000001</v>
      </c>
    </row>
    <row r="358" spans="1:8" ht="27" customHeight="1">
      <c r="A358" s="2400"/>
      <c r="B358" s="2384"/>
      <c r="C358" s="370" t="s">
        <v>260</v>
      </c>
      <c r="D358" s="113" t="s">
        <v>261</v>
      </c>
      <c r="E358" s="37">
        <v>0</v>
      </c>
      <c r="F358" s="37">
        <v>0</v>
      </c>
      <c r="G358" s="37">
        <v>8</v>
      </c>
      <c r="H358" s="35"/>
    </row>
    <row r="359" spans="1:8" ht="15.75" thickBot="1">
      <c r="A359" s="2400"/>
      <c r="B359" s="2389" t="s">
        <v>29</v>
      </c>
      <c r="C359" s="2394"/>
      <c r="D359" s="371"/>
      <c r="E359" s="116">
        <v>0</v>
      </c>
      <c r="F359" s="116">
        <v>0</v>
      </c>
      <c r="G359" s="116">
        <v>0</v>
      </c>
      <c r="H359" s="117"/>
    </row>
    <row r="360" spans="1:8" ht="15.75" hidden="1" customHeight="1" thickBot="1">
      <c r="A360" s="2400"/>
      <c r="B360" s="366">
        <v>80116</v>
      </c>
      <c r="C360" s="367" t="s">
        <v>262</v>
      </c>
      <c r="D360" s="368"/>
      <c r="E360" s="28">
        <f t="shared" ref="E360:G360" si="107">E361+E363</f>
        <v>0</v>
      </c>
      <c r="F360" s="28">
        <f t="shared" si="107"/>
        <v>0</v>
      </c>
      <c r="G360" s="28">
        <f t="shared" si="107"/>
        <v>0</v>
      </c>
      <c r="H360" s="29" t="e">
        <f t="shared" si="102"/>
        <v>#DIV/0!</v>
      </c>
    </row>
    <row r="361" spans="1:8" ht="15" hidden="1" customHeight="1">
      <c r="A361" s="2400"/>
      <c r="B361" s="2399" t="s">
        <v>22</v>
      </c>
      <c r="C361" s="2399"/>
      <c r="D361" s="349"/>
      <c r="E361" s="46">
        <f t="shared" ref="E361:G361" si="108">SUM(E362:E362)</f>
        <v>0</v>
      </c>
      <c r="F361" s="46">
        <f t="shared" si="108"/>
        <v>0</v>
      </c>
      <c r="G361" s="46">
        <f t="shared" si="108"/>
        <v>0</v>
      </c>
      <c r="H361" s="47" t="e">
        <f t="shared" si="102"/>
        <v>#DIV/0!</v>
      </c>
    </row>
    <row r="362" spans="1:8" ht="33" hidden="1" customHeight="1">
      <c r="A362" s="2400"/>
      <c r="B362" s="372"/>
      <c r="C362" s="370" t="s">
        <v>105</v>
      </c>
      <c r="D362" s="363">
        <v>2230</v>
      </c>
      <c r="E362" s="254">
        <v>0</v>
      </c>
      <c r="F362" s="254">
        <v>0</v>
      </c>
      <c r="G362" s="254">
        <v>0</v>
      </c>
      <c r="H362" s="296" t="e">
        <f t="shared" si="102"/>
        <v>#DIV/0!</v>
      </c>
    </row>
    <row r="363" spans="1:8" ht="15.75" hidden="1" customHeight="1" thickBot="1">
      <c r="A363" s="2400"/>
      <c r="B363" s="2385" t="s">
        <v>29</v>
      </c>
      <c r="C363" s="2391"/>
      <c r="D363" s="373"/>
      <c r="E363" s="102">
        <v>0</v>
      </c>
      <c r="F363" s="102">
        <v>0</v>
      </c>
      <c r="G363" s="102">
        <v>0</v>
      </c>
      <c r="H363" s="103" t="e">
        <f t="shared" si="102"/>
        <v>#DIV/0!</v>
      </c>
    </row>
    <row r="364" spans="1:8" s="369" customFormat="1" ht="15.75" thickBot="1">
      <c r="A364" s="2400"/>
      <c r="B364" s="374">
        <v>80130</v>
      </c>
      <c r="C364" s="367" t="s">
        <v>263</v>
      </c>
      <c r="D364" s="368"/>
      <c r="E364" s="86">
        <f>SUM(E365,E370)</f>
        <v>6400</v>
      </c>
      <c r="F364" s="86">
        <f t="shared" ref="F364:G364" si="109">SUM(F365,F370)</f>
        <v>6400</v>
      </c>
      <c r="G364" s="86">
        <f t="shared" si="109"/>
        <v>52335</v>
      </c>
      <c r="H364" s="87">
        <f t="shared" si="102"/>
        <v>8.1773437500000004</v>
      </c>
    </row>
    <row r="365" spans="1:8">
      <c r="A365" s="2400"/>
      <c r="B365" s="2399" t="s">
        <v>22</v>
      </c>
      <c r="C365" s="2418"/>
      <c r="D365" s="339"/>
      <c r="E365" s="31">
        <f>SUM(E366:E369)</f>
        <v>6400</v>
      </c>
      <c r="F365" s="31">
        <f t="shared" ref="F365:G365" si="110">SUM(F366:F369)</f>
        <v>6400</v>
      </c>
      <c r="G365" s="31">
        <f t="shared" si="110"/>
        <v>52335</v>
      </c>
      <c r="H365" s="32">
        <f t="shared" si="102"/>
        <v>8.1773437500000004</v>
      </c>
    </row>
    <row r="366" spans="1:8">
      <c r="A366" s="2400"/>
      <c r="B366" s="2382"/>
      <c r="C366" s="2433" t="s">
        <v>259</v>
      </c>
      <c r="D366" s="161" t="s">
        <v>25</v>
      </c>
      <c r="E366" s="34">
        <v>0</v>
      </c>
      <c r="F366" s="34">
        <v>0</v>
      </c>
      <c r="G366" s="34">
        <v>44523</v>
      </c>
      <c r="H366" s="114"/>
    </row>
    <row r="367" spans="1:8">
      <c r="A367" s="2400"/>
      <c r="B367" s="2383"/>
      <c r="C367" s="2434"/>
      <c r="D367" s="161" t="s">
        <v>26</v>
      </c>
      <c r="E367" s="37">
        <v>2000</v>
      </c>
      <c r="F367" s="37">
        <v>2000</v>
      </c>
      <c r="G367" s="37">
        <v>2982</v>
      </c>
      <c r="H367" s="35">
        <f t="shared" si="102"/>
        <v>1.4910000000000001</v>
      </c>
    </row>
    <row r="368" spans="1:8" ht="15" customHeight="1">
      <c r="A368" s="2400"/>
      <c r="B368" s="2383"/>
      <c r="C368" s="2435"/>
      <c r="D368" s="161" t="s">
        <v>28</v>
      </c>
      <c r="E368" s="37">
        <v>4400</v>
      </c>
      <c r="F368" s="37">
        <v>4400</v>
      </c>
      <c r="G368" s="37">
        <v>4516</v>
      </c>
      <c r="H368" s="35">
        <f t="shared" si="102"/>
        <v>1.0263636363636364</v>
      </c>
    </row>
    <row r="369" spans="1:8" ht="27" customHeight="1">
      <c r="A369" s="2400"/>
      <c r="B369" s="2384"/>
      <c r="C369" s="375" t="s">
        <v>260</v>
      </c>
      <c r="D369" s="161" t="s">
        <v>261</v>
      </c>
      <c r="E369" s="37">
        <v>0</v>
      </c>
      <c r="F369" s="37">
        <v>0</v>
      </c>
      <c r="G369" s="37">
        <v>314</v>
      </c>
      <c r="H369" s="35"/>
    </row>
    <row r="370" spans="1:8" ht="15.75" thickBot="1">
      <c r="A370" s="2400"/>
      <c r="B370" s="2398" t="s">
        <v>29</v>
      </c>
      <c r="C370" s="2398"/>
      <c r="D370" s="376"/>
      <c r="E370" s="3286">
        <v>0</v>
      </c>
      <c r="F370" s="3286">
        <v>0</v>
      </c>
      <c r="G370" s="3286">
        <v>0</v>
      </c>
      <c r="H370" s="3287"/>
    </row>
    <row r="371" spans="1:8" ht="15.75" thickBot="1">
      <c r="A371" s="2400"/>
      <c r="B371" s="366">
        <v>80146</v>
      </c>
      <c r="C371" s="367" t="s">
        <v>264</v>
      </c>
      <c r="D371" s="368"/>
      <c r="E371" s="71">
        <f>SUM(E372,E386)</f>
        <v>124809</v>
      </c>
      <c r="F371" s="71">
        <f t="shared" ref="F371:G371" si="111">SUM(F372,F386)</f>
        <v>630057</v>
      </c>
      <c r="G371" s="71">
        <f t="shared" si="111"/>
        <v>359786</v>
      </c>
      <c r="H371" s="72">
        <f t="shared" si="102"/>
        <v>0.57103722361627596</v>
      </c>
    </row>
    <row r="372" spans="1:8">
      <c r="A372" s="2400"/>
      <c r="B372" s="2380" t="s">
        <v>22</v>
      </c>
      <c r="C372" s="2381"/>
      <c r="D372" s="376"/>
      <c r="E372" s="46">
        <f>SUM(E373:E385)</f>
        <v>124809</v>
      </c>
      <c r="F372" s="46">
        <f t="shared" ref="F372:G372" si="112">SUM(F373:F385)</f>
        <v>630057</v>
      </c>
      <c r="G372" s="46">
        <f t="shared" si="112"/>
        <v>359565</v>
      </c>
      <c r="H372" s="47">
        <f t="shared" si="102"/>
        <v>0.57068646170108417</v>
      </c>
    </row>
    <row r="373" spans="1:8" ht="51.75" hidden="1" customHeight="1">
      <c r="A373" s="2400"/>
      <c r="B373" s="2382"/>
      <c r="C373" s="377" t="s">
        <v>265</v>
      </c>
      <c r="D373" s="378" t="s">
        <v>88</v>
      </c>
      <c r="E373" s="254">
        <v>0</v>
      </c>
      <c r="F373" s="254"/>
      <c r="G373" s="254">
        <f t="shared" ref="G373:G452" si="113">E373+F373</f>
        <v>0</v>
      </c>
      <c r="H373" s="296" t="e">
        <f t="shared" si="102"/>
        <v>#DIV/0!</v>
      </c>
    </row>
    <row r="374" spans="1:8" ht="26.25" hidden="1" customHeight="1">
      <c r="A374" s="2400"/>
      <c r="B374" s="2383"/>
      <c r="C374" s="379" t="s">
        <v>266</v>
      </c>
      <c r="D374" s="380"/>
      <c r="E374" s="254">
        <v>0</v>
      </c>
      <c r="F374" s="254"/>
      <c r="G374" s="254">
        <f t="shared" si="113"/>
        <v>0</v>
      </c>
      <c r="H374" s="296" t="e">
        <f t="shared" si="102"/>
        <v>#DIV/0!</v>
      </c>
    </row>
    <row r="375" spans="1:8" ht="17.25" customHeight="1">
      <c r="A375" s="2400"/>
      <c r="B375" s="2383"/>
      <c r="C375" s="2436" t="s">
        <v>259</v>
      </c>
      <c r="D375" s="381" t="s">
        <v>24</v>
      </c>
      <c r="E375" s="254">
        <v>0</v>
      </c>
      <c r="F375" s="254">
        <v>0</v>
      </c>
      <c r="G375" s="254">
        <v>4876</v>
      </c>
      <c r="H375" s="296"/>
    </row>
    <row r="376" spans="1:8" ht="16.5" customHeight="1">
      <c r="A376" s="2400"/>
      <c r="B376" s="2383"/>
      <c r="C376" s="2437"/>
      <c r="D376" s="382" t="s">
        <v>28</v>
      </c>
      <c r="E376" s="254">
        <v>0</v>
      </c>
      <c r="F376" s="254">
        <v>0</v>
      </c>
      <c r="G376" s="254">
        <v>1802</v>
      </c>
      <c r="H376" s="296"/>
    </row>
    <row r="377" spans="1:8" ht="52.5" customHeight="1">
      <c r="A377" s="2400"/>
      <c r="B377" s="2383"/>
      <c r="C377" s="379" t="s">
        <v>267</v>
      </c>
      <c r="D377" s="2427" t="s">
        <v>88</v>
      </c>
      <c r="E377" s="254">
        <v>111185</v>
      </c>
      <c r="F377" s="254">
        <v>133595</v>
      </c>
      <c r="G377" s="254">
        <v>76981</v>
      </c>
      <c r="H377" s="296">
        <f t="shared" si="102"/>
        <v>0.57622665518919125</v>
      </c>
    </row>
    <row r="378" spans="1:8" ht="55.5" customHeight="1">
      <c r="A378" s="2400"/>
      <c r="B378" s="2383"/>
      <c r="C378" s="379" t="s">
        <v>266</v>
      </c>
      <c r="D378" s="2428"/>
      <c r="E378" s="254">
        <v>0</v>
      </c>
      <c r="F378" s="254">
        <v>51775</v>
      </c>
      <c r="G378" s="254">
        <v>13564</v>
      </c>
      <c r="H378" s="296">
        <f t="shared" si="102"/>
        <v>0.26197971994205699</v>
      </c>
    </row>
    <row r="379" spans="1:8" ht="55.5" customHeight="1">
      <c r="A379" s="2400"/>
      <c r="B379" s="2383"/>
      <c r="C379" s="379" t="s">
        <v>265</v>
      </c>
      <c r="D379" s="2429" t="s">
        <v>88</v>
      </c>
      <c r="E379" s="254">
        <v>0</v>
      </c>
      <c r="F379" s="254">
        <v>50225</v>
      </c>
      <c r="G379" s="254">
        <v>32968</v>
      </c>
      <c r="H379" s="296">
        <f t="shared" si="102"/>
        <v>0.65640617222498754</v>
      </c>
    </row>
    <row r="380" spans="1:8" ht="55.5" customHeight="1">
      <c r="A380" s="2400"/>
      <c r="B380" s="2383"/>
      <c r="C380" s="379" t="s">
        <v>268</v>
      </c>
      <c r="D380" s="2428"/>
      <c r="E380" s="254">
        <v>0</v>
      </c>
      <c r="F380" s="254">
        <v>181438</v>
      </c>
      <c r="G380" s="254">
        <v>57572</v>
      </c>
      <c r="H380" s="296">
        <f t="shared" si="102"/>
        <v>0.31730949415227239</v>
      </c>
    </row>
    <row r="381" spans="1:8" ht="54.75" customHeight="1">
      <c r="A381" s="2400"/>
      <c r="B381" s="2383"/>
      <c r="C381" s="383" t="s">
        <v>269</v>
      </c>
      <c r="D381" s="3263" t="s">
        <v>153</v>
      </c>
      <c r="E381" s="34">
        <v>13624</v>
      </c>
      <c r="F381" s="34">
        <v>16350</v>
      </c>
      <c r="G381" s="34">
        <v>8722</v>
      </c>
      <c r="H381" s="114">
        <f t="shared" si="102"/>
        <v>0.5334556574923548</v>
      </c>
    </row>
    <row r="382" spans="1:8" ht="54" customHeight="1">
      <c r="A382" s="2400"/>
      <c r="B382" s="2383"/>
      <c r="C382" s="384" t="s">
        <v>270</v>
      </c>
      <c r="D382" s="2429"/>
      <c r="E382" s="34">
        <v>0</v>
      </c>
      <c r="F382" s="34">
        <v>6089</v>
      </c>
      <c r="G382" s="34">
        <v>1661</v>
      </c>
      <c r="H382" s="114">
        <f t="shared" si="102"/>
        <v>0.27278699293808506</v>
      </c>
    </row>
    <row r="383" spans="1:8" ht="52.5" customHeight="1">
      <c r="A383" s="2400"/>
      <c r="B383" s="2383"/>
      <c r="C383" s="384" t="s">
        <v>271</v>
      </c>
      <c r="D383" s="2429"/>
      <c r="E383" s="177">
        <v>0</v>
      </c>
      <c r="F383" s="177">
        <v>5927</v>
      </c>
      <c r="G383" s="177">
        <v>4037</v>
      </c>
      <c r="H383" s="114">
        <f t="shared" si="102"/>
        <v>0.68112029694617848</v>
      </c>
    </row>
    <row r="384" spans="1:8" ht="56.25" customHeight="1">
      <c r="A384" s="2400"/>
      <c r="B384" s="2383"/>
      <c r="C384" s="3260" t="s">
        <v>272</v>
      </c>
      <c r="D384" s="3264"/>
      <c r="E384" s="3261">
        <v>0</v>
      </c>
      <c r="F384" s="3261">
        <v>33842</v>
      </c>
      <c r="G384" s="3261">
        <v>10738</v>
      </c>
      <c r="H384" s="3262">
        <f t="shared" si="102"/>
        <v>0.31729803203120382</v>
      </c>
    </row>
    <row r="385" spans="1:8" ht="39.75" customHeight="1">
      <c r="A385" s="2400"/>
      <c r="B385" s="2384"/>
      <c r="C385" s="386" t="s">
        <v>200</v>
      </c>
      <c r="D385" s="387" t="s">
        <v>273</v>
      </c>
      <c r="E385" s="177">
        <v>0</v>
      </c>
      <c r="F385" s="177">
        <v>150816</v>
      </c>
      <c r="G385" s="177">
        <v>146644</v>
      </c>
      <c r="H385" s="277">
        <f t="shared" si="102"/>
        <v>0.9723371525567579</v>
      </c>
    </row>
    <row r="386" spans="1:8" ht="16.5" customHeight="1">
      <c r="A386" s="2400"/>
      <c r="B386" s="2385" t="s">
        <v>29</v>
      </c>
      <c r="C386" s="2386"/>
      <c r="D386" s="388"/>
      <c r="E386" s="102">
        <f>E387</f>
        <v>0</v>
      </c>
      <c r="F386" s="102">
        <f t="shared" ref="F386:G386" si="114">F387</f>
        <v>0</v>
      </c>
      <c r="G386" s="102">
        <f t="shared" si="114"/>
        <v>221</v>
      </c>
      <c r="H386" s="103"/>
    </row>
    <row r="387" spans="1:8" ht="16.5" customHeight="1" thickBot="1">
      <c r="A387" s="2400"/>
      <c r="B387" s="389"/>
      <c r="C387" s="390" t="s">
        <v>274</v>
      </c>
      <c r="D387" s="391" t="s">
        <v>110</v>
      </c>
      <c r="E387" s="236">
        <v>0</v>
      </c>
      <c r="F387" s="236">
        <v>0</v>
      </c>
      <c r="G387" s="236">
        <v>221</v>
      </c>
      <c r="H387" s="237"/>
    </row>
    <row r="388" spans="1:8" s="369" customFormat="1" ht="15.75" thickBot="1">
      <c r="A388" s="2400"/>
      <c r="B388" s="366">
        <v>80147</v>
      </c>
      <c r="C388" s="367" t="s">
        <v>275</v>
      </c>
      <c r="D388" s="368"/>
      <c r="E388" s="28">
        <f>SUM(E389,E395)</f>
        <v>30890</v>
      </c>
      <c r="F388" s="28">
        <f t="shared" ref="F388:G388" si="115">SUM(F389,F395)</f>
        <v>30890</v>
      </c>
      <c r="G388" s="28">
        <f t="shared" si="115"/>
        <v>40169</v>
      </c>
      <c r="H388" s="29">
        <f t="shared" si="102"/>
        <v>1.3003884752347037</v>
      </c>
    </row>
    <row r="389" spans="1:8" ht="18" customHeight="1">
      <c r="A389" s="2400"/>
      <c r="B389" s="2399" t="s">
        <v>22</v>
      </c>
      <c r="C389" s="2418"/>
      <c r="D389" s="339"/>
      <c r="E389" s="31">
        <f>SUM(E390:E394)</f>
        <v>30890</v>
      </c>
      <c r="F389" s="31">
        <f t="shared" ref="F389:G389" si="116">SUM(F390:F394)</f>
        <v>30890</v>
      </c>
      <c r="G389" s="31">
        <f t="shared" si="116"/>
        <v>40169</v>
      </c>
      <c r="H389" s="32">
        <f t="shared" si="102"/>
        <v>1.3003884752347037</v>
      </c>
    </row>
    <row r="390" spans="1:8" ht="18" customHeight="1">
      <c r="A390" s="2400"/>
      <c r="B390" s="2382"/>
      <c r="C390" s="2430" t="s">
        <v>274</v>
      </c>
      <c r="D390" s="161" t="s">
        <v>24</v>
      </c>
      <c r="E390" s="34">
        <v>0</v>
      </c>
      <c r="F390" s="34">
        <v>0</v>
      </c>
      <c r="G390" s="34">
        <v>3302</v>
      </c>
      <c r="H390" s="114"/>
    </row>
    <row r="391" spans="1:8" ht="16.5" customHeight="1">
      <c r="A391" s="2400"/>
      <c r="B391" s="2383"/>
      <c r="C391" s="2431"/>
      <c r="D391" s="161" t="s">
        <v>25</v>
      </c>
      <c r="E391" s="80">
        <v>4000</v>
      </c>
      <c r="F391" s="80">
        <v>4000</v>
      </c>
      <c r="G391" s="80">
        <v>3103</v>
      </c>
      <c r="H391" s="91">
        <f t="shared" si="102"/>
        <v>0.77575000000000005</v>
      </c>
    </row>
    <row r="392" spans="1:8" ht="17.25" customHeight="1">
      <c r="A392" s="2400"/>
      <c r="B392" s="2383"/>
      <c r="C392" s="2431"/>
      <c r="D392" s="161" t="s">
        <v>26</v>
      </c>
      <c r="E392" s="80">
        <v>500</v>
      </c>
      <c r="F392" s="80">
        <v>500</v>
      </c>
      <c r="G392" s="80">
        <v>9172</v>
      </c>
      <c r="H392" s="91">
        <f t="shared" si="102"/>
        <v>18.344000000000001</v>
      </c>
    </row>
    <row r="393" spans="1:8" ht="15" customHeight="1">
      <c r="A393" s="2400"/>
      <c r="B393" s="2383"/>
      <c r="C393" s="2432"/>
      <c r="D393" s="161" t="s">
        <v>28</v>
      </c>
      <c r="E393" s="37">
        <v>26390</v>
      </c>
      <c r="F393" s="37">
        <v>26390</v>
      </c>
      <c r="G393" s="37">
        <v>23248</v>
      </c>
      <c r="H393" s="35">
        <f t="shared" si="102"/>
        <v>0.88093974990526713</v>
      </c>
    </row>
    <row r="394" spans="1:8" ht="30.75" customHeight="1">
      <c r="A394" s="2400"/>
      <c r="B394" s="392"/>
      <c r="C394" s="393" t="s">
        <v>260</v>
      </c>
      <c r="D394" s="113" t="s">
        <v>261</v>
      </c>
      <c r="E394" s="80">
        <v>0</v>
      </c>
      <c r="F394" s="80">
        <v>0</v>
      </c>
      <c r="G394" s="80">
        <v>1344</v>
      </c>
      <c r="H394" s="91"/>
    </row>
    <row r="395" spans="1:8" ht="15.75" thickBot="1">
      <c r="A395" s="2400"/>
      <c r="B395" s="2389" t="s">
        <v>29</v>
      </c>
      <c r="C395" s="2394"/>
      <c r="D395" s="394"/>
      <c r="E395" s="40">
        <v>0</v>
      </c>
      <c r="F395" s="40">
        <v>0</v>
      </c>
      <c r="G395" s="40">
        <v>0</v>
      </c>
      <c r="H395" s="41"/>
    </row>
    <row r="396" spans="1:8" ht="39" thickBot="1">
      <c r="A396" s="395"/>
      <c r="B396" s="366">
        <v>80153</v>
      </c>
      <c r="C396" s="367" t="s">
        <v>276</v>
      </c>
      <c r="D396" s="368"/>
      <c r="E396" s="86">
        <f>E397+E399</f>
        <v>0</v>
      </c>
      <c r="F396" s="86">
        <f t="shared" ref="F396:G396" si="117">F397+F399</f>
        <v>8220</v>
      </c>
      <c r="G396" s="86">
        <f t="shared" si="117"/>
        <v>8138</v>
      </c>
      <c r="H396" s="87">
        <f>G396/F396</f>
        <v>0.99002433090024333</v>
      </c>
    </row>
    <row r="397" spans="1:8">
      <c r="A397" s="395"/>
      <c r="B397" s="2399" t="s">
        <v>22</v>
      </c>
      <c r="C397" s="2418"/>
      <c r="D397" s="339"/>
      <c r="E397" s="31">
        <f>E398</f>
        <v>0</v>
      </c>
      <c r="F397" s="31">
        <f t="shared" ref="F397:G397" si="118">F398</f>
        <v>8220</v>
      </c>
      <c r="G397" s="31">
        <f t="shared" si="118"/>
        <v>8138</v>
      </c>
      <c r="H397" s="32">
        <f>G397/F397</f>
        <v>0.99002433090024333</v>
      </c>
    </row>
    <row r="398" spans="1:8" ht="41.25" customHeight="1">
      <c r="A398" s="395"/>
      <c r="B398" s="372"/>
      <c r="C398" s="377" t="s">
        <v>33</v>
      </c>
      <c r="D398" s="396" t="s">
        <v>154</v>
      </c>
      <c r="E398" s="177">
        <v>0</v>
      </c>
      <c r="F398" s="177">
        <v>8220</v>
      </c>
      <c r="G398" s="177">
        <v>8138</v>
      </c>
      <c r="H398" s="277">
        <f>G398/F398</f>
        <v>0.99002433090024333</v>
      </c>
    </row>
    <row r="399" spans="1:8" ht="15.75" thickBot="1">
      <c r="A399" s="395"/>
      <c r="B399" s="2389" t="s">
        <v>277</v>
      </c>
      <c r="C399" s="2390"/>
      <c r="D399" s="394"/>
      <c r="E399" s="40">
        <v>0</v>
      </c>
      <c r="F399" s="40">
        <v>0</v>
      </c>
      <c r="G399" s="40">
        <v>0</v>
      </c>
      <c r="H399" s="41"/>
    </row>
    <row r="400" spans="1:8" ht="15.75" thickBot="1">
      <c r="A400" s="395"/>
      <c r="B400" s="366">
        <v>80195</v>
      </c>
      <c r="C400" s="367" t="s">
        <v>53</v>
      </c>
      <c r="D400" s="368"/>
      <c r="E400" s="28">
        <f>SUM(E401,E407)</f>
        <v>60401</v>
      </c>
      <c r="F400" s="28">
        <f t="shared" ref="F400:G400" si="119">SUM(F401,F407)</f>
        <v>1081395</v>
      </c>
      <c r="G400" s="28">
        <f t="shared" si="119"/>
        <v>1066141</v>
      </c>
      <c r="H400" s="29">
        <f t="shared" si="102"/>
        <v>0.98589414598735892</v>
      </c>
    </row>
    <row r="401" spans="1:8">
      <c r="A401" s="395"/>
      <c r="B401" s="2399" t="s">
        <v>22</v>
      </c>
      <c r="C401" s="2418"/>
      <c r="D401" s="397"/>
      <c r="E401" s="31">
        <f>SUM(E402:E406)</f>
        <v>60401</v>
      </c>
      <c r="F401" s="31">
        <f t="shared" ref="F401:G401" si="120">SUM(F402:F406)</f>
        <v>1030610</v>
      </c>
      <c r="G401" s="31">
        <f t="shared" si="120"/>
        <v>1013559</v>
      </c>
      <c r="H401" s="32">
        <f t="shared" si="102"/>
        <v>0.98345542930885588</v>
      </c>
    </row>
    <row r="402" spans="1:8" ht="25.5" hidden="1" customHeight="1">
      <c r="A402" s="395"/>
      <c r="B402" s="2383"/>
      <c r="C402" s="398" t="s">
        <v>278</v>
      </c>
      <c r="D402" s="161" t="s">
        <v>279</v>
      </c>
      <c r="E402" s="80">
        <v>0</v>
      </c>
      <c r="F402" s="80"/>
      <c r="G402" s="80">
        <f t="shared" si="113"/>
        <v>0</v>
      </c>
      <c r="H402" s="91" t="e">
        <f t="shared" si="102"/>
        <v>#DIV/0!</v>
      </c>
    </row>
    <row r="403" spans="1:8" ht="43.5" hidden="1" customHeight="1">
      <c r="A403" s="395"/>
      <c r="B403" s="2383"/>
      <c r="C403" s="398" t="s">
        <v>280</v>
      </c>
      <c r="D403" s="2425" t="s">
        <v>281</v>
      </c>
      <c r="E403" s="37">
        <v>0</v>
      </c>
      <c r="F403" s="37"/>
      <c r="G403" s="37">
        <f t="shared" si="113"/>
        <v>0</v>
      </c>
      <c r="H403" s="35" t="e">
        <f t="shared" si="102"/>
        <v>#DIV/0!</v>
      </c>
    </row>
    <row r="404" spans="1:8" ht="33" customHeight="1">
      <c r="A404" s="395"/>
      <c r="B404" s="392"/>
      <c r="C404" s="398" t="s">
        <v>282</v>
      </c>
      <c r="D404" s="2426"/>
      <c r="E404" s="80">
        <v>60401</v>
      </c>
      <c r="F404" s="80">
        <v>24183</v>
      </c>
      <c r="G404" s="80">
        <v>0</v>
      </c>
      <c r="H404" s="91">
        <f t="shared" si="102"/>
        <v>0</v>
      </c>
    </row>
    <row r="405" spans="1:8" ht="51.75" customHeight="1">
      <c r="A405" s="395"/>
      <c r="B405" s="392"/>
      <c r="C405" s="399" t="s">
        <v>283</v>
      </c>
      <c r="D405" s="113" t="s">
        <v>284</v>
      </c>
      <c r="E405" s="80">
        <v>0</v>
      </c>
      <c r="F405" s="80">
        <v>15164</v>
      </c>
      <c r="G405" s="80">
        <v>15163</v>
      </c>
      <c r="H405" s="91">
        <f t="shared" si="102"/>
        <v>0.99993405433922444</v>
      </c>
    </row>
    <row r="406" spans="1:8" ht="40.5" customHeight="1">
      <c r="A406" s="395"/>
      <c r="B406" s="392"/>
      <c r="C406" s="399" t="s">
        <v>285</v>
      </c>
      <c r="D406" s="161" t="s">
        <v>286</v>
      </c>
      <c r="E406" s="37">
        <v>0</v>
      </c>
      <c r="F406" s="37">
        <v>991263</v>
      </c>
      <c r="G406" s="37">
        <v>998396</v>
      </c>
      <c r="H406" s="35">
        <f t="shared" si="102"/>
        <v>1.0071958703189769</v>
      </c>
    </row>
    <row r="407" spans="1:8" ht="15" customHeight="1">
      <c r="A407" s="395"/>
      <c r="B407" s="2385" t="s">
        <v>35</v>
      </c>
      <c r="C407" s="2391"/>
      <c r="D407" s="388"/>
      <c r="E407" s="102">
        <f>E408</f>
        <v>0</v>
      </c>
      <c r="F407" s="102">
        <f t="shared" ref="F407:G407" si="121">F408</f>
        <v>50785</v>
      </c>
      <c r="G407" s="102">
        <f t="shared" si="121"/>
        <v>52582</v>
      </c>
      <c r="H407" s="103">
        <f t="shared" si="102"/>
        <v>1.0353844639165108</v>
      </c>
    </row>
    <row r="408" spans="1:8" ht="46.5" customHeight="1" thickBot="1">
      <c r="A408" s="395"/>
      <c r="B408" s="389"/>
      <c r="C408" s="400" t="s">
        <v>285</v>
      </c>
      <c r="D408" s="391" t="s">
        <v>287</v>
      </c>
      <c r="E408" s="236">
        <v>0</v>
      </c>
      <c r="F408" s="236">
        <v>50785</v>
      </c>
      <c r="G408" s="236">
        <v>52582</v>
      </c>
      <c r="H408" s="288">
        <f t="shared" si="102"/>
        <v>1.0353844639165108</v>
      </c>
    </row>
    <row r="409" spans="1:8" s="365" customFormat="1" ht="12" hidden="1" customHeight="1" thickBot="1">
      <c r="A409" s="315">
        <v>803</v>
      </c>
      <c r="B409" s="364"/>
      <c r="C409" s="317" t="s">
        <v>288</v>
      </c>
      <c r="D409" s="401"/>
      <c r="E409" s="23">
        <f t="shared" ref="E409:G409" si="122">E410</f>
        <v>0</v>
      </c>
      <c r="F409" s="23">
        <f t="shared" si="122"/>
        <v>0</v>
      </c>
      <c r="G409" s="23">
        <f t="shared" si="122"/>
        <v>0</v>
      </c>
      <c r="H409" s="24" t="e">
        <f t="shared" si="102"/>
        <v>#DIV/0!</v>
      </c>
    </row>
    <row r="410" spans="1:8" s="369" customFormat="1" ht="15.75" hidden="1" customHeight="1" thickBot="1">
      <c r="A410" s="395"/>
      <c r="B410" s="366">
        <v>80309</v>
      </c>
      <c r="C410" s="367" t="s">
        <v>289</v>
      </c>
      <c r="D410" s="368"/>
      <c r="E410" s="28">
        <f>SUM(E411,E413)</f>
        <v>0</v>
      </c>
      <c r="F410" s="28">
        <f t="shared" ref="F410:G410" si="123">SUM(F411,F413)</f>
        <v>0</v>
      </c>
      <c r="G410" s="28">
        <f t="shared" si="123"/>
        <v>0</v>
      </c>
      <c r="H410" s="29" t="e">
        <f t="shared" si="102"/>
        <v>#DIV/0!</v>
      </c>
    </row>
    <row r="411" spans="1:8" ht="12" hidden="1" customHeight="1" thickBot="1">
      <c r="A411" s="395"/>
      <c r="B411" s="2399" t="s">
        <v>22</v>
      </c>
      <c r="C411" s="2399"/>
      <c r="D411" s="349"/>
      <c r="E411" s="31">
        <f>SUM(E412:E412)</f>
        <v>0</v>
      </c>
      <c r="F411" s="31">
        <f t="shared" ref="F411:G411" si="124">SUM(F412:F412)</f>
        <v>0</v>
      </c>
      <c r="G411" s="31">
        <f t="shared" si="124"/>
        <v>0</v>
      </c>
      <c r="H411" s="32" t="e">
        <f t="shared" si="102"/>
        <v>#DIV/0!</v>
      </c>
    </row>
    <row r="412" spans="1:8" ht="11.25" hidden="1" customHeight="1" thickBot="1">
      <c r="A412" s="395"/>
      <c r="B412" s="402"/>
      <c r="C412" s="403" t="s">
        <v>290</v>
      </c>
      <c r="D412" s="161" t="s">
        <v>172</v>
      </c>
      <c r="E412" s="37">
        <v>0</v>
      </c>
      <c r="F412" s="37">
        <v>0</v>
      </c>
      <c r="G412" s="37">
        <v>0</v>
      </c>
      <c r="H412" s="35" t="e">
        <f t="shared" si="102"/>
        <v>#DIV/0!</v>
      </c>
    </row>
    <row r="413" spans="1:8" ht="13.5" hidden="1" customHeight="1" thickBot="1">
      <c r="A413" s="395"/>
      <c r="B413" s="2391" t="s">
        <v>29</v>
      </c>
      <c r="C413" s="2391"/>
      <c r="D413" s="373"/>
      <c r="E413" s="123">
        <v>0</v>
      </c>
      <c r="F413" s="123">
        <v>0</v>
      </c>
      <c r="G413" s="123">
        <v>0</v>
      </c>
      <c r="H413" s="124" t="e">
        <f t="shared" si="102"/>
        <v>#DIV/0!</v>
      </c>
    </row>
    <row r="414" spans="1:8" s="365" customFormat="1" ht="14.25" customHeight="1" thickBot="1">
      <c r="A414" s="315">
        <v>851</v>
      </c>
      <c r="B414" s="364"/>
      <c r="C414" s="317" t="s">
        <v>291</v>
      </c>
      <c r="D414" s="401"/>
      <c r="E414" s="107">
        <f>E415+E422+E426+E430+E439+E443+E435</f>
        <v>105000</v>
      </c>
      <c r="F414" s="107">
        <f t="shared" ref="F414:G414" si="125">F415+F422+F426+F430+F439+F443+F435</f>
        <v>388203</v>
      </c>
      <c r="G414" s="107">
        <f t="shared" si="125"/>
        <v>733322</v>
      </c>
      <c r="H414" s="108">
        <f t="shared" si="102"/>
        <v>1.8890168288240947</v>
      </c>
    </row>
    <row r="415" spans="1:8" s="365" customFormat="1" ht="16.5" customHeight="1" thickBot="1">
      <c r="A415" s="404"/>
      <c r="B415" s="405">
        <v>85111</v>
      </c>
      <c r="C415" s="320" t="s">
        <v>292</v>
      </c>
      <c r="D415" s="338"/>
      <c r="E415" s="28">
        <f>SUM(E416,E419)</f>
        <v>0</v>
      </c>
      <c r="F415" s="28">
        <f t="shared" ref="F415:G415" si="126">SUM(F416,F419)</f>
        <v>54491</v>
      </c>
      <c r="G415" s="28">
        <f t="shared" si="126"/>
        <v>393823</v>
      </c>
      <c r="H415" s="29">
        <f t="shared" si="102"/>
        <v>7.2273035914187664</v>
      </c>
    </row>
    <row r="416" spans="1:8" s="365" customFormat="1" ht="15.75" customHeight="1">
      <c r="A416" s="404"/>
      <c r="B416" s="2387" t="s">
        <v>22</v>
      </c>
      <c r="C416" s="2388"/>
      <c r="D416" s="406"/>
      <c r="E416" s="31">
        <f>E417+E418</f>
        <v>0</v>
      </c>
      <c r="F416" s="31">
        <f t="shared" ref="F416:G416" si="127">F417+F418</f>
        <v>0</v>
      </c>
      <c r="G416" s="31">
        <f t="shared" si="127"/>
        <v>4040</v>
      </c>
      <c r="H416" s="32"/>
    </row>
    <row r="417" spans="1:12" s="365" customFormat="1" ht="50.25" customHeight="1">
      <c r="A417" s="404"/>
      <c r="B417" s="2382"/>
      <c r="C417" s="385" t="s">
        <v>91</v>
      </c>
      <c r="D417" s="396" t="s">
        <v>92</v>
      </c>
      <c r="E417" s="177">
        <v>0</v>
      </c>
      <c r="F417" s="177">
        <v>0</v>
      </c>
      <c r="G417" s="177">
        <v>1880</v>
      </c>
      <c r="H417" s="277"/>
      <c r="K417" s="407"/>
      <c r="L417" s="407"/>
    </row>
    <row r="418" spans="1:12" s="365" customFormat="1" ht="26.25" customHeight="1">
      <c r="A418" s="404"/>
      <c r="B418" s="2384"/>
      <c r="C418" s="384" t="s">
        <v>293</v>
      </c>
      <c r="D418" s="342">
        <v>2950</v>
      </c>
      <c r="E418" s="34">
        <v>0</v>
      </c>
      <c r="F418" s="34">
        <v>0</v>
      </c>
      <c r="G418" s="34">
        <v>2160</v>
      </c>
      <c r="H418" s="114"/>
    </row>
    <row r="419" spans="1:12" s="365" customFormat="1" ht="17.25" customHeight="1">
      <c r="A419" s="404"/>
      <c r="B419" s="2385" t="s">
        <v>35</v>
      </c>
      <c r="C419" s="2386"/>
      <c r="D419" s="373"/>
      <c r="E419" s="102">
        <f>E420+E421</f>
        <v>0</v>
      </c>
      <c r="F419" s="102">
        <f t="shared" ref="F419:G419" si="128">F420+F421</f>
        <v>54491</v>
      </c>
      <c r="G419" s="102">
        <f t="shared" si="128"/>
        <v>389783</v>
      </c>
      <c r="H419" s="103">
        <f t="shared" ref="H419:H481" si="129">G419/F419</f>
        <v>7.1531629076361236</v>
      </c>
    </row>
    <row r="420" spans="1:12" s="365" customFormat="1" ht="27.75" customHeight="1">
      <c r="A420" s="404"/>
      <c r="B420" s="2382"/>
      <c r="C420" s="384" t="s">
        <v>294</v>
      </c>
      <c r="D420" s="342">
        <v>6690</v>
      </c>
      <c r="E420" s="34">
        <v>0</v>
      </c>
      <c r="F420" s="34">
        <v>0</v>
      </c>
      <c r="G420" s="34">
        <v>335293</v>
      </c>
      <c r="H420" s="114"/>
    </row>
    <row r="421" spans="1:12" s="365" customFormat="1" ht="42.75" customHeight="1" thickBot="1">
      <c r="A421" s="404"/>
      <c r="B421" s="2392"/>
      <c r="C421" s="143" t="s">
        <v>295</v>
      </c>
      <c r="D421" s="342">
        <v>6699</v>
      </c>
      <c r="E421" s="34">
        <v>0</v>
      </c>
      <c r="F421" s="34">
        <v>54491</v>
      </c>
      <c r="G421" s="34">
        <v>54490</v>
      </c>
      <c r="H421" s="114">
        <f t="shared" si="129"/>
        <v>0.99998164834559833</v>
      </c>
    </row>
    <row r="422" spans="1:12" s="365" customFormat="1" ht="17.25" customHeight="1" thickBot="1">
      <c r="A422" s="404"/>
      <c r="B422" s="405">
        <v>85120</v>
      </c>
      <c r="C422" s="320" t="s">
        <v>296</v>
      </c>
      <c r="D422" s="338"/>
      <c r="E422" s="86">
        <f>E423+E424</f>
        <v>0</v>
      </c>
      <c r="F422" s="86">
        <f t="shared" ref="F422:G422" si="130">F423+F424</f>
        <v>0</v>
      </c>
      <c r="G422" s="86">
        <f t="shared" si="130"/>
        <v>165</v>
      </c>
      <c r="H422" s="87"/>
    </row>
    <row r="423" spans="1:12" s="365" customFormat="1" ht="15.75" customHeight="1">
      <c r="A423" s="404"/>
      <c r="B423" s="2380" t="s">
        <v>120</v>
      </c>
      <c r="C423" s="2381"/>
      <c r="D423" s="408"/>
      <c r="E423" s="46">
        <v>0</v>
      </c>
      <c r="F423" s="46">
        <v>0</v>
      </c>
      <c r="G423" s="46">
        <v>0</v>
      </c>
      <c r="H423" s="47"/>
    </row>
    <row r="424" spans="1:12" s="365" customFormat="1" ht="14.25" customHeight="1">
      <c r="A424" s="404"/>
      <c r="B424" s="2397" t="s">
        <v>35</v>
      </c>
      <c r="C424" s="2415"/>
      <c r="D424" s="409"/>
      <c r="E424" s="56">
        <f>E425</f>
        <v>0</v>
      </c>
      <c r="F424" s="56">
        <f t="shared" ref="F424:G424" si="131">F425</f>
        <v>0</v>
      </c>
      <c r="G424" s="56">
        <f t="shared" si="131"/>
        <v>165</v>
      </c>
      <c r="H424" s="57"/>
    </row>
    <row r="425" spans="1:12" s="365" customFormat="1" ht="27.75" customHeight="1" thickBot="1">
      <c r="A425" s="404"/>
      <c r="B425" s="410"/>
      <c r="C425" s="411" t="s">
        <v>293</v>
      </c>
      <c r="D425" s="342">
        <v>6690</v>
      </c>
      <c r="E425" s="34">
        <v>0</v>
      </c>
      <c r="F425" s="34">
        <v>0</v>
      </c>
      <c r="G425" s="34">
        <v>165</v>
      </c>
      <c r="H425" s="114"/>
    </row>
    <row r="426" spans="1:12" s="365" customFormat="1" ht="18" customHeight="1" thickBot="1">
      <c r="A426" s="404"/>
      <c r="B426" s="405">
        <v>85121</v>
      </c>
      <c r="C426" s="320" t="s">
        <v>297</v>
      </c>
      <c r="D426" s="338"/>
      <c r="E426" s="86">
        <f>E427+E428</f>
        <v>0</v>
      </c>
      <c r="F426" s="86">
        <f t="shared" ref="F426:G426" si="132">F427+F428</f>
        <v>0</v>
      </c>
      <c r="G426" s="86">
        <f t="shared" si="132"/>
        <v>11443</v>
      </c>
      <c r="H426" s="87"/>
    </row>
    <row r="427" spans="1:12" s="365" customFormat="1" ht="16.5" customHeight="1">
      <c r="A427" s="404"/>
      <c r="B427" s="2380" t="s">
        <v>120</v>
      </c>
      <c r="C427" s="2381"/>
      <c r="D427" s="408"/>
      <c r="E427" s="46">
        <v>0</v>
      </c>
      <c r="F427" s="46">
        <v>0</v>
      </c>
      <c r="G427" s="46">
        <v>0</v>
      </c>
      <c r="H427" s="47"/>
    </row>
    <row r="428" spans="1:12" s="365" customFormat="1" ht="17.25" customHeight="1">
      <c r="A428" s="404"/>
      <c r="B428" s="2397" t="s">
        <v>35</v>
      </c>
      <c r="C428" s="2415"/>
      <c r="D428" s="409"/>
      <c r="E428" s="56">
        <f>E429</f>
        <v>0</v>
      </c>
      <c r="F428" s="56">
        <f t="shared" ref="F428:G428" si="133">F429</f>
        <v>0</v>
      </c>
      <c r="G428" s="56">
        <f t="shared" si="133"/>
        <v>11443</v>
      </c>
      <c r="H428" s="57"/>
    </row>
    <row r="429" spans="1:12" s="365" customFormat="1" ht="30" customHeight="1" thickBot="1">
      <c r="A429" s="404"/>
      <c r="B429" s="410"/>
      <c r="C429" s="411" t="s">
        <v>293</v>
      </c>
      <c r="D429" s="342">
        <v>6690</v>
      </c>
      <c r="E429" s="34">
        <v>0</v>
      </c>
      <c r="F429" s="34">
        <v>0</v>
      </c>
      <c r="G429" s="34">
        <v>11443</v>
      </c>
      <c r="H429" s="114"/>
    </row>
    <row r="430" spans="1:12" s="365" customFormat="1" ht="15.75" customHeight="1" thickBot="1">
      <c r="A430" s="2423"/>
      <c r="B430" s="337">
        <v>85141</v>
      </c>
      <c r="C430" s="320" t="s">
        <v>298</v>
      </c>
      <c r="D430" s="338"/>
      <c r="E430" s="28">
        <f t="shared" ref="E430:G430" si="134">SUM(E431,E432)</f>
        <v>50000</v>
      </c>
      <c r="F430" s="28">
        <f t="shared" si="134"/>
        <v>249000</v>
      </c>
      <c r="G430" s="28">
        <f t="shared" si="134"/>
        <v>249794</v>
      </c>
      <c r="H430" s="29">
        <f t="shared" si="129"/>
        <v>1.0031887550200804</v>
      </c>
    </row>
    <row r="431" spans="1:12" s="365" customFormat="1">
      <c r="A431" s="2423"/>
      <c r="B431" s="2396" t="s">
        <v>120</v>
      </c>
      <c r="C431" s="2388"/>
      <c r="D431" s="339"/>
      <c r="E431" s="31">
        <v>0</v>
      </c>
      <c r="F431" s="31">
        <v>0</v>
      </c>
      <c r="G431" s="31">
        <v>0</v>
      </c>
      <c r="H431" s="32"/>
    </row>
    <row r="432" spans="1:12" s="365" customFormat="1">
      <c r="A432" s="2423"/>
      <c r="B432" s="2385" t="s">
        <v>35</v>
      </c>
      <c r="C432" s="2386"/>
      <c r="D432" s="409"/>
      <c r="E432" s="56">
        <f>E433+E434</f>
        <v>50000</v>
      </c>
      <c r="F432" s="56">
        <f t="shared" ref="F432:G432" si="135">F433+F434</f>
        <v>249000</v>
      </c>
      <c r="G432" s="56">
        <f t="shared" si="135"/>
        <v>249794</v>
      </c>
      <c r="H432" s="57">
        <f t="shared" si="129"/>
        <v>1.0031887550200804</v>
      </c>
    </row>
    <row r="433" spans="1:8" s="151" customFormat="1" ht="39.75" customHeight="1">
      <c r="A433" s="412"/>
      <c r="B433" s="2382"/>
      <c r="C433" s="203" t="s">
        <v>299</v>
      </c>
      <c r="D433" s="413">
        <v>6510</v>
      </c>
      <c r="E433" s="60">
        <v>50000</v>
      </c>
      <c r="F433" s="60">
        <v>249000</v>
      </c>
      <c r="G433" s="60">
        <v>249000</v>
      </c>
      <c r="H433" s="61">
        <f t="shared" si="129"/>
        <v>1</v>
      </c>
    </row>
    <row r="434" spans="1:8" s="151" customFormat="1" ht="27" customHeight="1" thickBot="1">
      <c r="A434" s="412"/>
      <c r="B434" s="2392"/>
      <c r="C434" s="414" t="s">
        <v>293</v>
      </c>
      <c r="D434" s="415">
        <v>6690</v>
      </c>
      <c r="E434" s="133">
        <v>0</v>
      </c>
      <c r="F434" s="133">
        <v>0</v>
      </c>
      <c r="G434" s="133">
        <v>794</v>
      </c>
      <c r="H434" s="134"/>
    </row>
    <row r="435" spans="1:8" s="151" customFormat="1" ht="16.5" customHeight="1" thickBot="1">
      <c r="A435" s="412"/>
      <c r="B435" s="416">
        <v>85154</v>
      </c>
      <c r="C435" s="417" t="s">
        <v>300</v>
      </c>
      <c r="D435" s="338"/>
      <c r="E435" s="28">
        <f>E436+E438</f>
        <v>0</v>
      </c>
      <c r="F435" s="28">
        <f t="shared" ref="F435:G435" si="136">F436+F438</f>
        <v>0</v>
      </c>
      <c r="G435" s="28">
        <f t="shared" si="136"/>
        <v>164</v>
      </c>
      <c r="H435" s="29"/>
    </row>
    <row r="436" spans="1:8" s="151" customFormat="1" ht="18" customHeight="1">
      <c r="A436" s="412"/>
      <c r="B436" s="2380" t="s">
        <v>22</v>
      </c>
      <c r="C436" s="2381"/>
      <c r="D436" s="408"/>
      <c r="E436" s="31">
        <f>E437</f>
        <v>0</v>
      </c>
      <c r="F436" s="31">
        <f t="shared" ref="F436:G436" si="137">F437</f>
        <v>0</v>
      </c>
      <c r="G436" s="31">
        <f t="shared" si="137"/>
        <v>164</v>
      </c>
      <c r="H436" s="32"/>
    </row>
    <row r="437" spans="1:8" s="151" customFormat="1" ht="37.5" customHeight="1">
      <c r="A437" s="412"/>
      <c r="B437" s="418"/>
      <c r="C437" s="419" t="s">
        <v>301</v>
      </c>
      <c r="D437" s="420">
        <v>2910</v>
      </c>
      <c r="E437" s="37">
        <v>0</v>
      </c>
      <c r="F437" s="37">
        <v>0</v>
      </c>
      <c r="G437" s="37">
        <v>164</v>
      </c>
      <c r="H437" s="35"/>
    </row>
    <row r="438" spans="1:8" s="151" customFormat="1" ht="15" customHeight="1" thickBot="1">
      <c r="A438" s="412"/>
      <c r="B438" s="2389" t="s">
        <v>29</v>
      </c>
      <c r="C438" s="2390"/>
      <c r="D438" s="371"/>
      <c r="E438" s="40">
        <v>0</v>
      </c>
      <c r="F438" s="40">
        <v>0</v>
      </c>
      <c r="G438" s="40">
        <v>0</v>
      </c>
      <c r="H438" s="41"/>
    </row>
    <row r="439" spans="1:8" s="369" customFormat="1" ht="26.25" thickBot="1">
      <c r="A439" s="2423"/>
      <c r="B439" s="416">
        <v>85156</v>
      </c>
      <c r="C439" s="417" t="s">
        <v>302</v>
      </c>
      <c r="D439" s="338"/>
      <c r="E439" s="28">
        <f>SUM(E440,E442)</f>
        <v>25000</v>
      </c>
      <c r="F439" s="28">
        <f>F440+F442</f>
        <v>25000</v>
      </c>
      <c r="G439" s="28">
        <f>G440+G442</f>
        <v>22989</v>
      </c>
      <c r="H439" s="29">
        <f t="shared" si="129"/>
        <v>0.91956000000000004</v>
      </c>
    </row>
    <row r="440" spans="1:8" ht="12.75" customHeight="1">
      <c r="A440" s="2423"/>
      <c r="B440" s="2380" t="s">
        <v>22</v>
      </c>
      <c r="C440" s="2381"/>
      <c r="D440" s="408"/>
      <c r="E440" s="31">
        <f t="shared" ref="E440" si="138">SUM(E441)</f>
        <v>25000</v>
      </c>
      <c r="F440" s="31">
        <f>F441</f>
        <v>25000</v>
      </c>
      <c r="G440" s="31">
        <f>G441</f>
        <v>22989</v>
      </c>
      <c r="H440" s="32">
        <f t="shared" si="129"/>
        <v>0.91956000000000004</v>
      </c>
    </row>
    <row r="441" spans="1:8" ht="38.25" customHeight="1">
      <c r="A441" s="2423"/>
      <c r="B441" s="418"/>
      <c r="C441" s="419" t="s">
        <v>33</v>
      </c>
      <c r="D441" s="420">
        <v>2210</v>
      </c>
      <c r="E441" s="37">
        <v>25000</v>
      </c>
      <c r="F441" s="37">
        <v>25000</v>
      </c>
      <c r="G441" s="37">
        <v>22989</v>
      </c>
      <c r="H441" s="35">
        <f t="shared" si="129"/>
        <v>0.91956000000000004</v>
      </c>
    </row>
    <row r="442" spans="1:8" ht="15.75" thickBot="1">
      <c r="A442" s="2423"/>
      <c r="B442" s="2389" t="s">
        <v>29</v>
      </c>
      <c r="C442" s="2390"/>
      <c r="D442" s="371"/>
      <c r="E442" s="40">
        <v>0</v>
      </c>
      <c r="F442" s="40">
        <v>0</v>
      </c>
      <c r="G442" s="40">
        <f t="shared" si="113"/>
        <v>0</v>
      </c>
      <c r="H442" s="41"/>
    </row>
    <row r="443" spans="1:8" s="369" customFormat="1" ht="15.75" thickBot="1">
      <c r="A443" s="404"/>
      <c r="B443" s="337">
        <v>85195</v>
      </c>
      <c r="C443" s="320" t="s">
        <v>53</v>
      </c>
      <c r="D443" s="338"/>
      <c r="E443" s="28">
        <f>SUM(E444,E446)</f>
        <v>30000</v>
      </c>
      <c r="F443" s="28">
        <f>F444+F446</f>
        <v>59712</v>
      </c>
      <c r="G443" s="28">
        <f>G444+G446</f>
        <v>54944</v>
      </c>
      <c r="H443" s="29">
        <f t="shared" si="129"/>
        <v>0.92015005359056801</v>
      </c>
    </row>
    <row r="444" spans="1:8" ht="12.75" customHeight="1">
      <c r="A444" s="404"/>
      <c r="B444" s="2399" t="s">
        <v>22</v>
      </c>
      <c r="C444" s="2419"/>
      <c r="D444" s="349"/>
      <c r="E444" s="31">
        <f t="shared" ref="E444" si="139">SUM(E445)</f>
        <v>30000</v>
      </c>
      <c r="F444" s="31">
        <f>F445</f>
        <v>59712</v>
      </c>
      <c r="G444" s="31">
        <f>G445</f>
        <v>54944</v>
      </c>
      <c r="H444" s="32">
        <f t="shared" si="129"/>
        <v>0.92015005359056801</v>
      </c>
    </row>
    <row r="445" spans="1:8" ht="35.25" customHeight="1">
      <c r="A445" s="404"/>
      <c r="B445" s="421"/>
      <c r="C445" s="422" t="s">
        <v>33</v>
      </c>
      <c r="D445" s="420">
        <v>2210</v>
      </c>
      <c r="E445" s="37">
        <v>30000</v>
      </c>
      <c r="F445" s="37">
        <v>59712</v>
      </c>
      <c r="G445" s="37">
        <v>54944</v>
      </c>
      <c r="H445" s="35">
        <f t="shared" si="129"/>
        <v>0.92015005359056801</v>
      </c>
    </row>
    <row r="446" spans="1:8" ht="15.75" thickBot="1">
      <c r="A446" s="423"/>
      <c r="B446" s="2389" t="s">
        <v>29</v>
      </c>
      <c r="C446" s="2390"/>
      <c r="D446" s="371"/>
      <c r="E446" s="40">
        <v>0</v>
      </c>
      <c r="F446" s="40">
        <v>0</v>
      </c>
      <c r="G446" s="40">
        <f t="shared" si="113"/>
        <v>0</v>
      </c>
      <c r="H446" s="41"/>
    </row>
    <row r="447" spans="1:8" s="365" customFormat="1" ht="15.75" thickBot="1">
      <c r="A447" s="315">
        <v>852</v>
      </c>
      <c r="B447" s="364"/>
      <c r="C447" s="317" t="s">
        <v>303</v>
      </c>
      <c r="D447" s="401"/>
      <c r="E447" s="23">
        <f>SUM(E448,E453,E469,E464)</f>
        <v>4954788</v>
      </c>
      <c r="F447" s="23">
        <f>SUM(F448,F453,F469,F464)</f>
        <v>5970769</v>
      </c>
      <c r="G447" s="23">
        <f>SUM(G448,G453,G469,G464)</f>
        <v>5843043</v>
      </c>
      <c r="H447" s="24">
        <f t="shared" si="129"/>
        <v>0.97860811563803596</v>
      </c>
    </row>
    <row r="448" spans="1:8" s="365" customFormat="1" ht="15.75" thickBot="1">
      <c r="A448" s="424"/>
      <c r="B448" s="337">
        <v>85205</v>
      </c>
      <c r="C448" s="320" t="s">
        <v>304</v>
      </c>
      <c r="D448" s="338"/>
      <c r="E448" s="28">
        <f>E449+E452</f>
        <v>100000</v>
      </c>
      <c r="F448" s="28">
        <f t="shared" ref="F448:G448" si="140">F449+F452</f>
        <v>100000</v>
      </c>
      <c r="G448" s="28">
        <f t="shared" si="140"/>
        <v>86780</v>
      </c>
      <c r="H448" s="29">
        <f t="shared" si="129"/>
        <v>0.86780000000000002</v>
      </c>
    </row>
    <row r="449" spans="1:8" s="365" customFormat="1">
      <c r="A449" s="404"/>
      <c r="B449" s="2418" t="s">
        <v>22</v>
      </c>
      <c r="C449" s="2420"/>
      <c r="D449" s="339"/>
      <c r="E449" s="31">
        <f>E450+E451</f>
        <v>100000</v>
      </c>
      <c r="F449" s="31">
        <f t="shared" ref="F449:G449" si="141">F450+F451</f>
        <v>100000</v>
      </c>
      <c r="G449" s="31">
        <f t="shared" si="141"/>
        <v>86780</v>
      </c>
      <c r="H449" s="32">
        <f t="shared" si="129"/>
        <v>0.86780000000000002</v>
      </c>
    </row>
    <row r="450" spans="1:8" s="365" customFormat="1" ht="25.5">
      <c r="A450" s="404"/>
      <c r="B450" s="2421"/>
      <c r="C450" s="425" t="s">
        <v>305</v>
      </c>
      <c r="D450" s="351">
        <v>2230</v>
      </c>
      <c r="E450" s="37">
        <v>100000</v>
      </c>
      <c r="F450" s="37">
        <v>100000</v>
      </c>
      <c r="G450" s="37">
        <v>86482</v>
      </c>
      <c r="H450" s="35">
        <f t="shared" si="129"/>
        <v>0.86482000000000003</v>
      </c>
    </row>
    <row r="451" spans="1:8" s="365" customFormat="1" ht="47.25" customHeight="1">
      <c r="A451" s="404"/>
      <c r="B451" s="2422"/>
      <c r="C451" s="425" t="s">
        <v>48</v>
      </c>
      <c r="D451" s="351">
        <v>2910</v>
      </c>
      <c r="E451" s="80">
        <v>0</v>
      </c>
      <c r="F451" s="80">
        <v>0</v>
      </c>
      <c r="G451" s="80">
        <v>298</v>
      </c>
      <c r="H451" s="91"/>
    </row>
    <row r="452" spans="1:8" s="365" customFormat="1" ht="15" customHeight="1" thickBot="1">
      <c r="A452" s="404"/>
      <c r="B452" s="2385" t="s">
        <v>29</v>
      </c>
      <c r="C452" s="2386"/>
      <c r="D452" s="373"/>
      <c r="E452" s="102">
        <v>0</v>
      </c>
      <c r="F452" s="102">
        <v>0</v>
      </c>
      <c r="G452" s="102">
        <f t="shared" si="113"/>
        <v>0</v>
      </c>
      <c r="H452" s="103"/>
    </row>
    <row r="453" spans="1:8" s="369" customFormat="1" ht="16.5" customHeight="1" thickBot="1">
      <c r="A453" s="424"/>
      <c r="B453" s="405">
        <v>85217</v>
      </c>
      <c r="C453" s="320" t="s">
        <v>306</v>
      </c>
      <c r="D453" s="338"/>
      <c r="E453" s="86">
        <f>SUM(E454,E463)</f>
        <v>324643</v>
      </c>
      <c r="F453" s="86">
        <f>SUM(F454,F463)</f>
        <v>328465</v>
      </c>
      <c r="G453" s="86">
        <f>SUM(G454,G463)</f>
        <v>198911</v>
      </c>
      <c r="H453" s="87">
        <f t="shared" si="129"/>
        <v>0.60557745878556313</v>
      </c>
    </row>
    <row r="454" spans="1:8" ht="16.5" customHeight="1">
      <c r="A454" s="424"/>
      <c r="B454" s="2417" t="s">
        <v>22</v>
      </c>
      <c r="C454" s="2418"/>
      <c r="D454" s="339"/>
      <c r="E454" s="31">
        <f>SUM(E455:E462)</f>
        <v>324643</v>
      </c>
      <c r="F454" s="31">
        <f t="shared" ref="F454:G454" si="142">SUM(F455:F462)</f>
        <v>328465</v>
      </c>
      <c r="G454" s="31">
        <f t="shared" si="142"/>
        <v>198911</v>
      </c>
      <c r="H454" s="32">
        <f t="shared" si="129"/>
        <v>0.60557745878556313</v>
      </c>
    </row>
    <row r="455" spans="1:8" ht="16.5" customHeight="1">
      <c r="A455" s="424"/>
      <c r="B455" s="2382"/>
      <c r="C455" s="2408" t="s">
        <v>307</v>
      </c>
      <c r="D455" s="396" t="s">
        <v>101</v>
      </c>
      <c r="E455" s="37">
        <v>0</v>
      </c>
      <c r="F455" s="37">
        <v>0</v>
      </c>
      <c r="G455" s="37">
        <v>1135</v>
      </c>
      <c r="H455" s="35"/>
    </row>
    <row r="456" spans="1:8" ht="16.5" customHeight="1">
      <c r="A456" s="424"/>
      <c r="B456" s="2383"/>
      <c r="C456" s="2416"/>
      <c r="D456" s="396" t="s">
        <v>102</v>
      </c>
      <c r="E456" s="37">
        <v>0</v>
      </c>
      <c r="F456" s="37">
        <v>0</v>
      </c>
      <c r="G456" s="37">
        <v>85</v>
      </c>
      <c r="H456" s="35"/>
    </row>
    <row r="457" spans="1:8" ht="16.5" customHeight="1">
      <c r="A457" s="424"/>
      <c r="B457" s="2383"/>
      <c r="C457" s="2416"/>
      <c r="D457" s="396" t="s">
        <v>24</v>
      </c>
      <c r="E457" s="37">
        <v>320095</v>
      </c>
      <c r="F457" s="37">
        <v>320095</v>
      </c>
      <c r="G457" s="37">
        <v>176296</v>
      </c>
      <c r="H457" s="35">
        <f t="shared" si="129"/>
        <v>0.55076149268186003</v>
      </c>
    </row>
    <row r="458" spans="1:8" ht="16.5" customHeight="1">
      <c r="A458" s="424"/>
      <c r="B458" s="2383"/>
      <c r="C458" s="2416"/>
      <c r="D458" s="396" t="s">
        <v>25</v>
      </c>
      <c r="E458" s="37">
        <v>3780</v>
      </c>
      <c r="F458" s="37">
        <v>3780</v>
      </c>
      <c r="G458" s="37">
        <v>1351</v>
      </c>
      <c r="H458" s="35">
        <f t="shared" si="129"/>
        <v>0.3574074074074074</v>
      </c>
    </row>
    <row r="459" spans="1:8" ht="16.5" customHeight="1">
      <c r="A459" s="424"/>
      <c r="B459" s="2383"/>
      <c r="C459" s="2416"/>
      <c r="D459" s="396" t="s">
        <v>65</v>
      </c>
      <c r="E459" s="37">
        <v>0</v>
      </c>
      <c r="F459" s="37">
        <v>0</v>
      </c>
      <c r="G459" s="37">
        <v>40</v>
      </c>
      <c r="H459" s="35"/>
    </row>
    <row r="460" spans="1:8" ht="15.75" customHeight="1">
      <c r="A460" s="424"/>
      <c r="B460" s="2383"/>
      <c r="C460" s="2416"/>
      <c r="D460" s="396" t="s">
        <v>28</v>
      </c>
      <c r="E460" s="37">
        <v>768</v>
      </c>
      <c r="F460" s="37">
        <v>4590</v>
      </c>
      <c r="G460" s="37">
        <v>8812</v>
      </c>
      <c r="H460" s="35">
        <f t="shared" si="129"/>
        <v>1.9198257080610022</v>
      </c>
    </row>
    <row r="461" spans="1:8" ht="52.5" customHeight="1">
      <c r="A461" s="424"/>
      <c r="B461" s="2383"/>
      <c r="C461" s="426" t="s">
        <v>91</v>
      </c>
      <c r="D461" s="427" t="s">
        <v>92</v>
      </c>
      <c r="E461" s="37">
        <v>0</v>
      </c>
      <c r="F461" s="37">
        <v>0</v>
      </c>
      <c r="G461" s="37">
        <v>969</v>
      </c>
      <c r="H461" s="35"/>
    </row>
    <row r="462" spans="1:8" ht="42" customHeight="1">
      <c r="A462" s="424"/>
      <c r="B462" s="2384"/>
      <c r="C462" s="428" t="s">
        <v>308</v>
      </c>
      <c r="D462" s="387" t="s">
        <v>49</v>
      </c>
      <c r="E462" s="49">
        <v>0</v>
      </c>
      <c r="F462" s="49">
        <v>0</v>
      </c>
      <c r="G462" s="49">
        <v>10223</v>
      </c>
      <c r="H462" s="50"/>
    </row>
    <row r="463" spans="1:8" ht="14.25" customHeight="1" thickBot="1">
      <c r="A463" s="424"/>
      <c r="B463" s="2389" t="s">
        <v>29</v>
      </c>
      <c r="C463" s="2390"/>
      <c r="D463" s="371"/>
      <c r="E463" s="116">
        <v>0</v>
      </c>
      <c r="F463" s="116">
        <v>0</v>
      </c>
      <c r="G463" s="116">
        <f t="shared" ref="G463:G545" si="143">E463+F463</f>
        <v>0</v>
      </c>
      <c r="H463" s="117"/>
    </row>
    <row r="464" spans="1:8" ht="14.25" customHeight="1" thickBot="1">
      <c r="A464" s="424"/>
      <c r="B464" s="405">
        <v>85232</v>
      </c>
      <c r="C464" s="320" t="s">
        <v>309</v>
      </c>
      <c r="D464" s="338"/>
      <c r="E464" s="86">
        <f>E465+E467</f>
        <v>0</v>
      </c>
      <c r="F464" s="86">
        <f t="shared" ref="F464:G464" si="144">F465+F467</f>
        <v>0</v>
      </c>
      <c r="G464" s="86">
        <f t="shared" si="144"/>
        <v>310</v>
      </c>
      <c r="H464" s="87"/>
    </row>
    <row r="465" spans="1:8" ht="14.25" customHeight="1">
      <c r="A465" s="424"/>
      <c r="B465" s="2417" t="s">
        <v>22</v>
      </c>
      <c r="C465" s="2418"/>
      <c r="D465" s="339"/>
      <c r="E465" s="31">
        <f>E466</f>
        <v>0</v>
      </c>
      <c r="F465" s="31">
        <f t="shared" ref="F465:G465" si="145">F466</f>
        <v>0</v>
      </c>
      <c r="G465" s="31">
        <f t="shared" si="145"/>
        <v>15</v>
      </c>
      <c r="H465" s="32"/>
    </row>
    <row r="466" spans="1:8" ht="45" customHeight="1">
      <c r="A466" s="424"/>
      <c r="B466" s="372"/>
      <c r="C466" s="352" t="s">
        <v>91</v>
      </c>
      <c r="D466" s="429" t="s">
        <v>92</v>
      </c>
      <c r="E466" s="34">
        <v>0</v>
      </c>
      <c r="F466" s="34">
        <v>0</v>
      </c>
      <c r="G466" s="34">
        <v>15</v>
      </c>
      <c r="H466" s="159"/>
    </row>
    <row r="467" spans="1:8" ht="14.25" customHeight="1">
      <c r="A467" s="424"/>
      <c r="B467" s="2397" t="s">
        <v>35</v>
      </c>
      <c r="C467" s="2415"/>
      <c r="D467" s="339"/>
      <c r="E467" s="123">
        <f>E468</f>
        <v>0</v>
      </c>
      <c r="F467" s="123">
        <f t="shared" ref="F467:G467" si="146">F468</f>
        <v>0</v>
      </c>
      <c r="G467" s="123">
        <f t="shared" si="146"/>
        <v>295</v>
      </c>
      <c r="H467" s="124"/>
    </row>
    <row r="468" spans="1:8" ht="30.75" customHeight="1" thickBot="1">
      <c r="A468" s="424"/>
      <c r="B468" s="389"/>
      <c r="C468" s="390" t="s">
        <v>310</v>
      </c>
      <c r="D468" s="430">
        <v>6660</v>
      </c>
      <c r="E468" s="236">
        <v>0</v>
      </c>
      <c r="F468" s="236">
        <v>0</v>
      </c>
      <c r="G468" s="236">
        <v>295</v>
      </c>
      <c r="H468" s="237"/>
    </row>
    <row r="469" spans="1:8" s="369" customFormat="1" ht="16.5" customHeight="1" thickBot="1">
      <c r="A469" s="424"/>
      <c r="B469" s="405">
        <v>85295</v>
      </c>
      <c r="C469" s="320" t="s">
        <v>53</v>
      </c>
      <c r="D469" s="338"/>
      <c r="E469" s="28">
        <f>E470+E478</f>
        <v>4530145</v>
      </c>
      <c r="F469" s="28">
        <f t="shared" ref="F469:G469" si="147">F470+F478</f>
        <v>5542304</v>
      </c>
      <c r="G469" s="28">
        <f t="shared" si="147"/>
        <v>5557042</v>
      </c>
      <c r="H469" s="29">
        <f t="shared" si="129"/>
        <v>1.0026591828957776</v>
      </c>
    </row>
    <row r="470" spans="1:8" ht="16.5" customHeight="1">
      <c r="A470" s="424"/>
      <c r="B470" s="2407" t="s">
        <v>22</v>
      </c>
      <c r="C470" s="2418"/>
      <c r="D470" s="339"/>
      <c r="E470" s="31">
        <f>SUM(E471:E477)</f>
        <v>4530145</v>
      </c>
      <c r="F470" s="31">
        <f t="shared" ref="F470:G470" si="148">SUM(F471:F477)</f>
        <v>5480543</v>
      </c>
      <c r="G470" s="31">
        <f t="shared" si="148"/>
        <v>5495196</v>
      </c>
      <c r="H470" s="32">
        <f t="shared" si="129"/>
        <v>1.0026736401849232</v>
      </c>
    </row>
    <row r="471" spans="1:8" ht="40.5" customHeight="1">
      <c r="A471" s="424"/>
      <c r="B471" s="2382"/>
      <c r="C471" s="431" t="s">
        <v>311</v>
      </c>
      <c r="D471" s="342">
        <v>2007</v>
      </c>
      <c r="E471" s="37">
        <v>2702365</v>
      </c>
      <c r="F471" s="37">
        <v>2724647</v>
      </c>
      <c r="G471" s="37">
        <v>2724647</v>
      </c>
      <c r="H471" s="35">
        <f t="shared" si="129"/>
        <v>1</v>
      </c>
    </row>
    <row r="472" spans="1:8" ht="42" customHeight="1">
      <c r="A472" s="424"/>
      <c r="B472" s="2383"/>
      <c r="C472" s="426" t="s">
        <v>312</v>
      </c>
      <c r="D472" s="342">
        <v>2009</v>
      </c>
      <c r="E472" s="37">
        <v>504048</v>
      </c>
      <c r="F472" s="37">
        <v>508204</v>
      </c>
      <c r="G472" s="37">
        <v>508204</v>
      </c>
      <c r="H472" s="35">
        <f t="shared" si="129"/>
        <v>1</v>
      </c>
    </row>
    <row r="473" spans="1:8" ht="45" customHeight="1">
      <c r="A473" s="424"/>
      <c r="B473" s="2383"/>
      <c r="C473" s="432" t="s">
        <v>311</v>
      </c>
      <c r="D473" s="433">
        <v>2057</v>
      </c>
      <c r="E473" s="49">
        <v>1019508</v>
      </c>
      <c r="F473" s="49">
        <v>1027564</v>
      </c>
      <c r="G473" s="49">
        <v>1027564</v>
      </c>
      <c r="H473" s="50">
        <f t="shared" si="129"/>
        <v>1</v>
      </c>
    </row>
    <row r="474" spans="1:8" ht="78.75" customHeight="1">
      <c r="A474" s="424"/>
      <c r="B474" s="2383"/>
      <c r="C474" s="434" t="s">
        <v>313</v>
      </c>
      <c r="D474" s="427" t="s">
        <v>180</v>
      </c>
      <c r="E474" s="37">
        <v>114064</v>
      </c>
      <c r="F474" s="37">
        <v>114064</v>
      </c>
      <c r="G474" s="37">
        <v>120720</v>
      </c>
      <c r="H474" s="35">
        <f t="shared" si="129"/>
        <v>1.0583532052181233</v>
      </c>
    </row>
    <row r="475" spans="1:8" ht="36.75" customHeight="1">
      <c r="A475" s="424"/>
      <c r="B475" s="2383"/>
      <c r="C475" s="434" t="s">
        <v>314</v>
      </c>
      <c r="D475" s="427" t="s">
        <v>153</v>
      </c>
      <c r="E475" s="37">
        <v>190160</v>
      </c>
      <c r="F475" s="37">
        <v>191662</v>
      </c>
      <c r="G475" s="37">
        <v>191662</v>
      </c>
      <c r="H475" s="35">
        <f t="shared" si="129"/>
        <v>1</v>
      </c>
    </row>
    <row r="476" spans="1:8" ht="55.5" customHeight="1">
      <c r="A476" s="424"/>
      <c r="B476" s="2383"/>
      <c r="C476" s="435" t="s">
        <v>283</v>
      </c>
      <c r="D476" s="427" t="s">
        <v>284</v>
      </c>
      <c r="E476" s="37">
        <v>0</v>
      </c>
      <c r="F476" s="37">
        <v>2033</v>
      </c>
      <c r="G476" s="37">
        <v>3951</v>
      </c>
      <c r="H476" s="35">
        <f t="shared" si="129"/>
        <v>1.9434333497294638</v>
      </c>
    </row>
    <row r="477" spans="1:8" ht="36" customHeight="1">
      <c r="A477" s="424"/>
      <c r="B477" s="2384"/>
      <c r="C477" s="436" t="s">
        <v>285</v>
      </c>
      <c r="D477" s="387" t="s">
        <v>286</v>
      </c>
      <c r="E477" s="60">
        <v>0</v>
      </c>
      <c r="F477" s="60">
        <v>912369</v>
      </c>
      <c r="G477" s="60">
        <v>918448</v>
      </c>
      <c r="H477" s="61">
        <f t="shared" si="129"/>
        <v>1.0066628743414123</v>
      </c>
    </row>
    <row r="478" spans="1:8" ht="14.25" customHeight="1">
      <c r="A478" s="424"/>
      <c r="B478" s="2397" t="s">
        <v>35</v>
      </c>
      <c r="C478" s="2415"/>
      <c r="D478" s="356"/>
      <c r="E478" s="56">
        <f>E479+E480</f>
        <v>0</v>
      </c>
      <c r="F478" s="56">
        <f t="shared" ref="F478:G478" si="149">F479+F480</f>
        <v>61761</v>
      </c>
      <c r="G478" s="56">
        <f t="shared" si="149"/>
        <v>61846</v>
      </c>
      <c r="H478" s="57">
        <f t="shared" si="129"/>
        <v>1.0013762730525737</v>
      </c>
    </row>
    <row r="479" spans="1:8" ht="49.5" customHeight="1">
      <c r="A479" s="424"/>
      <c r="B479" s="2383"/>
      <c r="C479" s="437" t="s">
        <v>283</v>
      </c>
      <c r="D479" s="433">
        <v>6669</v>
      </c>
      <c r="E479" s="49">
        <v>0</v>
      </c>
      <c r="F479" s="49">
        <v>2754</v>
      </c>
      <c r="G479" s="49">
        <v>2754</v>
      </c>
      <c r="H479" s="35">
        <f t="shared" si="129"/>
        <v>1</v>
      </c>
    </row>
    <row r="480" spans="1:8" ht="39.75" customHeight="1" thickBot="1">
      <c r="A480" s="424"/>
      <c r="B480" s="2392"/>
      <c r="C480" s="438" t="s">
        <v>315</v>
      </c>
      <c r="D480" s="439">
        <v>6699</v>
      </c>
      <c r="E480" s="440">
        <v>0</v>
      </c>
      <c r="F480" s="440">
        <v>59007</v>
      </c>
      <c r="G480" s="440">
        <v>59092</v>
      </c>
      <c r="H480" s="441">
        <f t="shared" si="129"/>
        <v>1.0014405070584846</v>
      </c>
    </row>
    <row r="481" spans="1:8" s="365" customFormat="1" ht="15.75" thickBot="1">
      <c r="A481" s="315">
        <v>853</v>
      </c>
      <c r="B481" s="364"/>
      <c r="C481" s="317" t="s">
        <v>316</v>
      </c>
      <c r="D481" s="401"/>
      <c r="E481" s="107">
        <f>SUM(E487,E493,E482,E508)</f>
        <v>8652533</v>
      </c>
      <c r="F481" s="107">
        <f>SUM(F487,F493,F482,F508)</f>
        <v>11896683</v>
      </c>
      <c r="G481" s="107">
        <f>SUM(G487,G493,G482,G508)</f>
        <v>10385669</v>
      </c>
      <c r="H481" s="108">
        <f t="shared" si="129"/>
        <v>0.87298863052835818</v>
      </c>
    </row>
    <row r="482" spans="1:8" s="365" customFormat="1" ht="15.75" thickBot="1">
      <c r="A482" s="404"/>
      <c r="B482" s="337">
        <v>85311</v>
      </c>
      <c r="C482" s="338" t="s">
        <v>317</v>
      </c>
      <c r="D482" s="368"/>
      <c r="E482" s="28">
        <f>E483+E485</f>
        <v>0</v>
      </c>
      <c r="F482" s="28">
        <f>F483+F485</f>
        <v>21000</v>
      </c>
      <c r="G482" s="28">
        <f>G483+G485</f>
        <v>22232</v>
      </c>
      <c r="H482" s="29">
        <f>G482/F482</f>
        <v>1.0586666666666666</v>
      </c>
    </row>
    <row r="483" spans="1:8" s="365" customFormat="1">
      <c r="A483" s="404"/>
      <c r="B483" s="2399" t="s">
        <v>22</v>
      </c>
      <c r="C483" s="2399"/>
      <c r="D483" s="349"/>
      <c r="E483" s="31">
        <f>E484</f>
        <v>0</v>
      </c>
      <c r="F483" s="31">
        <f t="shared" ref="F483:G483" si="150">F484</f>
        <v>0</v>
      </c>
      <c r="G483" s="31">
        <f t="shared" si="150"/>
        <v>1232</v>
      </c>
      <c r="H483" s="32"/>
    </row>
    <row r="484" spans="1:8" s="365" customFormat="1" ht="63.75">
      <c r="A484" s="404"/>
      <c r="B484" s="442"/>
      <c r="C484" s="443" t="s">
        <v>318</v>
      </c>
      <c r="D484" s="444" t="s">
        <v>49</v>
      </c>
      <c r="E484" s="37">
        <v>0</v>
      </c>
      <c r="F484" s="37">
        <v>0</v>
      </c>
      <c r="G484" s="37">
        <v>1232</v>
      </c>
      <c r="H484" s="35"/>
    </row>
    <row r="485" spans="1:8" s="365" customFormat="1">
      <c r="A485" s="404"/>
      <c r="B485" s="2385" t="s">
        <v>29</v>
      </c>
      <c r="C485" s="2391"/>
      <c r="D485" s="373"/>
      <c r="E485" s="102">
        <f>E486</f>
        <v>0</v>
      </c>
      <c r="F485" s="102">
        <f t="shared" ref="F485:G485" si="151">F486</f>
        <v>21000</v>
      </c>
      <c r="G485" s="102">
        <f t="shared" si="151"/>
        <v>21000</v>
      </c>
      <c r="H485" s="103">
        <f>G485/F485</f>
        <v>1</v>
      </c>
    </row>
    <row r="486" spans="1:8" s="365" customFormat="1" ht="37.5" customHeight="1" thickBot="1">
      <c r="A486" s="404"/>
      <c r="B486" s="389"/>
      <c r="C486" s="445" t="s">
        <v>118</v>
      </c>
      <c r="D486" s="415">
        <v>6300</v>
      </c>
      <c r="E486" s="236">
        <v>0</v>
      </c>
      <c r="F486" s="236">
        <v>21000</v>
      </c>
      <c r="G486" s="236">
        <v>21000</v>
      </c>
      <c r="H486" s="288">
        <f>G486/F486</f>
        <v>1</v>
      </c>
    </row>
    <row r="487" spans="1:8" ht="15.75" thickBot="1">
      <c r="A487" s="424"/>
      <c r="B487" s="337">
        <v>85324</v>
      </c>
      <c r="C487" s="338" t="s">
        <v>319</v>
      </c>
      <c r="D487" s="368"/>
      <c r="E487" s="28">
        <f t="shared" ref="E487:G487" si="152">E488+E491</f>
        <v>269034</v>
      </c>
      <c r="F487" s="28">
        <f t="shared" si="152"/>
        <v>422140</v>
      </c>
      <c r="G487" s="28">
        <f t="shared" si="152"/>
        <v>432406</v>
      </c>
      <c r="H487" s="29">
        <f t="shared" ref="H487:H553" si="153">G487/F487</f>
        <v>1.0243189463211257</v>
      </c>
    </row>
    <row r="488" spans="1:8">
      <c r="A488" s="424"/>
      <c r="B488" s="2399" t="s">
        <v>22</v>
      </c>
      <c r="C488" s="2399"/>
      <c r="D488" s="349"/>
      <c r="E488" s="31">
        <f>E489+E490</f>
        <v>269034</v>
      </c>
      <c r="F488" s="31">
        <f t="shared" ref="F488:G488" si="154">F489+F490</f>
        <v>401140</v>
      </c>
      <c r="G488" s="31">
        <f t="shared" si="154"/>
        <v>411417</v>
      </c>
      <c r="H488" s="32">
        <f t="shared" si="153"/>
        <v>1.0256194844692625</v>
      </c>
    </row>
    <row r="489" spans="1:8" ht="16.5" customHeight="1">
      <c r="A489" s="424"/>
      <c r="B489" s="2382"/>
      <c r="C489" s="2412" t="s">
        <v>320</v>
      </c>
      <c r="D489" s="444" t="s">
        <v>28</v>
      </c>
      <c r="E489" s="37">
        <v>269034</v>
      </c>
      <c r="F489" s="37">
        <v>0</v>
      </c>
      <c r="G489" s="37">
        <v>0</v>
      </c>
      <c r="H489" s="35"/>
    </row>
    <row r="490" spans="1:8" ht="17.25" customHeight="1">
      <c r="A490" s="424"/>
      <c r="B490" s="2384"/>
      <c r="C490" s="2413"/>
      <c r="D490" s="446" t="s">
        <v>321</v>
      </c>
      <c r="E490" s="80">
        <v>0</v>
      </c>
      <c r="F490" s="80">
        <v>401140</v>
      </c>
      <c r="G490" s="80">
        <v>411417</v>
      </c>
      <c r="H490" s="35">
        <f t="shared" si="153"/>
        <v>1.0256194844692625</v>
      </c>
    </row>
    <row r="491" spans="1:8">
      <c r="A491" s="424"/>
      <c r="B491" s="2385" t="s">
        <v>29</v>
      </c>
      <c r="C491" s="2391"/>
      <c r="D491" s="373"/>
      <c r="E491" s="102">
        <f>E492</f>
        <v>0</v>
      </c>
      <c r="F491" s="102">
        <f t="shared" ref="F491:G491" si="155">F492</f>
        <v>21000</v>
      </c>
      <c r="G491" s="102">
        <f t="shared" si="155"/>
        <v>20989</v>
      </c>
      <c r="H491" s="103">
        <f>G491/F491</f>
        <v>0.99947619047619052</v>
      </c>
    </row>
    <row r="492" spans="1:8" ht="21" customHeight="1" thickBot="1">
      <c r="A492" s="424"/>
      <c r="B492" s="389"/>
      <c r="C492" s="445" t="s">
        <v>320</v>
      </c>
      <c r="D492" s="415">
        <v>6350</v>
      </c>
      <c r="E492" s="236">
        <v>0</v>
      </c>
      <c r="F492" s="236">
        <v>21000</v>
      </c>
      <c r="G492" s="236">
        <v>20989</v>
      </c>
      <c r="H492" s="288">
        <f>G492/F492</f>
        <v>0.99947619047619052</v>
      </c>
    </row>
    <row r="493" spans="1:8" s="369" customFormat="1" ht="15.75" thickBot="1">
      <c r="A493" s="2414"/>
      <c r="B493" s="337">
        <v>85332</v>
      </c>
      <c r="C493" s="320" t="s">
        <v>322</v>
      </c>
      <c r="D493" s="338"/>
      <c r="E493" s="28">
        <f>SUM(E494,E506)</f>
        <v>8307483</v>
      </c>
      <c r="F493" s="28">
        <f>SUM(F494,F506)</f>
        <v>10749032</v>
      </c>
      <c r="G493" s="28">
        <f>SUM(G494,G506)</f>
        <v>9195229</v>
      </c>
      <c r="H493" s="29">
        <f t="shared" si="153"/>
        <v>0.85544716956838529</v>
      </c>
    </row>
    <row r="494" spans="1:8">
      <c r="A494" s="2414"/>
      <c r="B494" s="2380" t="s">
        <v>22</v>
      </c>
      <c r="C494" s="2381"/>
      <c r="D494" s="408"/>
      <c r="E494" s="46">
        <f>SUM(E495:E505)</f>
        <v>8307483</v>
      </c>
      <c r="F494" s="46">
        <f t="shared" ref="F494:G494" si="156">SUM(F495:F505)</f>
        <v>10749032</v>
      </c>
      <c r="G494" s="46">
        <f t="shared" si="156"/>
        <v>9195229</v>
      </c>
      <c r="H494" s="47">
        <f t="shared" si="153"/>
        <v>0.85544716956838529</v>
      </c>
    </row>
    <row r="495" spans="1:8" ht="15.75" customHeight="1">
      <c r="A495" s="2414"/>
      <c r="B495" s="2382"/>
      <c r="C495" s="2404" t="s">
        <v>229</v>
      </c>
      <c r="D495" s="447" t="s">
        <v>102</v>
      </c>
      <c r="E495" s="34">
        <v>0</v>
      </c>
      <c r="F495" s="34">
        <v>0</v>
      </c>
      <c r="G495" s="34">
        <v>11</v>
      </c>
      <c r="H495" s="114"/>
    </row>
    <row r="496" spans="1:8" ht="15.75" customHeight="1">
      <c r="A496" s="2414"/>
      <c r="B496" s="2383"/>
      <c r="C496" s="2405"/>
      <c r="D496" s="447" t="s">
        <v>25</v>
      </c>
      <c r="E496" s="254">
        <v>0</v>
      </c>
      <c r="F496" s="254">
        <v>0</v>
      </c>
      <c r="G496" s="254">
        <v>83</v>
      </c>
      <c r="H496" s="296"/>
    </row>
    <row r="497" spans="1:8" ht="14.25" customHeight="1">
      <c r="A497" s="2414"/>
      <c r="B497" s="2383"/>
      <c r="C497" s="2405"/>
      <c r="D497" s="447" t="s">
        <v>65</v>
      </c>
      <c r="E497" s="254">
        <v>0</v>
      </c>
      <c r="F497" s="254">
        <v>0</v>
      </c>
      <c r="G497" s="254">
        <v>1</v>
      </c>
      <c r="H497" s="296"/>
    </row>
    <row r="498" spans="1:8" ht="16.5" customHeight="1">
      <c r="A498" s="2414"/>
      <c r="B498" s="2383"/>
      <c r="C498" s="2405"/>
      <c r="D498" s="448" t="s">
        <v>26</v>
      </c>
      <c r="E498" s="34">
        <v>0</v>
      </c>
      <c r="F498" s="34">
        <v>0</v>
      </c>
      <c r="G498" s="34">
        <v>4400</v>
      </c>
      <c r="H498" s="114"/>
    </row>
    <row r="499" spans="1:8" ht="14.25" customHeight="1">
      <c r="A499" s="2414"/>
      <c r="B499" s="2383"/>
      <c r="C499" s="2405"/>
      <c r="D499" s="447" t="s">
        <v>27</v>
      </c>
      <c r="E499" s="34">
        <v>0</v>
      </c>
      <c r="F499" s="34">
        <v>0</v>
      </c>
      <c r="G499" s="34">
        <v>20013</v>
      </c>
      <c r="H499" s="114"/>
    </row>
    <row r="500" spans="1:8" ht="17.25" customHeight="1">
      <c r="A500" s="2414"/>
      <c r="B500" s="2383"/>
      <c r="C500" s="2405"/>
      <c r="D500" s="447" t="s">
        <v>323</v>
      </c>
      <c r="E500" s="34">
        <v>0</v>
      </c>
      <c r="F500" s="34">
        <v>0</v>
      </c>
      <c r="G500" s="34">
        <v>3331</v>
      </c>
      <c r="H500" s="114"/>
    </row>
    <row r="501" spans="1:8" ht="13.5" customHeight="1">
      <c r="A501" s="2414"/>
      <c r="B501" s="2383"/>
      <c r="C501" s="2406"/>
      <c r="D501" s="447" t="s">
        <v>28</v>
      </c>
      <c r="E501" s="60">
        <v>10136</v>
      </c>
      <c r="F501" s="60">
        <v>10136</v>
      </c>
      <c r="G501" s="60">
        <v>14072</v>
      </c>
      <c r="H501" s="61">
        <f t="shared" si="153"/>
        <v>1.388318863456985</v>
      </c>
    </row>
    <row r="502" spans="1:8" ht="37.5" customHeight="1">
      <c r="A502" s="2414"/>
      <c r="B502" s="2383"/>
      <c r="C502" s="449" t="s">
        <v>324</v>
      </c>
      <c r="D502" s="429" t="s">
        <v>325</v>
      </c>
      <c r="E502" s="37">
        <v>3178000</v>
      </c>
      <c r="F502" s="37">
        <v>5616849</v>
      </c>
      <c r="G502" s="37">
        <v>4640441</v>
      </c>
      <c r="H502" s="35">
        <f t="shared" si="153"/>
        <v>0.82616445626364532</v>
      </c>
    </row>
    <row r="503" spans="1:8" ht="38.25" customHeight="1">
      <c r="A503" s="2414"/>
      <c r="B503" s="2383"/>
      <c r="C503" s="449" t="s">
        <v>326</v>
      </c>
      <c r="D503" s="396" t="s">
        <v>180</v>
      </c>
      <c r="E503" s="60">
        <v>3963347</v>
      </c>
      <c r="F503" s="60">
        <v>3963347</v>
      </c>
      <c r="G503" s="60">
        <v>3409412</v>
      </c>
      <c r="H503" s="35">
        <f t="shared" si="153"/>
        <v>0.86023555343501334</v>
      </c>
    </row>
    <row r="504" spans="1:8" ht="40.5" customHeight="1">
      <c r="A504" s="2414"/>
      <c r="B504" s="2383"/>
      <c r="C504" s="324" t="s">
        <v>33</v>
      </c>
      <c r="D504" s="448" t="s">
        <v>154</v>
      </c>
      <c r="E504" s="80">
        <v>2000</v>
      </c>
      <c r="F504" s="80">
        <v>0</v>
      </c>
      <c r="G504" s="80">
        <v>0</v>
      </c>
      <c r="H504" s="61"/>
    </row>
    <row r="505" spans="1:8" ht="38.25" customHeight="1">
      <c r="A505" s="2414"/>
      <c r="B505" s="2384"/>
      <c r="C505" s="449" t="s">
        <v>327</v>
      </c>
      <c r="D505" s="427" t="s">
        <v>81</v>
      </c>
      <c r="E505" s="37">
        <v>1154000</v>
      </c>
      <c r="F505" s="37">
        <v>1158700</v>
      </c>
      <c r="G505" s="37">
        <v>1103465</v>
      </c>
      <c r="H505" s="35">
        <f t="shared" si="153"/>
        <v>0.95233019763528093</v>
      </c>
    </row>
    <row r="506" spans="1:8" ht="15.75" thickBot="1">
      <c r="A506" s="2414"/>
      <c r="B506" s="2397" t="s">
        <v>29</v>
      </c>
      <c r="C506" s="2398"/>
      <c r="D506" s="409"/>
      <c r="E506" s="56">
        <f t="shared" ref="E506" si="157">E507</f>
        <v>0</v>
      </c>
      <c r="F506" s="56">
        <v>0</v>
      </c>
      <c r="G506" s="56">
        <f t="shared" si="143"/>
        <v>0</v>
      </c>
      <c r="H506" s="57"/>
    </row>
    <row r="507" spans="1:8" ht="24.75" hidden="1" customHeight="1" thickBot="1">
      <c r="A507" s="360"/>
      <c r="B507" s="389"/>
      <c r="C507" s="450" t="s">
        <v>328</v>
      </c>
      <c r="D507" s="415">
        <v>6258</v>
      </c>
      <c r="E507" s="133">
        <v>0</v>
      </c>
      <c r="F507" s="133"/>
      <c r="G507" s="133">
        <f t="shared" si="143"/>
        <v>0</v>
      </c>
      <c r="H507" s="134" t="e">
        <f t="shared" si="153"/>
        <v>#DIV/0!</v>
      </c>
    </row>
    <row r="508" spans="1:8" ht="16.5" customHeight="1" thickBot="1">
      <c r="A508" s="360"/>
      <c r="B508" s="337">
        <v>85395</v>
      </c>
      <c r="C508" s="320" t="s">
        <v>53</v>
      </c>
      <c r="D508" s="338"/>
      <c r="E508" s="28">
        <f>SUM(E509+E517)</f>
        <v>76016</v>
      </c>
      <c r="F508" s="28">
        <f>SUM(F509+F517)</f>
        <v>704511</v>
      </c>
      <c r="G508" s="28">
        <f>SUM(G509+G517)</f>
        <v>735802</v>
      </c>
      <c r="H508" s="29">
        <f t="shared" si="153"/>
        <v>1.0444152043048298</v>
      </c>
    </row>
    <row r="509" spans="1:8" ht="15" customHeight="1">
      <c r="A509" s="360"/>
      <c r="B509" s="2387" t="s">
        <v>22</v>
      </c>
      <c r="C509" s="2393"/>
      <c r="D509" s="408"/>
      <c r="E509" s="46">
        <f>SUM(E510:E516)</f>
        <v>76016</v>
      </c>
      <c r="F509" s="46">
        <f>SUM(F510:F516)</f>
        <v>695828</v>
      </c>
      <c r="G509" s="46">
        <f>SUM(G510:G516)</f>
        <v>727120</v>
      </c>
      <c r="H509" s="47">
        <f t="shared" si="153"/>
        <v>1.0449708836091678</v>
      </c>
    </row>
    <row r="510" spans="1:8" ht="57" customHeight="1">
      <c r="A510" s="360"/>
      <c r="B510" s="2382"/>
      <c r="C510" s="451" t="s">
        <v>329</v>
      </c>
      <c r="D510" s="363">
        <v>2057</v>
      </c>
      <c r="E510" s="60">
        <v>64066</v>
      </c>
      <c r="F510" s="60">
        <v>72969</v>
      </c>
      <c r="G510" s="60">
        <v>60707</v>
      </c>
      <c r="H510" s="61">
        <f t="shared" si="153"/>
        <v>0.83195603612492974</v>
      </c>
    </row>
    <row r="511" spans="1:8" ht="54.75" customHeight="1">
      <c r="A511" s="360"/>
      <c r="B511" s="2383"/>
      <c r="C511" s="452" t="s">
        <v>330</v>
      </c>
      <c r="D511" s="342">
        <v>2059</v>
      </c>
      <c r="E511" s="37">
        <v>11950</v>
      </c>
      <c r="F511" s="37">
        <v>13611</v>
      </c>
      <c r="G511" s="37">
        <v>11323</v>
      </c>
      <c r="H511" s="35">
        <f t="shared" si="153"/>
        <v>0.83190066857688638</v>
      </c>
    </row>
    <row r="512" spans="1:8" ht="40.5" customHeight="1">
      <c r="A512" s="360"/>
      <c r="B512" s="2383"/>
      <c r="C512" s="453" t="s">
        <v>331</v>
      </c>
      <c r="D512" s="351">
        <v>2918</v>
      </c>
      <c r="E512" s="80">
        <v>0</v>
      </c>
      <c r="F512" s="80">
        <v>1676</v>
      </c>
      <c r="G512" s="80">
        <v>2210</v>
      </c>
      <c r="H512" s="91">
        <f t="shared" si="153"/>
        <v>1.3186157517899761</v>
      </c>
    </row>
    <row r="513" spans="1:8" ht="53.25" customHeight="1">
      <c r="A513" s="360"/>
      <c r="B513" s="2383"/>
      <c r="C513" s="453" t="s">
        <v>283</v>
      </c>
      <c r="D513" s="2410">
        <v>2919</v>
      </c>
      <c r="E513" s="80">
        <v>0</v>
      </c>
      <c r="F513" s="80">
        <v>834</v>
      </c>
      <c r="G513" s="80">
        <v>834</v>
      </c>
      <c r="H513" s="91">
        <f t="shared" si="153"/>
        <v>1</v>
      </c>
    </row>
    <row r="514" spans="1:8" ht="41.25" customHeight="1">
      <c r="A514" s="360"/>
      <c r="B514" s="2383"/>
      <c r="C514" s="454" t="s">
        <v>331</v>
      </c>
      <c r="D514" s="2411"/>
      <c r="E514" s="37">
        <v>0</v>
      </c>
      <c r="F514" s="37">
        <v>297</v>
      </c>
      <c r="G514" s="37">
        <v>390</v>
      </c>
      <c r="H514" s="35">
        <f t="shared" si="153"/>
        <v>1.3131313131313131</v>
      </c>
    </row>
    <row r="515" spans="1:8" ht="42" customHeight="1">
      <c r="A515" s="360"/>
      <c r="B515" s="2383"/>
      <c r="C515" s="455" t="s">
        <v>285</v>
      </c>
      <c r="D515" s="2410">
        <v>2959</v>
      </c>
      <c r="E515" s="80">
        <v>0</v>
      </c>
      <c r="F515" s="80">
        <v>584869</v>
      </c>
      <c r="G515" s="80">
        <v>593754</v>
      </c>
      <c r="H515" s="91">
        <f t="shared" si="153"/>
        <v>1.0151914360309744</v>
      </c>
    </row>
    <row r="516" spans="1:8" ht="36.75" customHeight="1">
      <c r="A516" s="360"/>
      <c r="B516" s="2383"/>
      <c r="C516" s="456" t="s">
        <v>332</v>
      </c>
      <c r="D516" s="2411"/>
      <c r="E516" s="80">
        <v>0</v>
      </c>
      <c r="F516" s="80">
        <v>21572</v>
      </c>
      <c r="G516" s="80">
        <v>57902</v>
      </c>
      <c r="H516" s="91">
        <f t="shared" si="153"/>
        <v>2.6841275727795288</v>
      </c>
    </row>
    <row r="517" spans="1:8" ht="15" customHeight="1">
      <c r="A517" s="360"/>
      <c r="B517" s="2397" t="s">
        <v>35</v>
      </c>
      <c r="C517" s="2398"/>
      <c r="D517" s="409"/>
      <c r="E517" s="56">
        <f t="shared" ref="E517:G517" si="158">E518</f>
        <v>0</v>
      </c>
      <c r="F517" s="56">
        <f t="shared" si="158"/>
        <v>8683</v>
      </c>
      <c r="G517" s="56">
        <f t="shared" si="158"/>
        <v>8682</v>
      </c>
      <c r="H517" s="57">
        <f t="shared" si="153"/>
        <v>0.99988483243118742</v>
      </c>
    </row>
    <row r="518" spans="1:8" ht="41.25" customHeight="1" thickBot="1">
      <c r="A518" s="360"/>
      <c r="B518" s="457"/>
      <c r="C518" s="458" t="s">
        <v>285</v>
      </c>
      <c r="D518" s="439">
        <v>6699</v>
      </c>
      <c r="E518" s="133">
        <v>0</v>
      </c>
      <c r="F518" s="133">
        <v>8683</v>
      </c>
      <c r="G518" s="133">
        <v>8682</v>
      </c>
      <c r="H518" s="134">
        <f t="shared" si="153"/>
        <v>0.99988483243118742</v>
      </c>
    </row>
    <row r="519" spans="1:8" ht="17.25" customHeight="1" thickBot="1">
      <c r="A519" s="459">
        <v>854</v>
      </c>
      <c r="B519" s="460"/>
      <c r="C519" s="317" t="s">
        <v>333</v>
      </c>
      <c r="D519" s="401"/>
      <c r="E519" s="98">
        <f>E520</f>
        <v>0</v>
      </c>
      <c r="F519" s="98">
        <f t="shared" ref="F519:G519" si="159">F520</f>
        <v>0</v>
      </c>
      <c r="G519" s="98">
        <f t="shared" si="159"/>
        <v>29</v>
      </c>
      <c r="H519" s="99"/>
    </row>
    <row r="520" spans="1:8" ht="16.5" customHeight="1" thickBot="1">
      <c r="A520" s="360"/>
      <c r="B520" s="461">
        <v>85410</v>
      </c>
      <c r="C520" s="320" t="s">
        <v>334</v>
      </c>
      <c r="D520" s="462"/>
      <c r="E520" s="86">
        <f>E521+E523</f>
        <v>0</v>
      </c>
      <c r="F520" s="86">
        <f t="shared" ref="F520:G520" si="160">F521+F523</f>
        <v>0</v>
      </c>
      <c r="G520" s="86">
        <f t="shared" si="160"/>
        <v>29</v>
      </c>
      <c r="H520" s="87"/>
    </row>
    <row r="521" spans="1:8" ht="15" customHeight="1">
      <c r="A521" s="360"/>
      <c r="B521" s="2380" t="s">
        <v>22</v>
      </c>
      <c r="C521" s="2393"/>
      <c r="D521" s="408"/>
      <c r="E521" s="46">
        <f>E522</f>
        <v>0</v>
      </c>
      <c r="F521" s="46">
        <f t="shared" ref="F521:G521" si="161">F522</f>
        <v>0</v>
      </c>
      <c r="G521" s="46">
        <f t="shared" si="161"/>
        <v>29</v>
      </c>
      <c r="H521" s="47"/>
    </row>
    <row r="522" spans="1:8" ht="28.5" customHeight="1">
      <c r="A522" s="360"/>
      <c r="B522" s="358"/>
      <c r="C522" s="463" t="s">
        <v>260</v>
      </c>
      <c r="D522" s="363">
        <v>2400</v>
      </c>
      <c r="E522" s="60">
        <v>0</v>
      </c>
      <c r="F522" s="60">
        <v>0</v>
      </c>
      <c r="G522" s="60">
        <v>29</v>
      </c>
      <c r="H522" s="61"/>
    </row>
    <row r="523" spans="1:8" ht="14.25" customHeight="1" thickBot="1">
      <c r="A523" s="360"/>
      <c r="B523" s="2397" t="s">
        <v>29</v>
      </c>
      <c r="C523" s="2398"/>
      <c r="D523" s="409"/>
      <c r="E523" s="56">
        <v>0</v>
      </c>
      <c r="F523" s="56">
        <v>0</v>
      </c>
      <c r="G523" s="56">
        <v>0</v>
      </c>
      <c r="H523" s="57"/>
    </row>
    <row r="524" spans="1:8" s="151" customFormat="1" ht="15.75" thickBot="1">
      <c r="A524" s="464">
        <v>855</v>
      </c>
      <c r="B524" s="460"/>
      <c r="C524" s="317" t="s">
        <v>335</v>
      </c>
      <c r="D524" s="401"/>
      <c r="E524" s="23">
        <f>SUM(E531,E535,E525)</f>
        <v>3949500</v>
      </c>
      <c r="F524" s="23">
        <f>SUM(F531,F535,F525)</f>
        <v>5057584</v>
      </c>
      <c r="G524" s="23">
        <f>SUM(G531,G535,G525)</f>
        <v>4513291</v>
      </c>
      <c r="H524" s="24">
        <f t="shared" si="153"/>
        <v>0.89238082847462341</v>
      </c>
    </row>
    <row r="525" spans="1:8" s="151" customFormat="1" ht="18" customHeight="1" thickBot="1">
      <c r="A525" s="395"/>
      <c r="B525" s="461">
        <v>85504</v>
      </c>
      <c r="C525" s="320" t="s">
        <v>336</v>
      </c>
      <c r="D525" s="462"/>
      <c r="E525" s="86">
        <f>E526+E530</f>
        <v>757868</v>
      </c>
      <c r="F525" s="86">
        <f>F526+F530</f>
        <v>758345</v>
      </c>
      <c r="G525" s="86">
        <f>G526+G530</f>
        <v>616933</v>
      </c>
      <c r="H525" s="87">
        <f t="shared" si="153"/>
        <v>0.8135255062010035</v>
      </c>
    </row>
    <row r="526" spans="1:8" s="151" customFormat="1">
      <c r="A526" s="395"/>
      <c r="B526" s="2399" t="s">
        <v>22</v>
      </c>
      <c r="C526" s="2399"/>
      <c r="D526" s="349"/>
      <c r="E526" s="123">
        <f>SUM(E527:E529)</f>
        <v>757868</v>
      </c>
      <c r="F526" s="123">
        <f t="shared" ref="F526:G526" si="162">SUM(F527:F529)</f>
        <v>758345</v>
      </c>
      <c r="G526" s="123">
        <f t="shared" si="162"/>
        <v>616933</v>
      </c>
      <c r="H526" s="124">
        <f t="shared" si="153"/>
        <v>0.8135255062010035</v>
      </c>
    </row>
    <row r="527" spans="1:8" s="151" customFormat="1" ht="27.75" customHeight="1">
      <c r="A527" s="395"/>
      <c r="B527" s="2382"/>
      <c r="C527" s="2408" t="s">
        <v>337</v>
      </c>
      <c r="D527" s="427" t="s">
        <v>204</v>
      </c>
      <c r="E527" s="37">
        <v>365688</v>
      </c>
      <c r="F527" s="37">
        <v>428042</v>
      </c>
      <c r="G527" s="37">
        <v>373067</v>
      </c>
      <c r="H527" s="35">
        <f t="shared" si="153"/>
        <v>0.87156634162068203</v>
      </c>
    </row>
    <row r="528" spans="1:8" s="151" customFormat="1" ht="25.5" customHeight="1">
      <c r="A528" s="395"/>
      <c r="B528" s="2383"/>
      <c r="C528" s="2409"/>
      <c r="D528" s="427" t="s">
        <v>88</v>
      </c>
      <c r="E528" s="37">
        <v>292824</v>
      </c>
      <c r="F528" s="37">
        <v>230740</v>
      </c>
      <c r="G528" s="37">
        <v>162848</v>
      </c>
      <c r="H528" s="35">
        <f t="shared" si="153"/>
        <v>0.70576406344803677</v>
      </c>
    </row>
    <row r="529" spans="1:8" s="151" customFormat="1" ht="50.25" customHeight="1">
      <c r="A529" s="395"/>
      <c r="B529" s="2383"/>
      <c r="C529" s="465" t="s">
        <v>338</v>
      </c>
      <c r="D529" s="427" t="s">
        <v>153</v>
      </c>
      <c r="E529" s="37">
        <v>99356</v>
      </c>
      <c r="F529" s="37">
        <v>99563</v>
      </c>
      <c r="G529" s="37">
        <v>81018</v>
      </c>
      <c r="H529" s="35">
        <f t="shared" si="153"/>
        <v>0.81373602643552323</v>
      </c>
    </row>
    <row r="530" spans="1:8" s="151" customFormat="1" ht="15.75" thickBot="1">
      <c r="A530" s="395"/>
      <c r="B530" s="2389" t="s">
        <v>29</v>
      </c>
      <c r="C530" s="2394"/>
      <c r="D530" s="371"/>
      <c r="E530" s="40">
        <v>0</v>
      </c>
      <c r="F530" s="40">
        <v>0</v>
      </c>
      <c r="G530" s="40">
        <v>0</v>
      </c>
      <c r="H530" s="41"/>
    </row>
    <row r="531" spans="1:8" s="151" customFormat="1" ht="15.75" thickBot="1">
      <c r="A531" s="395"/>
      <c r="B531" s="461">
        <v>85509</v>
      </c>
      <c r="C531" s="338" t="s">
        <v>339</v>
      </c>
      <c r="D531" s="462"/>
      <c r="E531" s="28">
        <f t="shared" ref="E531" si="163">SUM(E532,E534)</f>
        <v>784000</v>
      </c>
      <c r="F531" s="28">
        <f>F532+F534</f>
        <v>1538900</v>
      </c>
      <c r="G531" s="28">
        <f>G532+G534</f>
        <v>1485530</v>
      </c>
      <c r="H531" s="29">
        <f t="shared" si="153"/>
        <v>0.96531938397556694</v>
      </c>
    </row>
    <row r="532" spans="1:8" s="151" customFormat="1">
      <c r="A532" s="395"/>
      <c r="B532" s="2399" t="s">
        <v>22</v>
      </c>
      <c r="C532" s="2399"/>
      <c r="D532" s="349"/>
      <c r="E532" s="31">
        <f t="shared" ref="E532" si="164">SUM(E533)</f>
        <v>784000</v>
      </c>
      <c r="F532" s="31">
        <f>F533</f>
        <v>1538900</v>
      </c>
      <c r="G532" s="31">
        <f>G533</f>
        <v>1485530</v>
      </c>
      <c r="H532" s="32">
        <f t="shared" si="153"/>
        <v>0.96531938397556694</v>
      </c>
    </row>
    <row r="533" spans="1:8" s="151" customFormat="1" ht="38.25">
      <c r="A533" s="395"/>
      <c r="B533" s="466"/>
      <c r="C533" s="467" t="s">
        <v>33</v>
      </c>
      <c r="D533" s="448" t="s">
        <v>154</v>
      </c>
      <c r="E533" s="37">
        <v>784000</v>
      </c>
      <c r="F533" s="37">
        <v>1538900</v>
      </c>
      <c r="G533" s="37">
        <v>1485530</v>
      </c>
      <c r="H533" s="35">
        <f t="shared" si="153"/>
        <v>0.96531938397556694</v>
      </c>
    </row>
    <row r="534" spans="1:8" s="151" customFormat="1" ht="15.75" thickBot="1">
      <c r="A534" s="395"/>
      <c r="B534" s="2389" t="s">
        <v>29</v>
      </c>
      <c r="C534" s="2394"/>
      <c r="D534" s="371"/>
      <c r="E534" s="40">
        <v>0</v>
      </c>
      <c r="F534" s="40">
        <v>0</v>
      </c>
      <c r="G534" s="40">
        <f t="shared" si="143"/>
        <v>0</v>
      </c>
      <c r="H534" s="41"/>
    </row>
    <row r="535" spans="1:8" s="151" customFormat="1" ht="15.75" thickBot="1">
      <c r="A535" s="395"/>
      <c r="B535" s="461">
        <v>85510</v>
      </c>
      <c r="C535" s="468" t="s">
        <v>340</v>
      </c>
      <c r="D535" s="462"/>
      <c r="E535" s="28">
        <f t="shared" ref="E535:G535" si="165">SUM(E536,E540)</f>
        <v>2407632</v>
      </c>
      <c r="F535" s="28">
        <f t="shared" si="165"/>
        <v>2760339</v>
      </c>
      <c r="G535" s="28">
        <f t="shared" si="165"/>
        <v>2410828</v>
      </c>
      <c r="H535" s="29">
        <f t="shared" si="153"/>
        <v>0.87338113181025956</v>
      </c>
    </row>
    <row r="536" spans="1:8" s="151" customFormat="1" ht="15.75" customHeight="1">
      <c r="A536" s="360"/>
      <c r="B536" s="2407" t="s">
        <v>22</v>
      </c>
      <c r="C536" s="2399"/>
      <c r="D536" s="349"/>
      <c r="E536" s="31">
        <f t="shared" ref="E536:G536" si="166">SUM(E537:E539,)</f>
        <v>2407632</v>
      </c>
      <c r="F536" s="31">
        <f t="shared" si="166"/>
        <v>2760339</v>
      </c>
      <c r="G536" s="31">
        <f t="shared" si="166"/>
        <v>2410828</v>
      </c>
      <c r="H536" s="32">
        <f t="shared" si="153"/>
        <v>0.87338113181025956</v>
      </c>
    </row>
    <row r="537" spans="1:8" s="151" customFormat="1" ht="31.5" customHeight="1">
      <c r="A537" s="360"/>
      <c r="B537" s="2401"/>
      <c r="C537" s="324" t="s">
        <v>341</v>
      </c>
      <c r="D537" s="448" t="s">
        <v>342</v>
      </c>
      <c r="E537" s="37">
        <v>2407632</v>
      </c>
      <c r="F537" s="37">
        <v>2759640</v>
      </c>
      <c r="G537" s="37">
        <v>2410130</v>
      </c>
      <c r="H537" s="35">
        <f t="shared" si="153"/>
        <v>0.8733494223884275</v>
      </c>
    </row>
    <row r="538" spans="1:8" s="151" customFormat="1" ht="24" customHeight="1">
      <c r="A538" s="360"/>
      <c r="B538" s="2402"/>
      <c r="C538" s="2404" t="s">
        <v>343</v>
      </c>
      <c r="D538" s="469" t="s">
        <v>49</v>
      </c>
      <c r="E538" s="37">
        <v>0</v>
      </c>
      <c r="F538" s="37">
        <v>71</v>
      </c>
      <c r="G538" s="37">
        <v>71</v>
      </c>
      <c r="H538" s="35">
        <f t="shared" si="153"/>
        <v>1</v>
      </c>
    </row>
    <row r="539" spans="1:8" s="151" customFormat="1" ht="25.5" customHeight="1">
      <c r="A539" s="360"/>
      <c r="B539" s="2403"/>
      <c r="C539" s="2406"/>
      <c r="D539" s="469" t="s">
        <v>83</v>
      </c>
      <c r="E539" s="49">
        <v>0</v>
      </c>
      <c r="F539" s="49">
        <v>628</v>
      </c>
      <c r="G539" s="49">
        <v>627</v>
      </c>
      <c r="H539" s="50">
        <f t="shared" si="153"/>
        <v>0.99840764331210186</v>
      </c>
    </row>
    <row r="540" spans="1:8" s="151" customFormat="1" ht="15.75" customHeight="1" thickBot="1">
      <c r="A540" s="470"/>
      <c r="B540" s="2389" t="s">
        <v>29</v>
      </c>
      <c r="C540" s="2394"/>
      <c r="D540" s="371"/>
      <c r="E540" s="116">
        <v>0</v>
      </c>
      <c r="F540" s="116">
        <v>0</v>
      </c>
      <c r="G540" s="116">
        <f t="shared" si="143"/>
        <v>0</v>
      </c>
      <c r="H540" s="117"/>
    </row>
    <row r="541" spans="1:8" s="365" customFormat="1" ht="15.75" thickBot="1">
      <c r="A541" s="315">
        <v>900</v>
      </c>
      <c r="B541" s="364"/>
      <c r="C541" s="317" t="s">
        <v>344</v>
      </c>
      <c r="D541" s="401"/>
      <c r="E541" s="23">
        <f>SUM(E546,E555,E561,E568,E550,E542,E578,E574)</f>
        <v>512700</v>
      </c>
      <c r="F541" s="23">
        <f t="shared" ref="F541:G541" si="167">SUM(F546,F555,F561,F568,F550,F542,F578,F574)</f>
        <v>996184</v>
      </c>
      <c r="G541" s="23">
        <f t="shared" si="167"/>
        <v>1108581</v>
      </c>
      <c r="H541" s="24">
        <f t="shared" si="153"/>
        <v>1.1128275499305349</v>
      </c>
    </row>
    <row r="542" spans="1:8" s="365" customFormat="1" ht="15.75" thickBot="1">
      <c r="A542" s="404"/>
      <c r="B542" s="337">
        <v>90002</v>
      </c>
      <c r="C542" s="320" t="s">
        <v>345</v>
      </c>
      <c r="D542" s="338"/>
      <c r="E542" s="28">
        <f t="shared" ref="E542:G542" si="168">SUM(E543,E545)</f>
        <v>100000</v>
      </c>
      <c r="F542" s="28">
        <f t="shared" si="168"/>
        <v>0</v>
      </c>
      <c r="G542" s="28">
        <f t="shared" si="168"/>
        <v>0</v>
      </c>
      <c r="H542" s="29"/>
    </row>
    <row r="543" spans="1:8" s="365" customFormat="1">
      <c r="A543" s="404"/>
      <c r="B543" s="2399" t="s">
        <v>22</v>
      </c>
      <c r="C543" s="2399"/>
      <c r="D543" s="349"/>
      <c r="E543" s="31">
        <f>SUM(E544)</f>
        <v>100000</v>
      </c>
      <c r="F543" s="31">
        <f t="shared" ref="F543:G543" si="169">SUM(F544)</f>
        <v>0</v>
      </c>
      <c r="G543" s="31">
        <f t="shared" si="169"/>
        <v>0</v>
      </c>
      <c r="H543" s="32"/>
    </row>
    <row r="544" spans="1:8" s="365" customFormat="1" ht="38.25">
      <c r="A544" s="404"/>
      <c r="B544" s="466"/>
      <c r="C544" s="324" t="s">
        <v>346</v>
      </c>
      <c r="D544" s="448" t="s">
        <v>45</v>
      </c>
      <c r="E544" s="37">
        <v>100000</v>
      </c>
      <c r="F544" s="37">
        <v>0</v>
      </c>
      <c r="G544" s="37">
        <v>0</v>
      </c>
      <c r="H544" s="35"/>
    </row>
    <row r="545" spans="1:8" s="365" customFormat="1" ht="15.75" thickBot="1">
      <c r="A545" s="404"/>
      <c r="B545" s="2385" t="s">
        <v>29</v>
      </c>
      <c r="C545" s="2391"/>
      <c r="D545" s="373"/>
      <c r="E545" s="102">
        <v>0</v>
      </c>
      <c r="F545" s="102">
        <v>0</v>
      </c>
      <c r="G545" s="102">
        <f t="shared" si="143"/>
        <v>0</v>
      </c>
      <c r="H545" s="103"/>
    </row>
    <row r="546" spans="1:8" s="365" customFormat="1" ht="16.5" customHeight="1" thickBot="1">
      <c r="A546" s="404"/>
      <c r="B546" s="405">
        <v>90005</v>
      </c>
      <c r="C546" s="320" t="s">
        <v>347</v>
      </c>
      <c r="D546" s="338"/>
      <c r="E546" s="86">
        <f>SUM(E547,E549)</f>
        <v>0</v>
      </c>
      <c r="F546" s="86">
        <f t="shared" ref="F546:G546" si="170">SUM(F547,F549)</f>
        <v>221892</v>
      </c>
      <c r="G546" s="86">
        <f t="shared" si="170"/>
        <v>221892</v>
      </c>
      <c r="H546" s="87">
        <f t="shared" si="153"/>
        <v>1</v>
      </c>
    </row>
    <row r="547" spans="1:8" s="365" customFormat="1" ht="16.5" customHeight="1">
      <c r="A547" s="404"/>
      <c r="B547" s="2399" t="s">
        <v>22</v>
      </c>
      <c r="C547" s="2399"/>
      <c r="D547" s="349"/>
      <c r="E547" s="31">
        <f t="shared" ref="E547:G547" si="171">SUM(E548)</f>
        <v>0</v>
      </c>
      <c r="F547" s="31">
        <f t="shared" si="171"/>
        <v>221892</v>
      </c>
      <c r="G547" s="31">
        <f t="shared" si="171"/>
        <v>221892</v>
      </c>
      <c r="H547" s="32">
        <f t="shared" si="153"/>
        <v>1</v>
      </c>
    </row>
    <row r="548" spans="1:8" s="365" customFormat="1" ht="29.25" customHeight="1">
      <c r="A548" s="404"/>
      <c r="B548" s="466"/>
      <c r="C548" s="333" t="s">
        <v>54</v>
      </c>
      <c r="D548" s="448" t="s">
        <v>348</v>
      </c>
      <c r="E548" s="37">
        <v>0</v>
      </c>
      <c r="F548" s="37">
        <v>221892</v>
      </c>
      <c r="G548" s="37">
        <v>221892</v>
      </c>
      <c r="H548" s="35">
        <f t="shared" si="153"/>
        <v>1</v>
      </c>
    </row>
    <row r="549" spans="1:8" s="365" customFormat="1" ht="15.75" customHeight="1" thickBot="1">
      <c r="A549" s="404"/>
      <c r="B549" s="2391" t="s">
        <v>29</v>
      </c>
      <c r="C549" s="2391"/>
      <c r="D549" s="373"/>
      <c r="E549" s="123">
        <v>0</v>
      </c>
      <c r="F549" s="123">
        <v>0</v>
      </c>
      <c r="G549" s="123">
        <f t="shared" ref="G549:G646" si="172">E549+F549</f>
        <v>0</v>
      </c>
      <c r="H549" s="124"/>
    </row>
    <row r="550" spans="1:8" s="365" customFormat="1" ht="15.75" thickBot="1">
      <c r="A550" s="404"/>
      <c r="B550" s="337">
        <v>90007</v>
      </c>
      <c r="C550" s="320" t="s">
        <v>349</v>
      </c>
      <c r="D550" s="338"/>
      <c r="E550" s="28">
        <f>SUM(E551,E554)</f>
        <v>50900</v>
      </c>
      <c r="F550" s="28">
        <f t="shared" ref="F550:G550" si="173">SUM(F551,F554)</f>
        <v>50900</v>
      </c>
      <c r="G550" s="28">
        <f t="shared" si="173"/>
        <v>51337</v>
      </c>
      <c r="H550" s="29">
        <f t="shared" si="153"/>
        <v>1.0085854616895875</v>
      </c>
    </row>
    <row r="551" spans="1:8" s="365" customFormat="1">
      <c r="A551" s="404"/>
      <c r="B551" s="2399" t="s">
        <v>22</v>
      </c>
      <c r="C551" s="2399"/>
      <c r="D551" s="339"/>
      <c r="E551" s="31">
        <f>SUM(E552:E553)</f>
        <v>50900</v>
      </c>
      <c r="F551" s="31">
        <f t="shared" ref="F551:G551" si="174">SUM(F552:F553)</f>
        <v>50900</v>
      </c>
      <c r="G551" s="31">
        <f t="shared" si="174"/>
        <v>51337</v>
      </c>
      <c r="H551" s="32">
        <f t="shared" si="153"/>
        <v>1.0085854616895875</v>
      </c>
    </row>
    <row r="552" spans="1:8" s="365" customFormat="1">
      <c r="A552" s="404"/>
      <c r="B552" s="2382"/>
      <c r="C552" s="375" t="s">
        <v>350</v>
      </c>
      <c r="D552" s="448" t="s">
        <v>27</v>
      </c>
      <c r="E552" s="34">
        <v>0</v>
      </c>
      <c r="F552" s="34">
        <v>0</v>
      </c>
      <c r="G552" s="34">
        <v>437</v>
      </c>
      <c r="H552" s="35"/>
    </row>
    <row r="553" spans="1:8" s="365" customFormat="1" ht="25.5">
      <c r="A553" s="404"/>
      <c r="B553" s="2384"/>
      <c r="C553" s="324" t="s">
        <v>54</v>
      </c>
      <c r="D553" s="448" t="s">
        <v>348</v>
      </c>
      <c r="E553" s="37">
        <v>50900</v>
      </c>
      <c r="F553" s="37">
        <v>50900</v>
      </c>
      <c r="G553" s="37">
        <v>50900</v>
      </c>
      <c r="H553" s="35">
        <f t="shared" si="153"/>
        <v>1</v>
      </c>
    </row>
    <row r="554" spans="1:8" s="365" customFormat="1" ht="15.75" thickBot="1">
      <c r="A554" s="404"/>
      <c r="B554" s="2391" t="s">
        <v>29</v>
      </c>
      <c r="C554" s="2391"/>
      <c r="D554" s="373"/>
      <c r="E554" s="123">
        <v>0</v>
      </c>
      <c r="F554" s="123">
        <v>0</v>
      </c>
      <c r="G554" s="123">
        <f t="shared" si="172"/>
        <v>0</v>
      </c>
      <c r="H554" s="124"/>
    </row>
    <row r="555" spans="1:8" s="369" customFormat="1" ht="26.25" thickBot="1">
      <c r="A555" s="2400"/>
      <c r="B555" s="337">
        <v>90019</v>
      </c>
      <c r="C555" s="320" t="s">
        <v>351</v>
      </c>
      <c r="D555" s="338"/>
      <c r="E555" s="28">
        <f t="shared" ref="E555:G555" si="175">SUM(E556,E560)</f>
        <v>350000</v>
      </c>
      <c r="F555" s="28">
        <f t="shared" si="175"/>
        <v>392248</v>
      </c>
      <c r="G555" s="28">
        <f t="shared" si="175"/>
        <v>417828</v>
      </c>
      <c r="H555" s="29">
        <f t="shared" ref="H555:H617" si="176">G555/F555</f>
        <v>1.065213844302584</v>
      </c>
    </row>
    <row r="556" spans="1:8" ht="14.25" customHeight="1">
      <c r="A556" s="2400"/>
      <c r="B556" s="2399" t="s">
        <v>22</v>
      </c>
      <c r="C556" s="2399"/>
      <c r="D556" s="349"/>
      <c r="E556" s="31">
        <f>SUM(E557:E559)</f>
        <v>350000</v>
      </c>
      <c r="F556" s="31">
        <f t="shared" ref="F556:G556" si="177">SUM(F557:F559)</f>
        <v>392248</v>
      </c>
      <c r="G556" s="31">
        <f t="shared" si="177"/>
        <v>417828</v>
      </c>
      <c r="H556" s="32">
        <f t="shared" si="176"/>
        <v>1.065213844302584</v>
      </c>
    </row>
    <row r="557" spans="1:8" ht="41.25" customHeight="1">
      <c r="A557" s="2400"/>
      <c r="B557" s="2382"/>
      <c r="C557" s="471" t="s">
        <v>352</v>
      </c>
      <c r="D557" s="448" t="s">
        <v>99</v>
      </c>
      <c r="E557" s="34">
        <v>0</v>
      </c>
      <c r="F557" s="34">
        <v>73</v>
      </c>
      <c r="G557" s="34">
        <v>72</v>
      </c>
      <c r="H557" s="35">
        <f t="shared" si="176"/>
        <v>0.98630136986301364</v>
      </c>
    </row>
    <row r="558" spans="1:8" ht="38.25" customHeight="1">
      <c r="A558" s="2400"/>
      <c r="B558" s="2383"/>
      <c r="C558" s="471" t="s">
        <v>353</v>
      </c>
      <c r="D558" s="448" t="s">
        <v>100</v>
      </c>
      <c r="E558" s="254">
        <v>0</v>
      </c>
      <c r="F558" s="254">
        <v>217</v>
      </c>
      <c r="G558" s="254">
        <v>218</v>
      </c>
      <c r="H558" s="35">
        <f t="shared" si="176"/>
        <v>1.0046082949308757</v>
      </c>
    </row>
    <row r="559" spans="1:8" ht="24.75" customHeight="1">
      <c r="A559" s="2400"/>
      <c r="B559" s="2384"/>
      <c r="C559" s="324" t="s">
        <v>354</v>
      </c>
      <c r="D559" s="448" t="s">
        <v>45</v>
      </c>
      <c r="E559" s="37">
        <v>350000</v>
      </c>
      <c r="F559" s="37">
        <v>391958</v>
      </c>
      <c r="G559" s="37">
        <v>417538</v>
      </c>
      <c r="H559" s="35">
        <f t="shared" si="176"/>
        <v>1.0652620944080744</v>
      </c>
    </row>
    <row r="560" spans="1:8" ht="15.75" thickBot="1">
      <c r="A560" s="2400"/>
      <c r="B560" s="2385" t="s">
        <v>29</v>
      </c>
      <c r="C560" s="2391"/>
      <c r="D560" s="373"/>
      <c r="E560" s="102">
        <v>0</v>
      </c>
      <c r="F560" s="102">
        <v>0</v>
      </c>
      <c r="G560" s="102">
        <f t="shared" si="172"/>
        <v>0</v>
      </c>
      <c r="H560" s="103"/>
    </row>
    <row r="561" spans="1:8" s="369" customFormat="1" ht="26.25" thickBot="1">
      <c r="A561" s="2400"/>
      <c r="B561" s="405">
        <v>90020</v>
      </c>
      <c r="C561" s="320" t="s">
        <v>355</v>
      </c>
      <c r="D561" s="338"/>
      <c r="E561" s="86">
        <f>SUM(E562,E567)</f>
        <v>10600</v>
      </c>
      <c r="F561" s="86">
        <f t="shared" ref="F561:G561" si="178">SUM(F562,F567)</f>
        <v>65619</v>
      </c>
      <c r="G561" s="86">
        <f t="shared" si="178"/>
        <v>151380</v>
      </c>
      <c r="H561" s="87">
        <f t="shared" si="176"/>
        <v>2.3069537786311893</v>
      </c>
    </row>
    <row r="562" spans="1:8">
      <c r="A562" s="2400"/>
      <c r="B562" s="2399" t="s">
        <v>22</v>
      </c>
      <c r="C562" s="2399"/>
      <c r="D562" s="349"/>
      <c r="E562" s="31">
        <f>SUM(E563:E566)</f>
        <v>10600</v>
      </c>
      <c r="F562" s="31">
        <f>SUM(F563:F566)</f>
        <v>65619</v>
      </c>
      <c r="G562" s="31">
        <f t="shared" ref="G562" si="179">SUM(G563:G566)</f>
        <v>151380</v>
      </c>
      <c r="H562" s="32">
        <f t="shared" si="176"/>
        <v>2.3069537786311893</v>
      </c>
    </row>
    <row r="563" spans="1:8" ht="39.75" customHeight="1">
      <c r="A563" s="2400"/>
      <c r="B563" s="2382"/>
      <c r="C563" s="375" t="s">
        <v>356</v>
      </c>
      <c r="D563" s="472" t="s">
        <v>357</v>
      </c>
      <c r="E563" s="34">
        <v>0</v>
      </c>
      <c r="F563" s="34">
        <v>34829</v>
      </c>
      <c r="G563" s="34">
        <v>34828</v>
      </c>
      <c r="H563" s="35">
        <f t="shared" si="176"/>
        <v>0.99997128829423754</v>
      </c>
    </row>
    <row r="564" spans="1:8" ht="27" customHeight="1">
      <c r="A564" s="2400"/>
      <c r="B564" s="2383"/>
      <c r="C564" s="324" t="s">
        <v>358</v>
      </c>
      <c r="D564" s="473" t="s">
        <v>359</v>
      </c>
      <c r="E564" s="37">
        <v>10000</v>
      </c>
      <c r="F564" s="37">
        <v>29373</v>
      </c>
      <c r="G564" s="37">
        <v>114703</v>
      </c>
      <c r="H564" s="35">
        <f t="shared" si="176"/>
        <v>3.9050488543900861</v>
      </c>
    </row>
    <row r="565" spans="1:8" ht="28.5" customHeight="1">
      <c r="A565" s="2400"/>
      <c r="B565" s="2383"/>
      <c r="C565" s="474" t="s">
        <v>360</v>
      </c>
      <c r="D565" s="469" t="s">
        <v>361</v>
      </c>
      <c r="E565" s="37">
        <v>500</v>
      </c>
      <c r="F565" s="37">
        <v>1317</v>
      </c>
      <c r="G565" s="37">
        <v>1319</v>
      </c>
      <c r="H565" s="35">
        <f t="shared" si="176"/>
        <v>1.0015186028853456</v>
      </c>
    </row>
    <row r="566" spans="1:8" ht="27.75" customHeight="1">
      <c r="A566" s="2400"/>
      <c r="B566" s="2384"/>
      <c r="C566" s="474" t="s">
        <v>362</v>
      </c>
      <c r="D566" s="469" t="s">
        <v>28</v>
      </c>
      <c r="E566" s="37">
        <v>100</v>
      </c>
      <c r="F566" s="37">
        <v>100</v>
      </c>
      <c r="G566" s="37">
        <v>530</v>
      </c>
      <c r="H566" s="35">
        <f t="shared" si="176"/>
        <v>5.3</v>
      </c>
    </row>
    <row r="567" spans="1:8" ht="15.75" thickBot="1">
      <c r="A567" s="2400"/>
      <c r="B567" s="2394" t="s">
        <v>29</v>
      </c>
      <c r="C567" s="2394"/>
      <c r="D567" s="371"/>
      <c r="E567" s="40">
        <v>0</v>
      </c>
      <c r="F567" s="40">
        <v>0</v>
      </c>
      <c r="G567" s="40">
        <v>0</v>
      </c>
      <c r="H567" s="41"/>
    </row>
    <row r="568" spans="1:8" ht="26.25" thickBot="1">
      <c r="A568" s="2400"/>
      <c r="B568" s="475">
        <v>90024</v>
      </c>
      <c r="C568" s="417" t="s">
        <v>363</v>
      </c>
      <c r="D568" s="476"/>
      <c r="E568" s="28">
        <f t="shared" ref="E568:G568" si="180">SUM(E573,E569)</f>
        <v>1200</v>
      </c>
      <c r="F568" s="28">
        <f t="shared" si="180"/>
        <v>1200</v>
      </c>
      <c r="G568" s="28">
        <f t="shared" si="180"/>
        <v>1820</v>
      </c>
      <c r="H568" s="29">
        <f t="shared" si="176"/>
        <v>1.5166666666666666</v>
      </c>
    </row>
    <row r="569" spans="1:8">
      <c r="A569" s="2400"/>
      <c r="B569" s="2380" t="s">
        <v>22</v>
      </c>
      <c r="C569" s="2381"/>
      <c r="D569" s="339"/>
      <c r="E569" s="31">
        <f>SUM(E570:E572)</f>
        <v>1200</v>
      </c>
      <c r="F569" s="31">
        <f t="shared" ref="F569:G569" si="181">SUM(F570:F572)</f>
        <v>1200</v>
      </c>
      <c r="G569" s="31">
        <f t="shared" si="181"/>
        <v>1820</v>
      </c>
      <c r="H569" s="32">
        <f t="shared" si="176"/>
        <v>1.5166666666666666</v>
      </c>
    </row>
    <row r="570" spans="1:8" ht="15" customHeight="1">
      <c r="A570" s="2400"/>
      <c r="B570" s="2401"/>
      <c r="C570" s="2404" t="s">
        <v>364</v>
      </c>
      <c r="D570" s="477" t="s">
        <v>359</v>
      </c>
      <c r="E570" s="37">
        <v>0</v>
      </c>
      <c r="F570" s="37">
        <v>0</v>
      </c>
      <c r="G570" s="37">
        <v>2</v>
      </c>
      <c r="H570" s="35"/>
    </row>
    <row r="571" spans="1:8" ht="15" customHeight="1">
      <c r="A571" s="2400"/>
      <c r="B571" s="2402"/>
      <c r="C571" s="2405"/>
      <c r="D571" s="478" t="s">
        <v>45</v>
      </c>
      <c r="E571" s="37">
        <v>1000</v>
      </c>
      <c r="F571" s="37">
        <v>1000</v>
      </c>
      <c r="G571" s="37">
        <v>1167</v>
      </c>
      <c r="H571" s="35">
        <f t="shared" si="176"/>
        <v>1.167</v>
      </c>
    </row>
    <row r="572" spans="1:8" ht="15.75" customHeight="1">
      <c r="A572" s="2400"/>
      <c r="B572" s="2403"/>
      <c r="C572" s="2406"/>
      <c r="D572" s="478" t="s">
        <v>28</v>
      </c>
      <c r="E572" s="37">
        <v>200</v>
      </c>
      <c r="F572" s="37">
        <v>200</v>
      </c>
      <c r="G572" s="37">
        <v>651</v>
      </c>
      <c r="H572" s="35">
        <f t="shared" si="176"/>
        <v>3.2549999999999999</v>
      </c>
    </row>
    <row r="573" spans="1:8" ht="15" customHeight="1" thickBot="1">
      <c r="A573" s="2400"/>
      <c r="B573" s="2391" t="s">
        <v>29</v>
      </c>
      <c r="C573" s="2391"/>
      <c r="D573" s="373"/>
      <c r="E573" s="123">
        <v>0</v>
      </c>
      <c r="F573" s="123">
        <v>0</v>
      </c>
      <c r="G573" s="123">
        <v>0</v>
      </c>
      <c r="H573" s="124"/>
    </row>
    <row r="574" spans="1:8" ht="15" customHeight="1" thickBot="1">
      <c r="A574" s="395"/>
      <c r="B574" s="405">
        <v>90026</v>
      </c>
      <c r="C574" s="320" t="s">
        <v>365</v>
      </c>
      <c r="D574" s="338"/>
      <c r="E574" s="86">
        <f>E575+E577</f>
        <v>0</v>
      </c>
      <c r="F574" s="86">
        <f t="shared" ref="F574:G574" si="182">F575+F577</f>
        <v>182849</v>
      </c>
      <c r="G574" s="86">
        <f t="shared" si="182"/>
        <v>182849</v>
      </c>
      <c r="H574" s="87">
        <f>G574/F574</f>
        <v>1</v>
      </c>
    </row>
    <row r="575" spans="1:8" ht="15" customHeight="1">
      <c r="A575" s="395"/>
      <c r="B575" s="2399" t="s">
        <v>22</v>
      </c>
      <c r="C575" s="2399"/>
      <c r="D575" s="349"/>
      <c r="E575" s="31">
        <f>E576</f>
        <v>0</v>
      </c>
      <c r="F575" s="31">
        <f t="shared" ref="F575:G575" si="183">F576</f>
        <v>182849</v>
      </c>
      <c r="G575" s="31">
        <f t="shared" si="183"/>
        <v>182849</v>
      </c>
      <c r="H575" s="32">
        <f>G575/F575</f>
        <v>1</v>
      </c>
    </row>
    <row r="576" spans="1:8" ht="39" customHeight="1">
      <c r="A576" s="395"/>
      <c r="B576" s="372"/>
      <c r="C576" s="370" t="s">
        <v>346</v>
      </c>
      <c r="D576" s="478" t="s">
        <v>45</v>
      </c>
      <c r="E576" s="34">
        <v>0</v>
      </c>
      <c r="F576" s="34">
        <v>182849</v>
      </c>
      <c r="G576" s="34">
        <v>182849</v>
      </c>
      <c r="H576" s="114">
        <f>G576/F576</f>
        <v>1</v>
      </c>
    </row>
    <row r="577" spans="1:8" ht="15" customHeight="1" thickBot="1">
      <c r="A577" s="395"/>
      <c r="B577" s="2391" t="s">
        <v>29</v>
      </c>
      <c r="C577" s="2391"/>
      <c r="D577" s="373"/>
      <c r="E577" s="123">
        <v>0</v>
      </c>
      <c r="F577" s="123">
        <v>0</v>
      </c>
      <c r="G577" s="123">
        <v>0</v>
      </c>
      <c r="H577" s="124"/>
    </row>
    <row r="578" spans="1:8" ht="16.5" customHeight="1" thickBot="1">
      <c r="A578" s="395"/>
      <c r="B578" s="405">
        <v>90095</v>
      </c>
      <c r="C578" s="320" t="s">
        <v>53</v>
      </c>
      <c r="D578" s="338"/>
      <c r="E578" s="86">
        <f>E579+E581</f>
        <v>0</v>
      </c>
      <c r="F578" s="86">
        <f t="shared" ref="F578:G578" si="184">F579+F581</f>
        <v>81476</v>
      </c>
      <c r="G578" s="86">
        <f t="shared" si="184"/>
        <v>81475</v>
      </c>
      <c r="H578" s="87">
        <f t="shared" si="176"/>
        <v>0.99998772644705192</v>
      </c>
    </row>
    <row r="579" spans="1:8" ht="15" customHeight="1">
      <c r="A579" s="395"/>
      <c r="B579" s="2399" t="s">
        <v>22</v>
      </c>
      <c r="C579" s="2399"/>
      <c r="D579" s="349"/>
      <c r="E579" s="31">
        <f>E580</f>
        <v>0</v>
      </c>
      <c r="F579" s="31">
        <f t="shared" ref="F579:G579" si="185">F580</f>
        <v>81476</v>
      </c>
      <c r="G579" s="31">
        <f t="shared" si="185"/>
        <v>81475</v>
      </c>
      <c r="H579" s="32">
        <f t="shared" si="176"/>
        <v>0.99998772644705192</v>
      </c>
    </row>
    <row r="580" spans="1:8" ht="27.75" customHeight="1">
      <c r="A580" s="395"/>
      <c r="B580" s="372"/>
      <c r="C580" s="370" t="s">
        <v>54</v>
      </c>
      <c r="D580" s="363">
        <v>2460</v>
      </c>
      <c r="E580" s="34">
        <v>0</v>
      </c>
      <c r="F580" s="34">
        <v>81476</v>
      </c>
      <c r="G580" s="34">
        <v>81475</v>
      </c>
      <c r="H580" s="114">
        <f t="shared" si="176"/>
        <v>0.99998772644705192</v>
      </c>
    </row>
    <row r="581" spans="1:8" ht="15" customHeight="1" thickBot="1">
      <c r="A581" s="395"/>
      <c r="B581" s="2391" t="s">
        <v>29</v>
      </c>
      <c r="C581" s="2391"/>
      <c r="D581" s="373"/>
      <c r="E581" s="123">
        <v>0</v>
      </c>
      <c r="F581" s="123">
        <v>0</v>
      </c>
      <c r="G581" s="123">
        <v>0</v>
      </c>
      <c r="H581" s="124"/>
    </row>
    <row r="582" spans="1:8" s="365" customFormat="1" ht="14.25" customHeight="1" thickBot="1">
      <c r="A582" s="479">
        <v>921</v>
      </c>
      <c r="B582" s="480"/>
      <c r="C582" s="481" t="s">
        <v>366</v>
      </c>
      <c r="D582" s="482"/>
      <c r="E582" s="23">
        <f>SUM(E589,E595,E599,E610,E617,E628,E624,E605,E583)</f>
        <v>4046000</v>
      </c>
      <c r="F582" s="23">
        <f t="shared" ref="F582:G582" si="186">SUM(F589,F595,F599,F610,F617,F628,F624,F605,F583)</f>
        <v>4983651</v>
      </c>
      <c r="G582" s="23">
        <f t="shared" si="186"/>
        <v>5215719</v>
      </c>
      <c r="H582" s="24">
        <f t="shared" si="176"/>
        <v>1.0465658610524693</v>
      </c>
    </row>
    <row r="583" spans="1:8" s="365" customFormat="1" ht="16.5" customHeight="1" thickBot="1">
      <c r="A583" s="483"/>
      <c r="B583" s="337">
        <v>92105</v>
      </c>
      <c r="C583" s="320" t="s">
        <v>367</v>
      </c>
      <c r="D583" s="338"/>
      <c r="E583" s="28">
        <f>E584+E588</f>
        <v>0</v>
      </c>
      <c r="F583" s="28">
        <f t="shared" ref="F583:G583" si="187">F584+F588</f>
        <v>0</v>
      </c>
      <c r="G583" s="28">
        <f t="shared" si="187"/>
        <v>5984</v>
      </c>
      <c r="H583" s="29"/>
    </row>
    <row r="584" spans="1:8" s="365" customFormat="1" ht="16.5" customHeight="1">
      <c r="A584" s="483"/>
      <c r="B584" s="2387" t="s">
        <v>22</v>
      </c>
      <c r="C584" s="2388"/>
      <c r="D584" s="406"/>
      <c r="E584" s="31">
        <f>E585+E586+E587</f>
        <v>0</v>
      </c>
      <c r="F584" s="31">
        <f t="shared" ref="F584:G584" si="188">F585+F586+F587</f>
        <v>0</v>
      </c>
      <c r="G584" s="31">
        <f t="shared" si="188"/>
        <v>5984</v>
      </c>
      <c r="H584" s="32"/>
    </row>
    <row r="585" spans="1:8" s="365" customFormat="1" ht="51.75" customHeight="1">
      <c r="A585" s="483"/>
      <c r="B585" s="2382"/>
      <c r="C585" s="344" t="s">
        <v>91</v>
      </c>
      <c r="D585" s="448" t="s">
        <v>92</v>
      </c>
      <c r="E585" s="34">
        <v>0</v>
      </c>
      <c r="F585" s="34">
        <v>0</v>
      </c>
      <c r="G585" s="34">
        <v>493</v>
      </c>
      <c r="H585" s="114"/>
    </row>
    <row r="586" spans="1:8" s="365" customFormat="1" ht="38.25" customHeight="1">
      <c r="A586" s="483"/>
      <c r="B586" s="2383"/>
      <c r="C586" s="333" t="s">
        <v>368</v>
      </c>
      <c r="D586" s="448" t="s">
        <v>49</v>
      </c>
      <c r="E586" s="37">
        <v>0</v>
      </c>
      <c r="F586" s="37">
        <v>0</v>
      </c>
      <c r="G586" s="37">
        <v>2949</v>
      </c>
      <c r="H586" s="35"/>
    </row>
    <row r="587" spans="1:8" s="365" customFormat="1" ht="26.25" customHeight="1">
      <c r="A587" s="483"/>
      <c r="B587" s="2383"/>
      <c r="C587" s="484" t="s">
        <v>369</v>
      </c>
      <c r="D587" s="469" t="s">
        <v>83</v>
      </c>
      <c r="E587" s="80">
        <v>0</v>
      </c>
      <c r="F587" s="80">
        <v>0</v>
      </c>
      <c r="G587" s="80">
        <v>2542</v>
      </c>
      <c r="H587" s="91"/>
    </row>
    <row r="588" spans="1:8" s="365" customFormat="1" ht="14.25" customHeight="1" thickBot="1">
      <c r="A588" s="483"/>
      <c r="B588" s="2389" t="s">
        <v>29</v>
      </c>
      <c r="C588" s="2390"/>
      <c r="D588" s="371"/>
      <c r="E588" s="40">
        <v>0</v>
      </c>
      <c r="F588" s="40">
        <v>0</v>
      </c>
      <c r="G588" s="40">
        <v>0</v>
      </c>
      <c r="H588" s="41"/>
    </row>
    <row r="589" spans="1:8" s="365" customFormat="1" ht="14.25" customHeight="1" thickBot="1">
      <c r="A589" s="485"/>
      <c r="B589" s="337">
        <v>92106</v>
      </c>
      <c r="C589" s="320" t="s">
        <v>370</v>
      </c>
      <c r="D589" s="338"/>
      <c r="E589" s="28">
        <f>E590+E593</f>
        <v>0</v>
      </c>
      <c r="F589" s="28">
        <f>F590+F593</f>
        <v>50000</v>
      </c>
      <c r="G589" s="28">
        <f>G590+G593</f>
        <v>72380</v>
      </c>
      <c r="H589" s="29">
        <f t="shared" si="176"/>
        <v>1.4476</v>
      </c>
    </row>
    <row r="590" spans="1:8" s="365" customFormat="1" ht="18" customHeight="1">
      <c r="A590" s="485"/>
      <c r="B590" s="2380" t="s">
        <v>22</v>
      </c>
      <c r="C590" s="2381"/>
      <c r="D590" s="408"/>
      <c r="E590" s="31">
        <f>E591+E592</f>
        <v>0</v>
      </c>
      <c r="F590" s="31">
        <f t="shared" ref="F590:G590" si="189">F591+F592</f>
        <v>50000</v>
      </c>
      <c r="G590" s="31">
        <f t="shared" si="189"/>
        <v>57402</v>
      </c>
      <c r="H590" s="32">
        <f t="shared" si="176"/>
        <v>1.1480399999999999</v>
      </c>
    </row>
    <row r="591" spans="1:8" s="365" customFormat="1" ht="32.25" customHeight="1">
      <c r="A591" s="485"/>
      <c r="B591" s="2382"/>
      <c r="C591" s="333" t="s">
        <v>371</v>
      </c>
      <c r="D591" s="448" t="s">
        <v>109</v>
      </c>
      <c r="E591" s="37">
        <v>0</v>
      </c>
      <c r="F591" s="37">
        <v>50000</v>
      </c>
      <c r="G591" s="37">
        <v>50000</v>
      </c>
      <c r="H591" s="35">
        <f t="shared" si="176"/>
        <v>1</v>
      </c>
    </row>
    <row r="592" spans="1:8" s="365" customFormat="1" ht="18.75" customHeight="1">
      <c r="A592" s="485"/>
      <c r="B592" s="2384"/>
      <c r="C592" s="484" t="s">
        <v>372</v>
      </c>
      <c r="D592" s="469" t="s">
        <v>83</v>
      </c>
      <c r="E592" s="80">
        <v>0</v>
      </c>
      <c r="F592" s="80">
        <v>0</v>
      </c>
      <c r="G592" s="80">
        <v>7402</v>
      </c>
      <c r="H592" s="91"/>
    </row>
    <row r="593" spans="1:8" s="365" customFormat="1" ht="14.25" customHeight="1">
      <c r="A593" s="485"/>
      <c r="B593" s="2385" t="s">
        <v>373</v>
      </c>
      <c r="C593" s="2386"/>
      <c r="D593" s="373"/>
      <c r="E593" s="102">
        <f>E594</f>
        <v>0</v>
      </c>
      <c r="F593" s="102">
        <f t="shared" ref="F593:G593" si="190">F594</f>
        <v>0</v>
      </c>
      <c r="G593" s="102">
        <f t="shared" si="190"/>
        <v>14978</v>
      </c>
      <c r="H593" s="103"/>
    </row>
    <row r="594" spans="1:8" s="365" customFormat="1" ht="19.5" customHeight="1" thickBot="1">
      <c r="A594" s="485"/>
      <c r="B594" s="389"/>
      <c r="C594" s="390" t="s">
        <v>372</v>
      </c>
      <c r="D594" s="415">
        <v>6690</v>
      </c>
      <c r="E594" s="236">
        <v>0</v>
      </c>
      <c r="F594" s="236">
        <v>0</v>
      </c>
      <c r="G594" s="236">
        <v>14978</v>
      </c>
      <c r="H594" s="288"/>
    </row>
    <row r="595" spans="1:8" s="365" customFormat="1" ht="17.25" customHeight="1" thickBot="1">
      <c r="A595" s="485"/>
      <c r="B595" s="337">
        <v>92108</v>
      </c>
      <c r="C595" s="320" t="s">
        <v>374</v>
      </c>
      <c r="D595" s="338"/>
      <c r="E595" s="28">
        <f t="shared" ref="E595:G595" si="191">E596+E598</f>
        <v>0</v>
      </c>
      <c r="F595" s="28">
        <f t="shared" si="191"/>
        <v>100000</v>
      </c>
      <c r="G595" s="28">
        <f t="shared" si="191"/>
        <v>100000</v>
      </c>
      <c r="H595" s="29">
        <f t="shared" si="176"/>
        <v>1</v>
      </c>
    </row>
    <row r="596" spans="1:8" s="365" customFormat="1" ht="15.75" customHeight="1">
      <c r="A596" s="485"/>
      <c r="B596" s="2380" t="s">
        <v>22</v>
      </c>
      <c r="C596" s="2393"/>
      <c r="D596" s="408"/>
      <c r="E596" s="31">
        <f>E597</f>
        <v>0</v>
      </c>
      <c r="F596" s="31">
        <f t="shared" ref="F596:G596" si="192">F597</f>
        <v>100000</v>
      </c>
      <c r="G596" s="31">
        <f t="shared" si="192"/>
        <v>100000</v>
      </c>
      <c r="H596" s="32">
        <f t="shared" si="176"/>
        <v>1</v>
      </c>
    </row>
    <row r="597" spans="1:8" s="365" customFormat="1" ht="33" customHeight="1">
      <c r="A597" s="485"/>
      <c r="B597" s="392"/>
      <c r="C597" s="333" t="s">
        <v>371</v>
      </c>
      <c r="D597" s="448" t="s">
        <v>109</v>
      </c>
      <c r="E597" s="37">
        <v>0</v>
      </c>
      <c r="F597" s="37">
        <v>100000</v>
      </c>
      <c r="G597" s="37">
        <v>100000</v>
      </c>
      <c r="H597" s="35">
        <f t="shared" si="176"/>
        <v>1</v>
      </c>
    </row>
    <row r="598" spans="1:8" s="365" customFormat="1" ht="15" customHeight="1" thickBot="1">
      <c r="A598" s="485"/>
      <c r="B598" s="2385" t="s">
        <v>29</v>
      </c>
      <c r="C598" s="2391"/>
      <c r="D598" s="373"/>
      <c r="E598" s="102">
        <v>0</v>
      </c>
      <c r="F598" s="102">
        <v>0</v>
      </c>
      <c r="G598" s="102">
        <f t="shared" si="172"/>
        <v>0</v>
      </c>
      <c r="H598" s="103"/>
    </row>
    <row r="599" spans="1:8" s="365" customFormat="1" ht="18" customHeight="1" thickBot="1">
      <c r="A599" s="485"/>
      <c r="B599" s="405">
        <v>92109</v>
      </c>
      <c r="C599" s="320" t="s">
        <v>375</v>
      </c>
      <c r="D599" s="338"/>
      <c r="E599" s="86">
        <f>E600+E602</f>
        <v>0</v>
      </c>
      <c r="F599" s="86">
        <f t="shared" ref="F599:G599" si="193">F600+F602</f>
        <v>4698</v>
      </c>
      <c r="G599" s="86">
        <f t="shared" si="193"/>
        <v>16588</v>
      </c>
      <c r="H599" s="87">
        <f t="shared" si="176"/>
        <v>3.5308641975308643</v>
      </c>
    </row>
    <row r="600" spans="1:8" s="365" customFormat="1" ht="16.5" customHeight="1">
      <c r="A600" s="485"/>
      <c r="B600" s="2387" t="s">
        <v>22</v>
      </c>
      <c r="C600" s="2396"/>
      <c r="D600" s="406"/>
      <c r="E600" s="31">
        <f>E601</f>
        <v>0</v>
      </c>
      <c r="F600" s="31">
        <f t="shared" ref="F600:G600" si="194">F601</f>
        <v>0</v>
      </c>
      <c r="G600" s="31">
        <f t="shared" si="194"/>
        <v>658</v>
      </c>
      <c r="H600" s="32"/>
    </row>
    <row r="601" spans="1:8" s="365" customFormat="1" ht="16.5" customHeight="1">
      <c r="A601" s="485"/>
      <c r="B601" s="372"/>
      <c r="C601" s="344" t="s">
        <v>372</v>
      </c>
      <c r="D601" s="342">
        <v>2950</v>
      </c>
      <c r="E601" s="34">
        <v>0</v>
      </c>
      <c r="F601" s="34">
        <v>0</v>
      </c>
      <c r="G601" s="34">
        <v>658</v>
      </c>
      <c r="H601" s="114"/>
    </row>
    <row r="602" spans="1:8" s="365" customFormat="1" ht="15" customHeight="1">
      <c r="A602" s="485"/>
      <c r="B602" s="2385" t="s">
        <v>35</v>
      </c>
      <c r="C602" s="2391"/>
      <c r="D602" s="373"/>
      <c r="E602" s="102">
        <f>E603+E604</f>
        <v>0</v>
      </c>
      <c r="F602" s="102">
        <f t="shared" ref="F602:G602" si="195">F603+F604</f>
        <v>4698</v>
      </c>
      <c r="G602" s="102">
        <f t="shared" si="195"/>
        <v>15930</v>
      </c>
      <c r="H602" s="103">
        <f t="shared" si="176"/>
        <v>3.3908045977011496</v>
      </c>
    </row>
    <row r="603" spans="1:8" s="365" customFormat="1" ht="41.25" customHeight="1">
      <c r="A603" s="485"/>
      <c r="B603" s="2382"/>
      <c r="C603" s="344" t="s">
        <v>376</v>
      </c>
      <c r="D603" s="342">
        <v>6660</v>
      </c>
      <c r="E603" s="34">
        <v>0</v>
      </c>
      <c r="F603" s="34">
        <v>4698</v>
      </c>
      <c r="G603" s="34">
        <v>0</v>
      </c>
      <c r="H603" s="114">
        <f t="shared" si="176"/>
        <v>0</v>
      </c>
    </row>
    <row r="604" spans="1:8" s="365" customFormat="1" ht="18" customHeight="1" thickBot="1">
      <c r="A604" s="485"/>
      <c r="B604" s="2392"/>
      <c r="C604" s="486" t="s">
        <v>372</v>
      </c>
      <c r="D604" s="487" t="s">
        <v>377</v>
      </c>
      <c r="E604" s="133">
        <v>0</v>
      </c>
      <c r="F604" s="133">
        <v>0</v>
      </c>
      <c r="G604" s="133">
        <v>15930</v>
      </c>
      <c r="H604" s="114"/>
    </row>
    <row r="605" spans="1:8" s="365" customFormat="1" ht="15.75" customHeight="1" thickBot="1">
      <c r="A605" s="485"/>
      <c r="B605" s="405">
        <v>92114</v>
      </c>
      <c r="C605" s="320" t="s">
        <v>378</v>
      </c>
      <c r="D605" s="338"/>
      <c r="E605" s="86">
        <f>E606+E608</f>
        <v>0</v>
      </c>
      <c r="F605" s="86">
        <f t="shared" ref="F605:G605" si="196">F606+F608</f>
        <v>0</v>
      </c>
      <c r="G605" s="86">
        <f t="shared" si="196"/>
        <v>3188</v>
      </c>
      <c r="H605" s="87"/>
    </row>
    <row r="606" spans="1:8" s="365" customFormat="1" ht="15.75" customHeight="1">
      <c r="A606" s="485"/>
      <c r="B606" s="2387" t="s">
        <v>22</v>
      </c>
      <c r="C606" s="2396"/>
      <c r="D606" s="406"/>
      <c r="E606" s="31">
        <f>E607</f>
        <v>0</v>
      </c>
      <c r="F606" s="31">
        <f t="shared" ref="F606:G606" si="197">F607</f>
        <v>0</v>
      </c>
      <c r="G606" s="31">
        <f t="shared" si="197"/>
        <v>1972</v>
      </c>
      <c r="H606" s="32"/>
    </row>
    <row r="607" spans="1:8" s="365" customFormat="1" ht="19.5" customHeight="1">
      <c r="A607" s="485"/>
      <c r="B607" s="488"/>
      <c r="C607" s="333" t="s">
        <v>372</v>
      </c>
      <c r="D607" s="448" t="s">
        <v>83</v>
      </c>
      <c r="E607" s="37">
        <v>0</v>
      </c>
      <c r="F607" s="37">
        <v>0</v>
      </c>
      <c r="G607" s="37">
        <v>1972</v>
      </c>
      <c r="H607" s="35"/>
    </row>
    <row r="608" spans="1:8" s="365" customFormat="1" ht="14.25" customHeight="1">
      <c r="A608" s="485"/>
      <c r="B608" s="2397" t="s">
        <v>35</v>
      </c>
      <c r="C608" s="2398"/>
      <c r="D608" s="409"/>
      <c r="E608" s="56">
        <f>E609</f>
        <v>0</v>
      </c>
      <c r="F608" s="56">
        <f t="shared" ref="F608:G608" si="198">F609</f>
        <v>0</v>
      </c>
      <c r="G608" s="56">
        <f t="shared" si="198"/>
        <v>1216</v>
      </c>
      <c r="H608" s="57"/>
    </row>
    <row r="609" spans="1:8" s="365" customFormat="1" ht="18.75" customHeight="1" thickBot="1">
      <c r="A609" s="485"/>
      <c r="B609" s="489"/>
      <c r="C609" s="490" t="s">
        <v>372</v>
      </c>
      <c r="D609" s="491" t="s">
        <v>377</v>
      </c>
      <c r="E609" s="133">
        <v>0</v>
      </c>
      <c r="F609" s="133">
        <v>0</v>
      </c>
      <c r="G609" s="133">
        <v>1216</v>
      </c>
      <c r="H609" s="134"/>
    </row>
    <row r="610" spans="1:8" s="369" customFormat="1" ht="15.75" thickBot="1">
      <c r="A610" s="2395"/>
      <c r="B610" s="337">
        <v>92116</v>
      </c>
      <c r="C610" s="320" t="s">
        <v>379</v>
      </c>
      <c r="D610" s="338"/>
      <c r="E610" s="28">
        <f>SUM(E611,E615)</f>
        <v>3913000</v>
      </c>
      <c r="F610" s="28">
        <f t="shared" ref="F610" si="199">SUM(F611,F615)</f>
        <v>4238885</v>
      </c>
      <c r="G610" s="28">
        <f>SUM(G611,G615)</f>
        <v>4238751</v>
      </c>
      <c r="H610" s="29">
        <f t="shared" si="176"/>
        <v>0.99996838791333098</v>
      </c>
    </row>
    <row r="611" spans="1:8">
      <c r="A611" s="2395"/>
      <c r="B611" s="2380" t="s">
        <v>22</v>
      </c>
      <c r="C611" s="2393"/>
      <c r="D611" s="408"/>
      <c r="E611" s="31">
        <f>SUM(E612:E614)</f>
        <v>3913000</v>
      </c>
      <c r="F611" s="31">
        <f t="shared" ref="F611:G611" si="200">SUM(F612:F614)</f>
        <v>4193885</v>
      </c>
      <c r="G611" s="31">
        <f t="shared" si="200"/>
        <v>4194416</v>
      </c>
      <c r="H611" s="32">
        <f t="shared" si="176"/>
        <v>1.0001266129138018</v>
      </c>
    </row>
    <row r="612" spans="1:8" ht="31.5" customHeight="1">
      <c r="A612" s="2395"/>
      <c r="B612" s="2382"/>
      <c r="C612" s="324" t="s">
        <v>380</v>
      </c>
      <c r="D612" s="492">
        <v>2310</v>
      </c>
      <c r="E612" s="37">
        <v>3840000</v>
      </c>
      <c r="F612" s="37">
        <v>4115885</v>
      </c>
      <c r="G612" s="37">
        <v>4115885</v>
      </c>
      <c r="H612" s="35">
        <f t="shared" si="176"/>
        <v>1</v>
      </c>
    </row>
    <row r="613" spans="1:8" ht="33" customHeight="1">
      <c r="A613" s="2395"/>
      <c r="B613" s="2383"/>
      <c r="C613" s="324" t="s">
        <v>381</v>
      </c>
      <c r="D613" s="492">
        <v>2320</v>
      </c>
      <c r="E613" s="37">
        <v>73000</v>
      </c>
      <c r="F613" s="37">
        <v>78000</v>
      </c>
      <c r="G613" s="37">
        <v>78000</v>
      </c>
      <c r="H613" s="35">
        <f t="shared" si="176"/>
        <v>1</v>
      </c>
    </row>
    <row r="614" spans="1:8" ht="19.5" customHeight="1">
      <c r="A614" s="2395"/>
      <c r="B614" s="2384"/>
      <c r="C614" s="3289" t="s">
        <v>372</v>
      </c>
      <c r="D614" s="3290">
        <v>2950</v>
      </c>
      <c r="E614" s="3269">
        <v>0</v>
      </c>
      <c r="F614" s="3269">
        <v>0</v>
      </c>
      <c r="G614" s="3269">
        <v>531</v>
      </c>
      <c r="H614" s="3270"/>
    </row>
    <row r="615" spans="1:8">
      <c r="A615" s="2395"/>
      <c r="B615" s="2385" t="s">
        <v>35</v>
      </c>
      <c r="C615" s="2391"/>
      <c r="D615" s="373"/>
      <c r="E615" s="102">
        <f>E616</f>
        <v>0</v>
      </c>
      <c r="F615" s="102">
        <f t="shared" ref="F615:G615" si="201">F616</f>
        <v>45000</v>
      </c>
      <c r="G615" s="102">
        <f t="shared" si="201"/>
        <v>44335</v>
      </c>
      <c r="H615" s="103">
        <f t="shared" si="176"/>
        <v>0.98522222222222222</v>
      </c>
    </row>
    <row r="616" spans="1:8" ht="43.5" customHeight="1" thickBot="1">
      <c r="A616" s="485"/>
      <c r="B616" s="389"/>
      <c r="C616" s="445" t="s">
        <v>382</v>
      </c>
      <c r="D616" s="415">
        <v>6610</v>
      </c>
      <c r="E616" s="236">
        <v>0</v>
      </c>
      <c r="F616" s="236">
        <v>45000</v>
      </c>
      <c r="G616" s="236">
        <v>44335</v>
      </c>
      <c r="H616" s="288">
        <f t="shared" si="176"/>
        <v>0.98522222222222222</v>
      </c>
    </row>
    <row r="617" spans="1:8" ht="18" customHeight="1" thickBot="1">
      <c r="A617" s="485"/>
      <c r="B617" s="337">
        <v>92118</v>
      </c>
      <c r="C617" s="320" t="s">
        <v>383</v>
      </c>
      <c r="D617" s="338"/>
      <c r="E617" s="28">
        <f>E618+E621</f>
        <v>0</v>
      </c>
      <c r="F617" s="28">
        <f t="shared" ref="F617:G617" si="202">F618+F621</f>
        <v>427068</v>
      </c>
      <c r="G617" s="28">
        <f t="shared" si="202"/>
        <v>642300</v>
      </c>
      <c r="H617" s="29">
        <f t="shared" si="176"/>
        <v>1.503975947624266</v>
      </c>
    </row>
    <row r="618" spans="1:8" ht="15" customHeight="1">
      <c r="A618" s="485"/>
      <c r="B618" s="2380" t="s">
        <v>22</v>
      </c>
      <c r="C618" s="2396"/>
      <c r="D618" s="406"/>
      <c r="E618" s="31">
        <f>E619+E620</f>
        <v>0</v>
      </c>
      <c r="F618" s="31">
        <f t="shared" ref="F618:G618" si="203">F619+F620</f>
        <v>0</v>
      </c>
      <c r="G618" s="31">
        <f t="shared" si="203"/>
        <v>405</v>
      </c>
      <c r="H618" s="32"/>
    </row>
    <row r="619" spans="1:8" ht="27.75" customHeight="1">
      <c r="A619" s="485"/>
      <c r="B619" s="2382"/>
      <c r="C619" s="344" t="s">
        <v>384</v>
      </c>
      <c r="D619" s="472" t="s">
        <v>65</v>
      </c>
      <c r="E619" s="34">
        <v>0</v>
      </c>
      <c r="F619" s="34">
        <v>0</v>
      </c>
      <c r="G619" s="34">
        <v>161</v>
      </c>
      <c r="H619" s="114"/>
    </row>
    <row r="620" spans="1:8" ht="21" customHeight="1">
      <c r="A620" s="485"/>
      <c r="B620" s="2384"/>
      <c r="C620" s="377" t="s">
        <v>372</v>
      </c>
      <c r="D620" s="472" t="s">
        <v>83</v>
      </c>
      <c r="E620" s="177">
        <v>0</v>
      </c>
      <c r="F620" s="177">
        <v>0</v>
      </c>
      <c r="G620" s="177">
        <v>244</v>
      </c>
      <c r="H620" s="277"/>
    </row>
    <row r="621" spans="1:8" ht="16.5" customHeight="1">
      <c r="A621" s="485"/>
      <c r="B621" s="2385" t="s">
        <v>35</v>
      </c>
      <c r="C621" s="2391"/>
      <c r="D621" s="339"/>
      <c r="E621" s="102">
        <f>E622+E623</f>
        <v>0</v>
      </c>
      <c r="F621" s="102">
        <f t="shared" ref="F621:G621" si="204">F622+F623</f>
        <v>427068</v>
      </c>
      <c r="G621" s="102">
        <f t="shared" si="204"/>
        <v>641895</v>
      </c>
      <c r="H621" s="103">
        <f t="shared" ref="H621:H652" si="205">G621/F621</f>
        <v>1.5030276208940965</v>
      </c>
    </row>
    <row r="622" spans="1:8" ht="40.5" customHeight="1">
      <c r="A622" s="485"/>
      <c r="B622" s="2382"/>
      <c r="C622" s="493" t="s">
        <v>118</v>
      </c>
      <c r="D622" s="448" t="s">
        <v>385</v>
      </c>
      <c r="E622" s="37">
        <v>0</v>
      </c>
      <c r="F622" s="37">
        <v>10000</v>
      </c>
      <c r="G622" s="37">
        <v>10000</v>
      </c>
      <c r="H622" s="35">
        <f t="shared" si="205"/>
        <v>1</v>
      </c>
    </row>
    <row r="623" spans="1:8" ht="21" customHeight="1" thickBot="1">
      <c r="A623" s="485"/>
      <c r="B623" s="2392"/>
      <c r="C623" s="490" t="s">
        <v>372</v>
      </c>
      <c r="D623" s="491" t="s">
        <v>377</v>
      </c>
      <c r="E623" s="440">
        <v>0</v>
      </c>
      <c r="F623" s="440">
        <v>417068</v>
      </c>
      <c r="G623" s="440">
        <v>631895</v>
      </c>
      <c r="H623" s="441">
        <f t="shared" si="205"/>
        <v>1.5150886665963343</v>
      </c>
    </row>
    <row r="624" spans="1:8" ht="18.75" customHeight="1" thickBot="1">
      <c r="A624" s="485"/>
      <c r="B624" s="337">
        <v>92120</v>
      </c>
      <c r="C624" s="320" t="s">
        <v>386</v>
      </c>
      <c r="D624" s="338"/>
      <c r="E624" s="28">
        <f>E625+E627</f>
        <v>0</v>
      </c>
      <c r="F624" s="28">
        <f t="shared" ref="F624:G624" si="206">F625+F627</f>
        <v>30000</v>
      </c>
      <c r="G624" s="28">
        <f t="shared" si="206"/>
        <v>30000</v>
      </c>
      <c r="H624" s="29">
        <f t="shared" si="205"/>
        <v>1</v>
      </c>
    </row>
    <row r="625" spans="1:8" ht="18.75" customHeight="1">
      <c r="A625" s="485"/>
      <c r="B625" s="2380" t="s">
        <v>22</v>
      </c>
      <c r="C625" s="2393"/>
      <c r="D625" s="406"/>
      <c r="E625" s="31">
        <f t="shared" ref="E625:G625" si="207">E626</f>
        <v>0</v>
      </c>
      <c r="F625" s="31">
        <f t="shared" si="207"/>
        <v>30000</v>
      </c>
      <c r="G625" s="31">
        <f t="shared" si="207"/>
        <v>30000</v>
      </c>
      <c r="H625" s="32">
        <f t="shared" si="205"/>
        <v>1</v>
      </c>
    </row>
    <row r="626" spans="1:8" ht="30.75" customHeight="1">
      <c r="A626" s="485"/>
      <c r="B626" s="494"/>
      <c r="C626" s="324" t="s">
        <v>305</v>
      </c>
      <c r="D626" s="448" t="s">
        <v>104</v>
      </c>
      <c r="E626" s="37">
        <v>0</v>
      </c>
      <c r="F626" s="37">
        <v>30000</v>
      </c>
      <c r="G626" s="37">
        <v>30000</v>
      </c>
      <c r="H626" s="35">
        <f t="shared" si="205"/>
        <v>1</v>
      </c>
    </row>
    <row r="627" spans="1:8" ht="17.25" customHeight="1" thickBot="1">
      <c r="A627" s="485"/>
      <c r="B627" s="2389" t="s">
        <v>29</v>
      </c>
      <c r="C627" s="2394"/>
      <c r="D627" s="371"/>
      <c r="E627" s="40">
        <v>0</v>
      </c>
      <c r="F627" s="40">
        <v>0</v>
      </c>
      <c r="G627" s="40">
        <f t="shared" ref="G627" si="208">E627+F627</f>
        <v>0</v>
      </c>
      <c r="H627" s="41"/>
    </row>
    <row r="628" spans="1:8" s="369" customFormat="1" ht="15.75" thickBot="1">
      <c r="A628" s="2395"/>
      <c r="B628" s="337">
        <v>92195</v>
      </c>
      <c r="C628" s="320" t="s">
        <v>53</v>
      </c>
      <c r="D628" s="338"/>
      <c r="E628" s="28">
        <f>E629+E632</f>
        <v>133000</v>
      </c>
      <c r="F628" s="28">
        <f t="shared" ref="F628:G628" si="209">F629+F632</f>
        <v>133000</v>
      </c>
      <c r="G628" s="28">
        <f t="shared" si="209"/>
        <v>106528</v>
      </c>
      <c r="H628" s="29">
        <f t="shared" si="205"/>
        <v>0.80096240601503754</v>
      </c>
    </row>
    <row r="629" spans="1:8">
      <c r="A629" s="2395"/>
      <c r="B629" s="2387" t="s">
        <v>22</v>
      </c>
      <c r="C629" s="2396"/>
      <c r="D629" s="406"/>
      <c r="E629" s="31">
        <f>E630+E631</f>
        <v>133000</v>
      </c>
      <c r="F629" s="31">
        <f t="shared" ref="F629:G629" si="210">F630+F631</f>
        <v>133000</v>
      </c>
      <c r="G629" s="31">
        <f t="shared" si="210"/>
        <v>106528</v>
      </c>
      <c r="H629" s="32">
        <f t="shared" si="205"/>
        <v>0.80096240601503754</v>
      </c>
    </row>
    <row r="630" spans="1:8" ht="18.75" customHeight="1">
      <c r="A630" s="2395"/>
      <c r="B630" s="2382"/>
      <c r="C630" s="344" t="s">
        <v>387</v>
      </c>
      <c r="D630" s="472" t="s">
        <v>27</v>
      </c>
      <c r="E630" s="34">
        <v>0</v>
      </c>
      <c r="F630" s="34">
        <v>0</v>
      </c>
      <c r="G630" s="34">
        <v>385</v>
      </c>
      <c r="H630" s="35"/>
    </row>
    <row r="631" spans="1:8" ht="53.25" customHeight="1">
      <c r="A631" s="2395"/>
      <c r="B631" s="2384"/>
      <c r="C631" s="324" t="s">
        <v>388</v>
      </c>
      <c r="D631" s="447" t="s">
        <v>180</v>
      </c>
      <c r="E631" s="37">
        <v>133000</v>
      </c>
      <c r="F631" s="37">
        <v>133000</v>
      </c>
      <c r="G631" s="37">
        <v>106143</v>
      </c>
      <c r="H631" s="35">
        <f t="shared" si="205"/>
        <v>0.79806766917293237</v>
      </c>
    </row>
    <row r="632" spans="1:8" ht="15.75" thickBot="1">
      <c r="A632" s="2395"/>
      <c r="B632" s="2389" t="s">
        <v>29</v>
      </c>
      <c r="C632" s="2394"/>
      <c r="D632" s="371"/>
      <c r="E632" s="40">
        <v>0</v>
      </c>
      <c r="F632" s="40">
        <v>0</v>
      </c>
      <c r="G632" s="40">
        <f t="shared" si="172"/>
        <v>0</v>
      </c>
      <c r="H632" s="41"/>
    </row>
    <row r="633" spans="1:8" s="365" customFormat="1" ht="30" customHeight="1" thickBot="1">
      <c r="A633" s="315">
        <v>925</v>
      </c>
      <c r="B633" s="495"/>
      <c r="C633" s="496" t="s">
        <v>389</v>
      </c>
      <c r="D633" s="497"/>
      <c r="E633" s="107">
        <f>E634</f>
        <v>730000</v>
      </c>
      <c r="F633" s="107">
        <f t="shared" ref="F633:G633" si="211">F634</f>
        <v>759840</v>
      </c>
      <c r="G633" s="107">
        <f t="shared" si="211"/>
        <v>765749</v>
      </c>
      <c r="H633" s="108">
        <f t="shared" si="205"/>
        <v>1.0077766371867762</v>
      </c>
    </row>
    <row r="634" spans="1:8" s="369" customFormat="1" ht="15" customHeight="1" thickBot="1">
      <c r="A634" s="498"/>
      <c r="B634" s="366">
        <v>92502</v>
      </c>
      <c r="C634" s="367" t="s">
        <v>390</v>
      </c>
      <c r="D634" s="368"/>
      <c r="E634" s="28">
        <f>E635+E639</f>
        <v>730000</v>
      </c>
      <c r="F634" s="28">
        <f t="shared" ref="F634:G634" si="212">F635+F639</f>
        <v>759840</v>
      </c>
      <c r="G634" s="28">
        <f t="shared" si="212"/>
        <v>765749</v>
      </c>
      <c r="H634" s="29">
        <f t="shared" si="205"/>
        <v>1.0077766371867762</v>
      </c>
    </row>
    <row r="635" spans="1:8" ht="17.25" customHeight="1">
      <c r="A635" s="424"/>
      <c r="B635" s="2380" t="s">
        <v>22</v>
      </c>
      <c r="C635" s="2381"/>
      <c r="D635" s="406"/>
      <c r="E635" s="31">
        <f>SUM(E636:E638)</f>
        <v>730000</v>
      </c>
      <c r="F635" s="31">
        <f>SUM(F636:F638)</f>
        <v>759840</v>
      </c>
      <c r="G635" s="31">
        <f>SUM(G636:G638)</f>
        <v>765149</v>
      </c>
      <c r="H635" s="32">
        <f t="shared" si="205"/>
        <v>1.0069869972625816</v>
      </c>
    </row>
    <row r="636" spans="1:8" ht="24.75" customHeight="1">
      <c r="A636" s="424"/>
      <c r="B636" s="2382"/>
      <c r="C636" s="403" t="s">
        <v>391</v>
      </c>
      <c r="D636" s="499" t="s">
        <v>25</v>
      </c>
      <c r="E636" s="177">
        <v>0</v>
      </c>
      <c r="F636" s="177">
        <v>0</v>
      </c>
      <c r="G636" s="177">
        <v>5323</v>
      </c>
      <c r="H636" s="277"/>
    </row>
    <row r="637" spans="1:8" ht="25.5" customHeight="1">
      <c r="A637" s="424"/>
      <c r="B637" s="2383"/>
      <c r="C637" s="426" t="s">
        <v>305</v>
      </c>
      <c r="D637" s="500">
        <v>2230</v>
      </c>
      <c r="E637" s="37">
        <v>730000</v>
      </c>
      <c r="F637" s="37">
        <v>730000</v>
      </c>
      <c r="G637" s="37">
        <v>729995</v>
      </c>
      <c r="H637" s="35">
        <f t="shared" si="205"/>
        <v>0.99999315068493155</v>
      </c>
    </row>
    <row r="638" spans="1:8" ht="27" customHeight="1">
      <c r="A638" s="424"/>
      <c r="B638" s="2384"/>
      <c r="C638" s="352" t="s">
        <v>54</v>
      </c>
      <c r="D638" s="501">
        <v>2460</v>
      </c>
      <c r="E638" s="37">
        <v>0</v>
      </c>
      <c r="F638" s="37">
        <v>29840</v>
      </c>
      <c r="G638" s="37">
        <v>29831</v>
      </c>
      <c r="H638" s="35">
        <f t="shared" si="205"/>
        <v>0.99969839142091155</v>
      </c>
    </row>
    <row r="639" spans="1:8" ht="15.75" customHeight="1">
      <c r="A639" s="424"/>
      <c r="B639" s="2385" t="s">
        <v>35</v>
      </c>
      <c r="C639" s="2386"/>
      <c r="D639" s="339"/>
      <c r="E639" s="502">
        <f>E640</f>
        <v>0</v>
      </c>
      <c r="F639" s="502">
        <f t="shared" ref="F639:G639" si="213">F640</f>
        <v>0</v>
      </c>
      <c r="G639" s="502">
        <f t="shared" si="213"/>
        <v>600</v>
      </c>
      <c r="H639" s="503"/>
    </row>
    <row r="640" spans="1:8" ht="20.25" customHeight="1" thickBot="1">
      <c r="A640" s="424"/>
      <c r="B640" s="389"/>
      <c r="C640" s="445" t="s">
        <v>392</v>
      </c>
      <c r="D640" s="396" t="s">
        <v>110</v>
      </c>
      <c r="E640" s="177">
        <v>0</v>
      </c>
      <c r="F640" s="177">
        <v>0</v>
      </c>
      <c r="G640" s="177">
        <v>600</v>
      </c>
      <c r="H640" s="277"/>
    </row>
    <row r="641" spans="1:9" ht="15.75" thickBot="1">
      <c r="A641" s="504">
        <v>926</v>
      </c>
      <c r="B641" s="505"/>
      <c r="C641" s="506" t="s">
        <v>393</v>
      </c>
      <c r="D641" s="507"/>
      <c r="E641" s="508">
        <f>E642</f>
        <v>0</v>
      </c>
      <c r="F641" s="508">
        <f t="shared" ref="F641" si="214">F642</f>
        <v>0</v>
      </c>
      <c r="G641" s="508">
        <f>G642</f>
        <v>9727</v>
      </c>
      <c r="H641" s="509"/>
    </row>
    <row r="642" spans="1:9" ht="16.5" customHeight="1" thickBot="1">
      <c r="A642" s="424"/>
      <c r="B642" s="337">
        <v>92605</v>
      </c>
      <c r="C642" s="320" t="s">
        <v>394</v>
      </c>
      <c r="D642" s="338"/>
      <c r="E642" s="28">
        <f>E643+E646</f>
        <v>0</v>
      </c>
      <c r="F642" s="28">
        <f t="shared" ref="F642" si="215">F643+F646</f>
        <v>0</v>
      </c>
      <c r="G642" s="28">
        <f>G643+G646</f>
        <v>9727</v>
      </c>
      <c r="H642" s="29"/>
    </row>
    <row r="643" spans="1:9" ht="15.75" customHeight="1">
      <c r="A643" s="424"/>
      <c r="B643" s="2387" t="s">
        <v>22</v>
      </c>
      <c r="C643" s="2388"/>
      <c r="D643" s="406"/>
      <c r="E643" s="31">
        <f>E644+E645</f>
        <v>0</v>
      </c>
      <c r="F643" s="31">
        <f t="shared" ref="F643" si="216">F644+F645</f>
        <v>0</v>
      </c>
      <c r="G643" s="31">
        <f>G644+G645</f>
        <v>9727</v>
      </c>
      <c r="H643" s="32"/>
    </row>
    <row r="644" spans="1:9" ht="47.25" customHeight="1">
      <c r="A644" s="424"/>
      <c r="B644" s="2382"/>
      <c r="C644" s="344" t="s">
        <v>91</v>
      </c>
      <c r="D644" s="469" t="s">
        <v>92</v>
      </c>
      <c r="E644" s="34">
        <v>0</v>
      </c>
      <c r="F644" s="34">
        <v>0</v>
      </c>
      <c r="G644" s="34">
        <v>381</v>
      </c>
      <c r="H644" s="114"/>
    </row>
    <row r="645" spans="1:9" ht="27.75" customHeight="1">
      <c r="A645" s="424"/>
      <c r="B645" s="2384"/>
      <c r="C645" s="484" t="s">
        <v>395</v>
      </c>
      <c r="D645" s="469" t="s">
        <v>83</v>
      </c>
      <c r="E645" s="80">
        <v>0</v>
      </c>
      <c r="F645" s="80">
        <v>0</v>
      </c>
      <c r="G645" s="80">
        <v>9346</v>
      </c>
      <c r="H645" s="91"/>
    </row>
    <row r="646" spans="1:9" ht="15.75" customHeight="1" thickBot="1">
      <c r="A646" s="510"/>
      <c r="B646" s="2389" t="s">
        <v>29</v>
      </c>
      <c r="C646" s="2390"/>
      <c r="D646" s="371"/>
      <c r="E646" s="40">
        <v>0</v>
      </c>
      <c r="F646" s="40">
        <v>0</v>
      </c>
      <c r="G646" s="40">
        <f t="shared" si="172"/>
        <v>0</v>
      </c>
      <c r="H646" s="41"/>
    </row>
    <row r="647" spans="1:9" ht="21.75" customHeight="1" thickBot="1">
      <c r="A647" s="2374" t="s">
        <v>396</v>
      </c>
      <c r="B647" s="2375"/>
      <c r="C647" s="2375"/>
      <c r="D647" s="511"/>
      <c r="E647" s="512">
        <f>E10+E47+E53+E59+E68+E133+E144+E159+E186+E194+E215+E289+E294+E307+E353+E414+E447+E481+E519+E524+E541+E582+E633+E641</f>
        <v>1237408088</v>
      </c>
      <c r="F647" s="512">
        <f>F10+F47+F53+F59+F68+F133+F144+F159+F186+F194+F215+F289+F294+F307+F353+F414+F447+F481+F519+F524+F541+F582+F633+F641</f>
        <v>1157348689</v>
      </c>
      <c r="G647" s="512">
        <f>G10+G47+G53+G59+G68+G133+G144+G159+G186+G194+G215+G289+G294+G307+G353+G414+G447+G481+G519+G524+G541+G582+G633+G641</f>
        <v>1158329662</v>
      </c>
      <c r="H647" s="513">
        <f t="shared" si="205"/>
        <v>1.0008476036732263</v>
      </c>
    </row>
    <row r="648" spans="1:9" ht="15" customHeight="1">
      <c r="A648" s="2376" t="s">
        <v>397</v>
      </c>
      <c r="B648" s="2377"/>
      <c r="C648" s="2377"/>
      <c r="D648" s="514"/>
      <c r="E648" s="515"/>
      <c r="F648" s="515"/>
      <c r="G648" s="515"/>
      <c r="H648" s="516"/>
    </row>
    <row r="649" spans="1:9" ht="15" customHeight="1">
      <c r="A649" s="2378" t="s">
        <v>398</v>
      </c>
      <c r="B649" s="2379"/>
      <c r="C649" s="2379"/>
      <c r="D649" s="517"/>
      <c r="E649" s="518">
        <f>E12+E20+E28+E33+E43+E49+E55+E70+E80+E86+E92+E97+E128+E146+E161+E169+E173+E183+E188+E210+E217+E222+E237+E242+E261+E265+E291+E296+E303+E309+E317+E321+E325+E329+E342+E355+E365+E372+E389+E431+E440+E444+E449+E454+E470+E488+E494+E526+E532+E536+E556+E562+E569+E611+E635+E629+E135+E39+E61+E256+E313+E361+E401+E411+E416+E431+E509+E547+E590+E596+E600+E618+E643+E551+E543+E139+E579+E625+E124+E196+E200+E423+E427+E436+E465+E483+E521+E575+E606+E584+E397</f>
        <v>813035173</v>
      </c>
      <c r="F649" s="518">
        <f>F12+F20+F28+F33+F43+F49+F55+F70+F80+F86+F92+F97+F128+F146+F161+F169+F173+F183+F188+F210+F217+F222+F237+F242+F261+F265+F291+F296+F303+F309+F317+F321+F325+F329+F342+F355+F365+F372+F389+F431+F440+F444+F449+F454+F470+F488+F494+F526+F532+F536+F556+F562+F569+F611+F635+F629+F135+F39+F61+F256+F313+F361+F401+F411+F416+F431+F509+F547+F590+F596+F600+F618+F643+F551+F543+F139+F579+F625+F124+F196+F200+F423+F427+F436+F465+F483+F521+F575+F606+F584+F397</f>
        <v>835898072</v>
      </c>
      <c r="G649" s="518">
        <f>G12+G20+G28+G33+G43+G49+G55+G70+G80+G86+G92+G97+G128+G146+G161+G169+G173+G183+G188+G210+G217+G222+G237+G242+G261+G265+G291+G296+G303+G309+G317+G321+G325+G329+G342+G355+G365+G372+G389+G431+G440+G444+G449+G454+G470+G488+G494+G526+G532+G536+G556+G562+G569+G611+G635+G629+G135+G39+G61+G256+G313+G361+G401+G411+G416+G431+G509+G547+G590+G596+G600+G618+G643+G551+G543+G139+G579+G625+G124+G196+G200+G423+G427+G436+G465+G483+G521+G575+G606+G584+G397</f>
        <v>836750740</v>
      </c>
      <c r="H649" s="519">
        <f t="shared" si="205"/>
        <v>1.0010200621685368</v>
      </c>
      <c r="I649" s="520"/>
    </row>
    <row r="650" spans="1:9" ht="15" hidden="1" customHeight="1">
      <c r="A650" s="521" t="s">
        <v>399</v>
      </c>
      <c r="B650" s="522"/>
      <c r="C650" s="522"/>
      <c r="D650" s="517"/>
      <c r="E650" s="518" t="e">
        <f>E22+E29+E30+E44+E45+E50+E51+E75+E88+E109+E111+E112+E130+E141+E178+E179+E184+E218+E232+E238+E257+E262+E268+E270+#REF!+E271+E274+E275+E278+E282+E330+E331+E333+E343+E344+E345+E346+E347+E362+E373+E374+E381+E382+E394+E402+E441+E445+E450+E471+E472+E473+E475+E502+E503+E504+E505+E510+E511+E527+E528+E529+E533+E537+E548+E553+E591+E597+E612+E613+E637+E638+E645+E291</f>
        <v>#REF!</v>
      </c>
      <c r="F650" s="518" t="e">
        <f>F22+F29+F30+F44+F45+F50+F51+F75+F88+F109+F111+F112+F130+F141+F178+F179+F184+F218+F232+F238+F257+F262+F268+F270+#REF!+F271+F274+F275+F278+F282+F330+F331+F333+F343+F344+F345+F346+F347+F362+F373+F374+F381+F382+F394+F402+F441+F445+F450+F471+F472+F473+F475+F502+F503+F504+F505+F510+F511+F527+F528+F529+F533+F537+F548+F553+F591+F597+F612+F613+F637+F638+F645+F377+F383+F404+F292</f>
        <v>#REF!</v>
      </c>
      <c r="G650" s="518" t="e">
        <f>G22+G29+G30+G44+G45+G50+G51+G75+G88+G109+G111+G112+G130+G141+G178+G179+G184+G218+G232+G238+G257+G262+G268+G270+#REF!+G271+G274+G275+G278+G282+G330+G331+G333+G343+G344+G345+G346+G347+G362+G373+G374+G381+G382+G394+G402+G441+G445+G450+G471+G472+G473+G475+G502+G503+G504+G505+G510+G511+G527+G528+G529+G533+G537+G548+G553+G591+G597+G612+G613+G637+G638+G645+G377+G383+G404+G292</f>
        <v>#REF!</v>
      </c>
      <c r="H650" s="519" t="e">
        <f t="shared" si="205"/>
        <v>#REF!</v>
      </c>
      <c r="I650" s="520"/>
    </row>
    <row r="651" spans="1:9" ht="15" hidden="1" customHeight="1">
      <c r="A651" s="521" t="s">
        <v>400</v>
      </c>
      <c r="B651" s="522"/>
      <c r="C651" s="522"/>
      <c r="D651" s="517"/>
      <c r="E651" s="518" t="e">
        <f>E14+E17+E21+E23+E34+E40+E57+#REF!+E62+E65+E71+E72+E74+E76+E81+E100+E108+E129+E131+E136+E147+E148+E150+E162+E163+E170+E174+E175+E177+E180+E190+E211+E212+E213+E219+E223+E225+E226+E227+E229+E230+E239+E231+E248+#REF!+E249+E250+E251+E252+E267+E276+E280+E297+E298+E299+E300+E304+E305+E310+E318+E322++E326+E332+E357+E367+E368+E391+E392+E393+E403+E405+E406+E412+E455+E458+E460+E474+E476+E477+E489+E501+E512+E513+E514+E515+E516+E538+E539+E544+E559+E564+E565+E566+E570+E571+E572+E636+E93+E631</f>
        <v>#REF!</v>
      </c>
      <c r="F651" s="518" t="e">
        <f>F14+F17+F21+F23+F34+F40+F57+#REF!+F62+F65+F71+F72+F74+F76+F81+F100+F108+F129+F131+F136+F147+F148+F150+F162+F163+F170+F174+F175+F177+F180+F190+F211+F212+F213+F219+F223+F225+F226+F227+F229+F230+F239+F231+F248+#REF!+F249+F250+F251+F252+F267+F276+F280+F297+F298+F299+F300+F304+F305+F310+F318+F322++F326+F332+F357+F367+F368+F391+F392+F393+F403+F405+F406+F412+F455+F458+F460+F474+F476+F477+F489+F501+F512+F513+F514+F515+F516+F538+F539+F544+F559+F564+F565+F566+F570+F571+F572+F636+F93+F631</f>
        <v>#REF!</v>
      </c>
      <c r="G651" s="518" t="e">
        <f>E651+F651</f>
        <v>#REF!</v>
      </c>
      <c r="H651" s="519" t="e">
        <f t="shared" si="205"/>
        <v>#REF!</v>
      </c>
      <c r="I651" s="520"/>
    </row>
    <row r="652" spans="1:9">
      <c r="A652" s="2378" t="s">
        <v>401</v>
      </c>
      <c r="B652" s="2379"/>
      <c r="C652" s="2379"/>
      <c r="D652" s="517"/>
      <c r="E652" s="518">
        <f>E18+E24+E31+E37+E46+E52+E58+E77+E83+E90+E95+E113+E132+E155+E166+E171+E181+E185+E191+E214+E220+E234+E240+E253+E263+E283+E301+E306+E311+E319+E323+E327+E334+E348+E359+E370+E386+E395+E432+E442+E446+E452+E463+E491+E506+E530+E534+E540+E560+E567+E573+E639+E632+E66+E258+E314+E363+E407+E413+E419+E478+E517+E549+E593+E598+E602+E615+E621+E646+E545+E554+E143+E137+E41+E581+E627+E588+E125+E198+E208+E424+E428+E467+E485+E523+E577+E608+E399</f>
        <v>424372915</v>
      </c>
      <c r="F652" s="518">
        <f>F18+F24+F31+F37+F46+F52+F58+F77+F83+F90+F95+F113+F132+F155+F166+F171+F181+F185+F191+F214+F220+F234+F240+F253+F263+F283+F301+F306+F311+F319+F323+F327+F334+F348+F359+F370+F386+F395+F432+F442+F446+F452+F463+F491+F506+F530+F534+F540+F560+F567+F573+F639+F632+F66+F258+F314+F363+F407+F413+F419+F478+F517+F549+F593+F598+F602+F615+F621+F646+F545+F554+F143+F137+F41+F581+F627+F588+F125+F198+F208+F424+F428+F467+F485+F523+F577+F608+F399</f>
        <v>321450617</v>
      </c>
      <c r="G652" s="518">
        <f>G18+G24+G31+G37+G46+G52+G58+G77+G83+G90+G95+G113+G132+G155+G166+G171+G181+G185+G191+G214+G220+G234+G240+G253+G263+G283+G301+G306+G311+G319+G323+G327+G334+G348+G359+G370+G386+G395+G432+G442+G446+G452+G463+G491+G506+G530+G534+G540+G560+G567+G573+G639+G632+G66+G258+G314+G363+G407+G413+G419+G478+G517+G549+G593+G598+G602+G615+G621+G646+G545+G554+G143+G137+G41+G581+G627+G588+G125+G198+G208+G424+G428+G467+G485+G523+G577+G608+G399</f>
        <v>321578922</v>
      </c>
      <c r="H652" s="519">
        <f t="shared" si="205"/>
        <v>1.0003991437353501</v>
      </c>
      <c r="I652" s="520"/>
    </row>
    <row r="653" spans="1:9" ht="15" hidden="1" customHeight="1">
      <c r="A653" s="521" t="s">
        <v>399</v>
      </c>
      <c r="B653" s="522"/>
      <c r="C653" s="522"/>
      <c r="D653" s="517"/>
      <c r="E653" s="518" t="e">
        <f>E25+E26+E78+E84+E116+#REF!+E118+E120+E121+E122+E259+E287+E335+E336+E337+E340+E349+E351+E421+E433+E507</f>
        <v>#REF!</v>
      </c>
      <c r="F653" s="518" t="e">
        <f>F25+F26+F78+F84+F116+#REF!+F118+F120+F121+F122+F259+F287+F335+F336+F337+F340+F349+F351+F421+F433+F507</f>
        <v>#REF!</v>
      </c>
      <c r="G653" s="518" t="e">
        <f>E653+F653</f>
        <v>#REF!</v>
      </c>
      <c r="H653" s="519" t="e">
        <f>G653/#REF!</f>
        <v>#REF!</v>
      </c>
    </row>
    <row r="654" spans="1:9" ht="15" hidden="1" customHeight="1" thickBot="1">
      <c r="A654" s="523" t="s">
        <v>400</v>
      </c>
      <c r="B654" s="524"/>
      <c r="C654" s="524"/>
      <c r="D654" s="525"/>
      <c r="E654" s="526" t="e">
        <f>E67+E156+E157+E315+E338+E339+E408+E479+E480+E518+E604+E623+#REF!+E117</f>
        <v>#REF!</v>
      </c>
      <c r="F654" s="526" t="e">
        <f>F67+F156+F157+F315+F338+F339+F408+F479+F480+F518+F604+F623+#REF!+F117+#REF!</f>
        <v>#REF!</v>
      </c>
      <c r="G654" s="526" t="e">
        <f>E654+F654</f>
        <v>#REF!</v>
      </c>
      <c r="H654" s="527" t="e">
        <f>G654/#REF!</f>
        <v>#REF!</v>
      </c>
    </row>
    <row r="656" spans="1:9">
      <c r="A656" s="5"/>
      <c r="B656" s="5"/>
      <c r="C656" s="100"/>
      <c r="D656" s="528"/>
      <c r="E656" s="11">
        <f>E649+E652</f>
        <v>1237408088</v>
      </c>
      <c r="F656" s="11">
        <f>F649+F652</f>
        <v>1157348689</v>
      </c>
      <c r="G656" s="11">
        <f>G649+G652</f>
        <v>1158329662</v>
      </c>
    </row>
    <row r="657" spans="1:8">
      <c r="A657" s="5"/>
      <c r="B657" s="5"/>
      <c r="C657" s="100"/>
      <c r="D657" s="528"/>
    </row>
    <row r="658" spans="1:8">
      <c r="A658" s="5"/>
      <c r="B658" s="5"/>
      <c r="C658" s="100"/>
      <c r="D658" s="528"/>
      <c r="F658" s="11">
        <f>F656-F647</f>
        <v>0</v>
      </c>
      <c r="G658" s="11">
        <f>G656-G647</f>
        <v>0</v>
      </c>
    </row>
    <row r="659" spans="1:8">
      <c r="A659" s="5"/>
      <c r="B659" s="5"/>
      <c r="C659" s="100"/>
      <c r="D659" s="528"/>
    </row>
    <row r="660" spans="1:8">
      <c r="A660" s="5"/>
      <c r="B660" s="5"/>
      <c r="C660" s="100"/>
      <c r="D660" s="528"/>
    </row>
    <row r="661" spans="1:8">
      <c r="A661" s="5"/>
      <c r="B661" s="5"/>
      <c r="C661" s="100"/>
      <c r="D661" s="528"/>
    </row>
    <row r="662" spans="1:8">
      <c r="A662" s="5"/>
      <c r="B662" s="5"/>
      <c r="C662" s="100"/>
      <c r="D662" s="528"/>
    </row>
    <row r="663" spans="1:8" s="11" customFormat="1">
      <c r="A663" s="5"/>
      <c r="B663" s="5"/>
      <c r="C663" s="100"/>
      <c r="D663" s="528"/>
      <c r="H663" s="12"/>
    </row>
    <row r="664" spans="1:8" s="11" customFormat="1">
      <c r="A664" s="5"/>
      <c r="B664" s="5"/>
      <c r="C664" s="100"/>
      <c r="D664" s="528"/>
      <c r="H664" s="12"/>
    </row>
    <row r="665" spans="1:8" s="11" customFormat="1">
      <c r="A665" s="5"/>
      <c r="B665" s="5"/>
      <c r="C665" s="100"/>
      <c r="D665" s="528"/>
      <c r="H665" s="12"/>
    </row>
    <row r="666" spans="1:8" s="11" customFormat="1">
      <c r="A666" s="5"/>
      <c r="B666" s="5"/>
      <c r="C666" s="100"/>
      <c r="D666" s="528"/>
      <c r="H666" s="12"/>
    </row>
    <row r="667" spans="1:8" s="11" customFormat="1">
      <c r="A667" s="5"/>
      <c r="B667" s="5"/>
      <c r="C667" s="100"/>
      <c r="D667" s="528"/>
      <c r="H667" s="12"/>
    </row>
    <row r="668" spans="1:8" s="11" customFormat="1">
      <c r="A668" s="5"/>
      <c r="B668" s="5"/>
      <c r="C668" s="100"/>
      <c r="D668" s="528"/>
      <c r="H668" s="12"/>
    </row>
    <row r="669" spans="1:8" s="11" customFormat="1">
      <c r="A669" s="5"/>
      <c r="B669" s="5"/>
      <c r="C669" s="100"/>
      <c r="D669" s="528"/>
      <c r="H669" s="12"/>
    </row>
    <row r="670" spans="1:8" s="11" customFormat="1">
      <c r="A670" s="5"/>
      <c r="B670" s="5"/>
      <c r="C670" s="100"/>
      <c r="D670" s="528"/>
      <c r="H670" s="12"/>
    </row>
    <row r="671" spans="1:8" s="11" customFormat="1">
      <c r="A671" s="5"/>
      <c r="B671" s="5"/>
      <c r="C671" s="100"/>
      <c r="D671" s="528"/>
      <c r="H671" s="12"/>
    </row>
    <row r="672" spans="1:8" s="11" customFormat="1">
      <c r="A672" s="5"/>
      <c r="B672" s="5"/>
      <c r="C672" s="100"/>
      <c r="D672" s="528"/>
      <c r="H672" s="12"/>
    </row>
    <row r="673" spans="1:8" s="11" customFormat="1">
      <c r="A673" s="5"/>
      <c r="B673" s="5"/>
      <c r="C673" s="100"/>
      <c r="D673" s="528"/>
      <c r="H673" s="12"/>
    </row>
    <row r="674" spans="1:8" s="11" customFormat="1">
      <c r="A674" s="5"/>
      <c r="B674" s="5"/>
      <c r="C674" s="100"/>
      <c r="D674" s="528"/>
      <c r="H674" s="12"/>
    </row>
    <row r="675" spans="1:8" s="11" customFormat="1">
      <c r="A675" s="5"/>
      <c r="B675" s="5"/>
      <c r="C675" s="100"/>
      <c r="D675" s="5"/>
      <c r="H675" s="12"/>
    </row>
    <row r="676" spans="1:8" s="11" customFormat="1">
      <c r="A676" s="5"/>
      <c r="B676" s="5"/>
      <c r="C676" s="100"/>
      <c r="D676" s="5"/>
      <c r="H676" s="12"/>
    </row>
    <row r="677" spans="1:8" s="11" customFormat="1">
      <c r="A677" s="5"/>
      <c r="B677" s="5"/>
      <c r="C677" s="100"/>
      <c r="D677" s="5"/>
      <c r="H677" s="12"/>
    </row>
    <row r="678" spans="1:8" s="11" customFormat="1">
      <c r="A678" s="5"/>
      <c r="B678" s="5"/>
      <c r="C678" s="100"/>
      <c r="D678" s="5"/>
      <c r="H678" s="12"/>
    </row>
    <row r="679" spans="1:8" s="11" customFormat="1">
      <c r="A679" s="5"/>
      <c r="B679" s="5"/>
      <c r="C679" s="100"/>
      <c r="D679" s="5"/>
      <c r="H679" s="12"/>
    </row>
    <row r="680" spans="1:8" s="11" customFormat="1">
      <c r="A680" s="5"/>
      <c r="B680" s="5"/>
      <c r="C680" s="100"/>
      <c r="D680" s="5"/>
      <c r="H680" s="12"/>
    </row>
    <row r="681" spans="1:8" s="11" customFormat="1">
      <c r="A681" s="5"/>
      <c r="B681" s="5"/>
      <c r="C681" s="100"/>
      <c r="D681" s="5"/>
      <c r="H681" s="12"/>
    </row>
    <row r="682" spans="1:8" s="11" customFormat="1">
      <c r="A682" s="5"/>
      <c r="B682" s="5"/>
      <c r="C682" s="100"/>
      <c r="D682" s="5"/>
      <c r="H682" s="12"/>
    </row>
    <row r="683" spans="1:8" s="11" customFormat="1">
      <c r="A683" s="5"/>
      <c r="B683" s="5"/>
      <c r="C683" s="100"/>
      <c r="D683" s="5"/>
      <c r="H683" s="12"/>
    </row>
    <row r="684" spans="1:8" s="11" customFormat="1">
      <c r="A684" s="5"/>
      <c r="B684" s="5"/>
      <c r="C684" s="100"/>
      <c r="D684" s="5"/>
      <c r="H684" s="12"/>
    </row>
    <row r="685" spans="1:8" s="11" customFormat="1">
      <c r="A685" s="5"/>
      <c r="B685" s="5"/>
      <c r="C685" s="100"/>
      <c r="D685" s="5"/>
      <c r="H685" s="12"/>
    </row>
    <row r="686" spans="1:8" s="11" customFormat="1">
      <c r="A686" s="5"/>
      <c r="B686" s="5"/>
      <c r="C686" s="100"/>
      <c r="D686" s="5"/>
      <c r="H686" s="12"/>
    </row>
    <row r="687" spans="1:8" s="11" customFormat="1">
      <c r="A687" s="5"/>
      <c r="B687" s="5"/>
      <c r="C687" s="100"/>
      <c r="D687" s="5"/>
      <c r="H687" s="12"/>
    </row>
    <row r="688" spans="1:8" s="11" customFormat="1">
      <c r="A688" s="5"/>
      <c r="B688" s="5"/>
      <c r="C688" s="100"/>
      <c r="D688" s="5"/>
      <c r="H688" s="12"/>
    </row>
    <row r="689" spans="1:8" s="11" customFormat="1">
      <c r="A689" s="5"/>
      <c r="B689" s="5"/>
      <c r="C689" s="100"/>
      <c r="D689" s="5"/>
      <c r="H689" s="12"/>
    </row>
    <row r="690" spans="1:8" s="11" customFormat="1">
      <c r="A690" s="5"/>
      <c r="B690" s="5"/>
      <c r="C690" s="100"/>
      <c r="D690" s="5"/>
      <c r="H690" s="12"/>
    </row>
    <row r="691" spans="1:8" s="11" customFormat="1">
      <c r="A691" s="5"/>
      <c r="B691" s="5"/>
      <c r="C691" s="100"/>
      <c r="D691" s="5"/>
      <c r="H691" s="12"/>
    </row>
    <row r="692" spans="1:8" s="11" customFormat="1">
      <c r="A692" s="5"/>
      <c r="B692" s="5"/>
      <c r="C692" s="100"/>
      <c r="D692" s="5"/>
      <c r="H692" s="12"/>
    </row>
    <row r="693" spans="1:8" s="11" customFormat="1">
      <c r="A693" s="5"/>
      <c r="B693" s="5"/>
      <c r="C693" s="100"/>
      <c r="D693" s="5"/>
      <c r="H693" s="12"/>
    </row>
    <row r="694" spans="1:8" s="11" customFormat="1">
      <c r="A694" s="5"/>
      <c r="B694" s="5"/>
      <c r="C694" s="100"/>
      <c r="D694" s="5"/>
      <c r="H694" s="12"/>
    </row>
    <row r="695" spans="1:8" s="11" customFormat="1">
      <c r="A695" s="5"/>
      <c r="B695" s="5"/>
      <c r="C695" s="100"/>
      <c r="D695" s="5"/>
      <c r="H695" s="12"/>
    </row>
    <row r="696" spans="1:8" s="11" customFormat="1">
      <c r="A696" s="5"/>
      <c r="B696" s="5"/>
      <c r="C696" s="100"/>
      <c r="D696" s="5"/>
      <c r="H696" s="12"/>
    </row>
    <row r="697" spans="1:8" s="11" customFormat="1">
      <c r="A697" s="5"/>
      <c r="B697" s="5"/>
      <c r="C697" s="100"/>
      <c r="D697" s="5"/>
      <c r="H697" s="12"/>
    </row>
    <row r="698" spans="1:8" s="11" customFormat="1">
      <c r="A698" s="5"/>
      <c r="B698" s="5"/>
      <c r="C698" s="100"/>
      <c r="D698" s="5"/>
      <c r="H698" s="12"/>
    </row>
    <row r="699" spans="1:8" s="11" customFormat="1">
      <c r="A699" s="5"/>
      <c r="B699" s="5"/>
      <c r="C699" s="100"/>
      <c r="D699" s="5"/>
      <c r="H699" s="12"/>
    </row>
    <row r="700" spans="1:8" s="11" customFormat="1">
      <c r="A700" s="5"/>
      <c r="B700" s="5"/>
      <c r="C700" s="100"/>
      <c r="D700" s="5"/>
      <c r="H700" s="12"/>
    </row>
    <row r="701" spans="1:8" s="11" customFormat="1">
      <c r="A701" s="5"/>
      <c r="B701" s="5"/>
      <c r="C701" s="100"/>
      <c r="D701" s="5"/>
      <c r="H701" s="12"/>
    </row>
    <row r="702" spans="1:8" s="11" customFormat="1">
      <c r="A702" s="5"/>
      <c r="B702" s="5"/>
      <c r="C702" s="100"/>
      <c r="D702" s="5"/>
      <c r="H702" s="12"/>
    </row>
    <row r="703" spans="1:8" s="11" customFormat="1">
      <c r="A703" s="5"/>
      <c r="B703" s="5"/>
      <c r="C703" s="100"/>
      <c r="D703" s="5"/>
      <c r="H703" s="12"/>
    </row>
    <row r="704" spans="1:8" s="11" customFormat="1">
      <c r="A704" s="5"/>
      <c r="B704" s="5"/>
      <c r="C704" s="100"/>
      <c r="D704" s="5"/>
      <c r="H704" s="12"/>
    </row>
    <row r="705" spans="1:8" s="11" customFormat="1">
      <c r="A705" s="5"/>
      <c r="B705" s="5"/>
      <c r="C705" s="100"/>
      <c r="D705" s="5"/>
      <c r="H705" s="12"/>
    </row>
    <row r="706" spans="1:8" s="11" customFormat="1">
      <c r="A706" s="5"/>
      <c r="B706" s="5"/>
      <c r="C706" s="100"/>
      <c r="D706" s="5"/>
      <c r="H706" s="12"/>
    </row>
    <row r="707" spans="1:8" s="11" customFormat="1">
      <c r="A707" s="5"/>
      <c r="B707" s="5"/>
      <c r="C707" s="100"/>
      <c r="D707" s="5"/>
      <c r="H707" s="12"/>
    </row>
    <row r="708" spans="1:8" s="11" customFormat="1">
      <c r="A708" s="5"/>
      <c r="B708" s="5"/>
      <c r="C708" s="100"/>
      <c r="D708" s="5"/>
      <c r="H708" s="12"/>
    </row>
    <row r="709" spans="1:8" s="11" customFormat="1">
      <c r="A709" s="5"/>
      <c r="B709" s="5"/>
      <c r="C709" s="100"/>
      <c r="D709" s="5"/>
      <c r="H709" s="12"/>
    </row>
    <row r="710" spans="1:8" s="11" customFormat="1">
      <c r="A710" s="5"/>
      <c r="B710" s="5"/>
      <c r="C710" s="100"/>
      <c r="D710" s="5"/>
      <c r="H710" s="12"/>
    </row>
    <row r="711" spans="1:8" s="11" customFormat="1">
      <c r="A711" s="5"/>
      <c r="B711" s="5"/>
      <c r="C711" s="100"/>
      <c r="D711" s="5"/>
      <c r="H711" s="12"/>
    </row>
    <row r="712" spans="1:8" s="11" customFormat="1">
      <c r="A712" s="5"/>
      <c r="B712" s="5"/>
      <c r="C712" s="100"/>
      <c r="D712" s="5"/>
      <c r="H712" s="12"/>
    </row>
    <row r="713" spans="1:8" s="11" customFormat="1">
      <c r="A713" s="5"/>
      <c r="B713" s="5"/>
      <c r="C713" s="100"/>
      <c r="D713" s="5"/>
      <c r="H713" s="12"/>
    </row>
    <row r="714" spans="1:8" s="11" customFormat="1">
      <c r="A714" s="5"/>
      <c r="B714" s="5"/>
      <c r="C714" s="100"/>
      <c r="D714" s="5"/>
      <c r="H714" s="12"/>
    </row>
    <row r="715" spans="1:8" s="11" customFormat="1">
      <c r="A715" s="5"/>
      <c r="B715" s="5"/>
      <c r="C715" s="100"/>
      <c r="D715" s="5"/>
      <c r="H715" s="12"/>
    </row>
    <row r="716" spans="1:8" s="11" customFormat="1">
      <c r="A716" s="5"/>
      <c r="B716" s="5"/>
      <c r="C716" s="100"/>
      <c r="D716" s="5"/>
      <c r="H716" s="12"/>
    </row>
    <row r="717" spans="1:8" s="11" customFormat="1">
      <c r="A717" s="5"/>
      <c r="B717" s="5"/>
      <c r="C717" s="100"/>
      <c r="D717" s="5"/>
      <c r="H717" s="12"/>
    </row>
    <row r="718" spans="1:8" s="11" customFormat="1">
      <c r="A718" s="5"/>
      <c r="B718" s="5"/>
      <c r="C718" s="100"/>
      <c r="D718" s="5"/>
      <c r="H718" s="12"/>
    </row>
    <row r="719" spans="1:8" s="11" customFormat="1">
      <c r="A719" s="5"/>
      <c r="B719" s="5"/>
      <c r="C719" s="100"/>
      <c r="D719" s="5"/>
      <c r="H719" s="12"/>
    </row>
    <row r="720" spans="1:8" s="11" customFormat="1">
      <c r="A720" s="5"/>
      <c r="B720" s="5"/>
      <c r="C720" s="100"/>
      <c r="D720" s="5"/>
      <c r="H720" s="12"/>
    </row>
    <row r="721" spans="1:8" s="11" customFormat="1">
      <c r="A721" s="5"/>
      <c r="B721" s="5"/>
      <c r="C721" s="100"/>
      <c r="D721" s="5"/>
      <c r="H721" s="12"/>
    </row>
    <row r="722" spans="1:8" s="11" customFormat="1">
      <c r="A722" s="5"/>
      <c r="B722" s="5"/>
      <c r="C722" s="100"/>
      <c r="D722" s="5"/>
      <c r="H722" s="12"/>
    </row>
    <row r="723" spans="1:8" s="11" customFormat="1">
      <c r="A723" s="5"/>
      <c r="B723" s="5"/>
      <c r="C723" s="100"/>
      <c r="D723" s="5"/>
      <c r="H723" s="12"/>
    </row>
    <row r="724" spans="1:8" s="11" customFormat="1">
      <c r="A724" s="5"/>
      <c r="B724" s="5"/>
      <c r="C724" s="100"/>
      <c r="D724" s="5"/>
      <c r="H724" s="12"/>
    </row>
    <row r="725" spans="1:8" s="11" customFormat="1">
      <c r="A725" s="5"/>
      <c r="B725" s="5"/>
      <c r="C725" s="100"/>
      <c r="D725" s="5"/>
      <c r="H725" s="12"/>
    </row>
    <row r="726" spans="1:8" s="11" customFormat="1">
      <c r="A726" s="5"/>
      <c r="B726" s="5"/>
      <c r="C726" s="100"/>
      <c r="D726" s="5"/>
      <c r="H726" s="12"/>
    </row>
    <row r="727" spans="1:8" s="11" customFormat="1">
      <c r="A727" s="5"/>
      <c r="B727" s="5"/>
      <c r="C727" s="100"/>
      <c r="D727" s="5"/>
      <c r="H727" s="12"/>
    </row>
    <row r="728" spans="1:8" s="11" customFormat="1">
      <c r="A728" s="5"/>
      <c r="B728" s="5"/>
      <c r="C728" s="100"/>
      <c r="D728" s="5"/>
      <c r="H728" s="12"/>
    </row>
    <row r="729" spans="1:8" s="11" customFormat="1">
      <c r="A729" s="5"/>
      <c r="B729" s="5"/>
      <c r="C729" s="100"/>
      <c r="D729" s="5"/>
      <c r="H729" s="12"/>
    </row>
    <row r="730" spans="1:8" s="11" customFormat="1">
      <c r="A730" s="5"/>
      <c r="B730" s="5"/>
      <c r="C730" s="100"/>
      <c r="D730" s="5"/>
      <c r="H730" s="12"/>
    </row>
    <row r="731" spans="1:8" s="11" customFormat="1">
      <c r="A731" s="5"/>
      <c r="B731" s="5"/>
      <c r="C731" s="100"/>
      <c r="D731" s="5"/>
      <c r="H731" s="12"/>
    </row>
    <row r="732" spans="1:8" s="11" customFormat="1">
      <c r="A732" s="5"/>
      <c r="B732" s="5"/>
      <c r="C732" s="100"/>
      <c r="D732" s="5"/>
      <c r="H732" s="12"/>
    </row>
    <row r="733" spans="1:8" s="11" customFormat="1">
      <c r="A733" s="5"/>
      <c r="B733" s="5"/>
      <c r="C733" s="100"/>
      <c r="D733" s="5"/>
      <c r="H733" s="12"/>
    </row>
    <row r="734" spans="1:8" s="11" customFormat="1">
      <c r="A734" s="5"/>
      <c r="B734" s="5"/>
      <c r="C734" s="100"/>
      <c r="D734" s="5"/>
      <c r="H734" s="12"/>
    </row>
    <row r="735" spans="1:8" s="11" customFormat="1">
      <c r="A735" s="5"/>
      <c r="B735" s="5"/>
      <c r="C735" s="100"/>
      <c r="D735" s="5"/>
      <c r="H735" s="12"/>
    </row>
    <row r="736" spans="1:8" s="11" customFormat="1">
      <c r="A736" s="5"/>
      <c r="B736" s="5"/>
      <c r="C736" s="100"/>
      <c r="D736" s="5"/>
      <c r="H736" s="12"/>
    </row>
    <row r="737" spans="1:8" s="11" customFormat="1">
      <c r="A737" s="5"/>
      <c r="B737" s="5"/>
      <c r="C737" s="100"/>
      <c r="D737" s="5"/>
      <c r="H737" s="12"/>
    </row>
    <row r="738" spans="1:8" s="11" customFormat="1">
      <c r="A738" s="5"/>
      <c r="B738" s="5"/>
      <c r="C738" s="100"/>
      <c r="D738" s="5"/>
      <c r="H738" s="12"/>
    </row>
    <row r="739" spans="1:8" s="11" customFormat="1">
      <c r="A739" s="5"/>
      <c r="B739" s="5"/>
      <c r="C739" s="100"/>
      <c r="D739" s="5"/>
      <c r="H739" s="12"/>
    </row>
    <row r="740" spans="1:8" s="11" customFormat="1">
      <c r="A740" s="5"/>
      <c r="B740" s="5"/>
      <c r="C740" s="100"/>
      <c r="D740" s="5"/>
      <c r="H740" s="12"/>
    </row>
    <row r="741" spans="1:8" s="11" customFormat="1">
      <c r="A741" s="5"/>
      <c r="B741" s="5"/>
      <c r="C741" s="100"/>
      <c r="D741" s="5"/>
      <c r="H741" s="12"/>
    </row>
    <row r="742" spans="1:8" s="11" customFormat="1">
      <c r="A742" s="5"/>
      <c r="B742" s="5"/>
      <c r="C742" s="100"/>
      <c r="D742" s="5"/>
      <c r="H742" s="12"/>
    </row>
    <row r="743" spans="1:8" s="11" customFormat="1">
      <c r="A743" s="5"/>
      <c r="B743" s="5"/>
      <c r="C743" s="100"/>
      <c r="D743" s="5"/>
      <c r="H743" s="12"/>
    </row>
    <row r="744" spans="1:8" s="11" customFormat="1">
      <c r="A744" s="5"/>
      <c r="B744" s="5"/>
      <c r="C744" s="100"/>
      <c r="D744" s="5"/>
      <c r="H744" s="12"/>
    </row>
    <row r="745" spans="1:8" s="11" customFormat="1">
      <c r="A745" s="5"/>
      <c r="B745" s="5"/>
      <c r="C745" s="100"/>
      <c r="D745" s="5"/>
      <c r="H745" s="12"/>
    </row>
    <row r="746" spans="1:8" s="11" customFormat="1">
      <c r="A746" s="5"/>
      <c r="B746" s="5"/>
      <c r="C746" s="100"/>
      <c r="D746" s="5"/>
      <c r="H746" s="12"/>
    </row>
    <row r="747" spans="1:8" s="11" customFormat="1">
      <c r="A747" s="5"/>
      <c r="B747" s="5"/>
      <c r="C747" s="100"/>
      <c r="D747" s="5"/>
      <c r="H747" s="12"/>
    </row>
    <row r="748" spans="1:8" s="11" customFormat="1">
      <c r="A748" s="5"/>
      <c r="B748" s="5"/>
      <c r="C748" s="100"/>
      <c r="D748" s="5"/>
      <c r="H748" s="12"/>
    </row>
    <row r="749" spans="1:8" s="11" customFormat="1">
      <c r="A749" s="5"/>
      <c r="B749" s="5"/>
      <c r="C749" s="100"/>
      <c r="D749" s="5"/>
      <c r="H749" s="12"/>
    </row>
    <row r="750" spans="1:8" s="11" customFormat="1">
      <c r="A750" s="5"/>
      <c r="B750" s="5"/>
      <c r="C750" s="100"/>
      <c r="D750" s="5"/>
      <c r="H750" s="12"/>
    </row>
    <row r="751" spans="1:8" s="11" customFormat="1">
      <c r="A751" s="5"/>
      <c r="B751" s="5"/>
      <c r="C751" s="100"/>
      <c r="D751" s="5"/>
      <c r="H751" s="12"/>
    </row>
    <row r="752" spans="1:8" s="11" customFormat="1">
      <c r="A752" s="5"/>
      <c r="B752" s="5"/>
      <c r="C752" s="100"/>
      <c r="D752" s="5"/>
      <c r="H752" s="12"/>
    </row>
    <row r="753" spans="1:8" s="11" customFormat="1">
      <c r="A753" s="5"/>
      <c r="B753" s="5"/>
      <c r="C753" s="100"/>
      <c r="D753" s="5"/>
      <c r="H753" s="12"/>
    </row>
    <row r="754" spans="1:8" s="11" customFormat="1">
      <c r="A754" s="5"/>
      <c r="B754" s="5"/>
      <c r="C754" s="100"/>
      <c r="D754" s="5"/>
      <c r="H754" s="12"/>
    </row>
    <row r="755" spans="1:8" s="11" customFormat="1">
      <c r="A755" s="5"/>
      <c r="B755" s="5"/>
      <c r="C755" s="100"/>
      <c r="D755" s="5"/>
      <c r="H755" s="12"/>
    </row>
    <row r="756" spans="1:8" s="11" customFormat="1">
      <c r="A756" s="5"/>
      <c r="B756" s="5"/>
      <c r="C756" s="100"/>
      <c r="D756" s="5"/>
      <c r="H756" s="12"/>
    </row>
    <row r="757" spans="1:8" s="11" customFormat="1">
      <c r="A757" s="5"/>
      <c r="B757" s="5"/>
      <c r="C757" s="100"/>
      <c r="D757" s="5"/>
      <c r="H757" s="12"/>
    </row>
    <row r="758" spans="1:8" s="11" customFormat="1">
      <c r="A758" s="5"/>
      <c r="B758" s="5"/>
      <c r="C758" s="100"/>
      <c r="D758" s="5"/>
      <c r="H758" s="12"/>
    </row>
    <row r="759" spans="1:8" s="11" customFormat="1">
      <c r="A759" s="5"/>
      <c r="B759" s="5"/>
      <c r="C759" s="100"/>
      <c r="D759" s="5"/>
      <c r="H759" s="12"/>
    </row>
    <row r="760" spans="1:8" s="11" customFormat="1">
      <c r="A760" s="5"/>
      <c r="B760" s="5"/>
      <c r="C760" s="100"/>
      <c r="D760" s="5"/>
      <c r="H760" s="12"/>
    </row>
    <row r="761" spans="1:8" s="11" customFormat="1">
      <c r="A761" s="5"/>
      <c r="B761" s="5"/>
      <c r="C761" s="100"/>
      <c r="D761" s="5"/>
      <c r="H761" s="12"/>
    </row>
    <row r="762" spans="1:8" s="11" customFormat="1">
      <c r="A762" s="5"/>
      <c r="B762" s="5"/>
      <c r="C762" s="100"/>
      <c r="D762" s="5"/>
      <c r="H762" s="12"/>
    </row>
    <row r="763" spans="1:8" s="11" customFormat="1">
      <c r="A763" s="5"/>
      <c r="B763" s="5"/>
      <c r="C763" s="100"/>
      <c r="D763" s="5"/>
      <c r="H763" s="12"/>
    </row>
    <row r="764" spans="1:8" s="11" customFormat="1">
      <c r="A764" s="5"/>
      <c r="B764" s="5"/>
      <c r="C764" s="100"/>
      <c r="D764" s="5"/>
      <c r="H764" s="12"/>
    </row>
    <row r="765" spans="1:8" s="11" customFormat="1">
      <c r="A765" s="5"/>
      <c r="B765" s="5"/>
      <c r="C765" s="100"/>
      <c r="D765" s="5"/>
      <c r="H765" s="12"/>
    </row>
    <row r="766" spans="1:8" s="11" customFormat="1">
      <c r="A766" s="5"/>
      <c r="B766" s="5"/>
      <c r="C766" s="100"/>
      <c r="D766" s="5"/>
      <c r="H766" s="12"/>
    </row>
    <row r="767" spans="1:8" s="11" customFormat="1">
      <c r="A767" s="5"/>
      <c r="B767" s="5"/>
      <c r="C767" s="100"/>
      <c r="D767" s="5"/>
      <c r="H767" s="12"/>
    </row>
    <row r="768" spans="1:8" s="11" customFormat="1">
      <c r="A768" s="5"/>
      <c r="B768" s="5"/>
      <c r="C768" s="100"/>
      <c r="D768" s="5"/>
      <c r="H768" s="12"/>
    </row>
    <row r="769" spans="1:8" s="11" customFormat="1">
      <c r="A769" s="5"/>
      <c r="B769" s="5"/>
      <c r="C769" s="100"/>
      <c r="D769" s="5"/>
      <c r="H769" s="12"/>
    </row>
    <row r="770" spans="1:8" s="11" customFormat="1">
      <c r="A770" s="5"/>
      <c r="B770" s="5"/>
      <c r="C770" s="100"/>
      <c r="D770" s="5"/>
      <c r="H770" s="12"/>
    </row>
    <row r="771" spans="1:8" s="11" customFormat="1">
      <c r="A771" s="5"/>
      <c r="B771" s="5"/>
      <c r="C771" s="100"/>
      <c r="D771" s="5"/>
      <c r="H771" s="12"/>
    </row>
    <row r="772" spans="1:8" s="11" customFormat="1">
      <c r="A772" s="5"/>
      <c r="B772" s="5"/>
      <c r="C772" s="100"/>
      <c r="D772" s="5"/>
      <c r="H772" s="12"/>
    </row>
    <row r="773" spans="1:8" s="11" customFormat="1">
      <c r="A773" s="5"/>
      <c r="B773" s="5"/>
      <c r="C773" s="100"/>
      <c r="D773" s="5"/>
      <c r="H773" s="12"/>
    </row>
    <row r="774" spans="1:8" s="11" customFormat="1">
      <c r="A774" s="5"/>
      <c r="B774" s="5"/>
      <c r="C774" s="100"/>
      <c r="D774" s="5"/>
      <c r="H774" s="12"/>
    </row>
    <row r="775" spans="1:8" s="11" customFormat="1">
      <c r="A775" s="5"/>
      <c r="B775" s="5"/>
      <c r="C775" s="100"/>
      <c r="D775" s="5"/>
      <c r="H775" s="12"/>
    </row>
    <row r="776" spans="1:8" s="11" customFormat="1">
      <c r="A776" s="5"/>
      <c r="B776" s="5"/>
      <c r="C776" s="100"/>
      <c r="D776" s="5"/>
      <c r="H776" s="12"/>
    </row>
    <row r="777" spans="1:8" s="11" customFormat="1">
      <c r="A777" s="5"/>
      <c r="B777" s="5"/>
      <c r="C777" s="100"/>
      <c r="D777" s="5"/>
      <c r="H777" s="12"/>
    </row>
    <row r="778" spans="1:8" s="11" customFormat="1">
      <c r="A778" s="5"/>
      <c r="B778" s="5"/>
      <c r="C778" s="100"/>
      <c r="D778" s="5"/>
      <c r="H778" s="12"/>
    </row>
    <row r="779" spans="1:8" s="11" customFormat="1">
      <c r="A779" s="5"/>
      <c r="B779" s="5"/>
      <c r="C779" s="100"/>
      <c r="D779" s="5"/>
      <c r="H779" s="12"/>
    </row>
    <row r="780" spans="1:8" s="11" customFormat="1">
      <c r="A780" s="5"/>
      <c r="B780" s="5"/>
      <c r="C780" s="100"/>
      <c r="D780" s="5"/>
      <c r="H780" s="12"/>
    </row>
    <row r="781" spans="1:8" s="11" customFormat="1">
      <c r="A781" s="5"/>
      <c r="B781" s="5"/>
      <c r="C781" s="100"/>
      <c r="D781" s="5"/>
      <c r="H781" s="12"/>
    </row>
    <row r="782" spans="1:8" s="11" customFormat="1">
      <c r="A782" s="5"/>
      <c r="B782" s="5"/>
      <c r="C782" s="100"/>
      <c r="D782" s="5"/>
      <c r="H782" s="12"/>
    </row>
    <row r="783" spans="1:8" s="11" customFormat="1">
      <c r="A783" s="5"/>
      <c r="B783" s="5"/>
      <c r="C783" s="100"/>
      <c r="D783" s="5"/>
      <c r="H783" s="12"/>
    </row>
    <row r="784" spans="1:8" s="11" customFormat="1">
      <c r="A784" s="5"/>
      <c r="B784" s="5"/>
      <c r="C784" s="100"/>
      <c r="D784" s="5"/>
      <c r="H784" s="12"/>
    </row>
    <row r="785" spans="1:8" s="11" customFormat="1">
      <c r="A785" s="5"/>
      <c r="B785" s="5"/>
      <c r="C785" s="100"/>
      <c r="D785" s="5"/>
      <c r="H785" s="12"/>
    </row>
    <row r="786" spans="1:8" s="11" customFormat="1">
      <c r="A786" s="5"/>
      <c r="B786" s="5"/>
      <c r="C786" s="100"/>
      <c r="D786" s="5"/>
      <c r="H786" s="12"/>
    </row>
    <row r="787" spans="1:8" s="11" customFormat="1">
      <c r="A787" s="5"/>
      <c r="B787" s="5"/>
      <c r="C787" s="100"/>
      <c r="D787" s="5"/>
      <c r="H787" s="12"/>
    </row>
    <row r="788" spans="1:8" s="11" customFormat="1">
      <c r="A788" s="5"/>
      <c r="B788" s="5"/>
      <c r="C788" s="100"/>
      <c r="D788" s="5"/>
      <c r="H788" s="12"/>
    </row>
    <row r="789" spans="1:8" s="11" customFormat="1">
      <c r="A789" s="5"/>
      <c r="B789" s="5"/>
      <c r="C789" s="100"/>
      <c r="D789" s="5"/>
      <c r="H789" s="12"/>
    </row>
    <row r="790" spans="1:8" s="11" customFormat="1">
      <c r="A790" s="5"/>
      <c r="B790" s="5"/>
      <c r="C790" s="100"/>
      <c r="D790" s="5"/>
      <c r="H790" s="12"/>
    </row>
    <row r="791" spans="1:8" s="11" customFormat="1">
      <c r="A791" s="5"/>
      <c r="B791" s="5"/>
      <c r="C791" s="100"/>
      <c r="D791" s="5"/>
      <c r="H791" s="12"/>
    </row>
    <row r="792" spans="1:8" s="11" customFormat="1">
      <c r="A792" s="5"/>
      <c r="B792" s="5"/>
      <c r="C792" s="100"/>
      <c r="D792" s="5"/>
      <c r="H792" s="12"/>
    </row>
    <row r="793" spans="1:8" s="11" customFormat="1">
      <c r="A793" s="5"/>
      <c r="B793" s="5"/>
      <c r="C793" s="100"/>
      <c r="D793" s="5"/>
      <c r="H793" s="12"/>
    </row>
    <row r="794" spans="1:8" s="11" customFormat="1">
      <c r="A794" s="5"/>
      <c r="B794" s="5"/>
      <c r="C794" s="100"/>
      <c r="D794" s="5"/>
      <c r="H794" s="12"/>
    </row>
    <row r="795" spans="1:8" s="11" customFormat="1">
      <c r="A795" s="5"/>
      <c r="B795" s="5"/>
      <c r="C795" s="100"/>
      <c r="D795" s="5"/>
      <c r="H795" s="12"/>
    </row>
    <row r="796" spans="1:8" s="11" customFormat="1">
      <c r="A796" s="5"/>
      <c r="B796" s="5"/>
      <c r="C796" s="100"/>
      <c r="D796" s="5"/>
      <c r="H796" s="12"/>
    </row>
    <row r="797" spans="1:8" s="11" customFormat="1">
      <c r="A797" s="5"/>
      <c r="B797" s="5"/>
      <c r="C797" s="100"/>
      <c r="D797" s="5"/>
      <c r="H797" s="12"/>
    </row>
    <row r="798" spans="1:8" s="11" customFormat="1">
      <c r="A798" s="5"/>
      <c r="B798" s="5"/>
      <c r="C798" s="100"/>
      <c r="D798" s="5"/>
      <c r="H798" s="12"/>
    </row>
    <row r="799" spans="1:8" s="11" customFormat="1">
      <c r="A799" s="5"/>
      <c r="B799" s="5"/>
      <c r="C799" s="100"/>
      <c r="D799" s="5"/>
      <c r="H799" s="12"/>
    </row>
    <row r="800" spans="1:8" s="11" customFormat="1">
      <c r="A800" s="5"/>
      <c r="B800" s="5"/>
      <c r="C800" s="100"/>
      <c r="D800" s="5"/>
      <c r="H800" s="12"/>
    </row>
    <row r="801" spans="1:8" s="11" customFormat="1">
      <c r="A801" s="5"/>
      <c r="B801" s="5"/>
      <c r="C801" s="100"/>
      <c r="D801" s="5"/>
      <c r="H801" s="12"/>
    </row>
    <row r="802" spans="1:8" s="11" customFormat="1">
      <c r="A802" s="5"/>
      <c r="B802" s="5"/>
      <c r="C802" s="100"/>
      <c r="D802" s="5"/>
      <c r="H802" s="12"/>
    </row>
    <row r="803" spans="1:8" s="11" customFormat="1">
      <c r="A803" s="5"/>
      <c r="B803" s="5"/>
      <c r="C803" s="100"/>
      <c r="D803" s="5"/>
      <c r="H803" s="12"/>
    </row>
    <row r="804" spans="1:8" s="11" customFormat="1">
      <c r="A804" s="5"/>
      <c r="B804" s="5"/>
      <c r="C804" s="100"/>
      <c r="D804" s="5"/>
      <c r="H804" s="12"/>
    </row>
    <row r="805" spans="1:8" s="11" customFormat="1">
      <c r="A805" s="5"/>
      <c r="B805" s="5"/>
      <c r="C805" s="100"/>
      <c r="D805" s="5"/>
      <c r="H805" s="12"/>
    </row>
    <row r="806" spans="1:8" s="11" customFormat="1">
      <c r="A806" s="5"/>
      <c r="B806" s="5"/>
      <c r="C806" s="100"/>
      <c r="D806" s="5"/>
      <c r="H806" s="12"/>
    </row>
    <row r="807" spans="1:8" s="11" customFormat="1">
      <c r="A807" s="5"/>
      <c r="B807" s="5"/>
      <c r="C807" s="100"/>
      <c r="D807" s="5"/>
      <c r="H807" s="12"/>
    </row>
    <row r="808" spans="1:8" s="11" customFormat="1">
      <c r="A808" s="5"/>
      <c r="B808" s="5"/>
      <c r="C808" s="100"/>
      <c r="D808" s="5"/>
      <c r="H808" s="12"/>
    </row>
    <row r="809" spans="1:8" s="11" customFormat="1">
      <c r="A809" s="5"/>
      <c r="B809" s="5"/>
      <c r="C809" s="100"/>
      <c r="D809" s="5"/>
      <c r="H809" s="12"/>
    </row>
    <row r="810" spans="1:8" s="11" customFormat="1">
      <c r="A810" s="5"/>
      <c r="B810" s="5"/>
      <c r="C810" s="100"/>
      <c r="D810" s="5"/>
      <c r="H810" s="12"/>
    </row>
    <row r="811" spans="1:8" s="11" customFormat="1">
      <c r="A811" s="5"/>
      <c r="B811" s="5"/>
      <c r="C811" s="100"/>
      <c r="D811" s="5"/>
      <c r="H811" s="12"/>
    </row>
    <row r="812" spans="1:8" s="11" customFormat="1">
      <c r="A812" s="5"/>
      <c r="B812" s="5"/>
      <c r="C812" s="100"/>
      <c r="D812" s="5"/>
      <c r="H812" s="12"/>
    </row>
    <row r="813" spans="1:8" s="11" customFormat="1">
      <c r="A813" s="5"/>
      <c r="B813" s="5"/>
      <c r="C813" s="100"/>
      <c r="D813" s="5"/>
      <c r="H813" s="12"/>
    </row>
    <row r="814" spans="1:8" s="11" customFormat="1">
      <c r="A814" s="5"/>
      <c r="B814" s="5"/>
      <c r="C814" s="100"/>
      <c r="D814" s="5"/>
      <c r="H814" s="12"/>
    </row>
    <row r="815" spans="1:8" s="11" customFormat="1">
      <c r="A815" s="5"/>
      <c r="B815" s="5"/>
      <c r="C815" s="100"/>
      <c r="D815" s="5"/>
      <c r="H815" s="12"/>
    </row>
    <row r="816" spans="1:8" s="11" customFormat="1">
      <c r="A816" s="5"/>
      <c r="B816" s="5"/>
      <c r="C816" s="100"/>
      <c r="D816" s="5"/>
      <c r="H816" s="12"/>
    </row>
    <row r="817" spans="1:8" s="11" customFormat="1">
      <c r="A817" s="5"/>
      <c r="B817" s="5"/>
      <c r="C817" s="100"/>
      <c r="D817" s="5"/>
      <c r="H817" s="12"/>
    </row>
    <row r="818" spans="1:8" s="11" customFormat="1">
      <c r="A818" s="5"/>
      <c r="B818" s="5"/>
      <c r="C818" s="100"/>
      <c r="D818" s="5"/>
      <c r="H818" s="12"/>
    </row>
    <row r="819" spans="1:8" s="11" customFormat="1">
      <c r="A819" s="5"/>
      <c r="B819" s="5"/>
      <c r="C819" s="100"/>
      <c r="D819" s="5"/>
      <c r="H819" s="12"/>
    </row>
    <row r="820" spans="1:8" s="11" customFormat="1">
      <c r="A820" s="5"/>
      <c r="B820" s="5"/>
      <c r="C820" s="100"/>
      <c r="D820" s="5"/>
      <c r="H820" s="12"/>
    </row>
    <row r="821" spans="1:8" s="11" customFormat="1">
      <c r="A821" s="5"/>
      <c r="B821" s="5"/>
      <c r="C821" s="100"/>
      <c r="D821" s="5"/>
      <c r="H821" s="12"/>
    </row>
    <row r="822" spans="1:8" s="11" customFormat="1">
      <c r="A822" s="5"/>
      <c r="B822" s="5"/>
      <c r="C822" s="100"/>
      <c r="D822" s="5"/>
      <c r="H822" s="12"/>
    </row>
    <row r="823" spans="1:8" s="11" customFormat="1">
      <c r="A823" s="5"/>
      <c r="B823" s="5"/>
      <c r="C823" s="100"/>
      <c r="D823" s="5"/>
      <c r="H823" s="12"/>
    </row>
    <row r="824" spans="1:8" s="11" customFormat="1">
      <c r="A824" s="5"/>
      <c r="B824" s="5"/>
      <c r="C824" s="100"/>
      <c r="D824" s="5"/>
      <c r="H824" s="12"/>
    </row>
    <row r="825" spans="1:8" s="11" customFormat="1">
      <c r="A825" s="5"/>
      <c r="B825" s="5"/>
      <c r="C825" s="100"/>
      <c r="D825" s="5"/>
      <c r="H825" s="12"/>
    </row>
    <row r="826" spans="1:8" s="11" customFormat="1">
      <c r="A826" s="5"/>
      <c r="B826" s="5"/>
      <c r="C826" s="100"/>
      <c r="D826" s="5"/>
      <c r="H826" s="12"/>
    </row>
    <row r="827" spans="1:8" s="11" customFormat="1">
      <c r="A827" s="5"/>
      <c r="B827" s="5"/>
      <c r="C827" s="100"/>
      <c r="D827" s="5"/>
      <c r="H827" s="12"/>
    </row>
    <row r="828" spans="1:8" s="11" customFormat="1">
      <c r="A828" s="5"/>
      <c r="B828" s="5"/>
      <c r="C828" s="100"/>
      <c r="D828" s="5"/>
      <c r="H828" s="12"/>
    </row>
    <row r="829" spans="1:8" s="11" customFormat="1">
      <c r="A829" s="5"/>
      <c r="B829" s="5"/>
      <c r="C829" s="100"/>
      <c r="D829" s="5"/>
      <c r="H829" s="12"/>
    </row>
    <row r="830" spans="1:8" s="11" customFormat="1">
      <c r="A830" s="5"/>
      <c r="B830" s="5"/>
      <c r="C830" s="100"/>
      <c r="D830" s="5"/>
      <c r="H830" s="12"/>
    </row>
    <row r="831" spans="1:8" s="11" customFormat="1">
      <c r="A831" s="5"/>
      <c r="B831" s="5"/>
      <c r="C831" s="100"/>
      <c r="D831" s="5"/>
      <c r="H831" s="12"/>
    </row>
    <row r="832" spans="1:8" s="11" customFormat="1">
      <c r="A832" s="5"/>
      <c r="B832" s="5"/>
      <c r="C832" s="100"/>
      <c r="D832" s="5"/>
      <c r="H832" s="12"/>
    </row>
    <row r="833" spans="1:8" s="11" customFormat="1">
      <c r="A833" s="5"/>
      <c r="B833" s="5"/>
      <c r="C833" s="100"/>
      <c r="D833" s="5"/>
      <c r="H833" s="12"/>
    </row>
    <row r="834" spans="1:8" s="11" customFormat="1">
      <c r="A834" s="5"/>
      <c r="B834" s="5"/>
      <c r="C834" s="100"/>
      <c r="D834" s="5"/>
      <c r="H834" s="12"/>
    </row>
    <row r="835" spans="1:8" s="11" customFormat="1">
      <c r="A835" s="5"/>
      <c r="B835" s="5"/>
      <c r="C835" s="100"/>
      <c r="D835" s="5"/>
      <c r="H835" s="12"/>
    </row>
    <row r="836" spans="1:8" s="11" customFormat="1">
      <c r="A836" s="5"/>
      <c r="B836" s="5"/>
      <c r="C836" s="100"/>
      <c r="D836" s="5"/>
      <c r="H836" s="12"/>
    </row>
    <row r="837" spans="1:8" s="11" customFormat="1">
      <c r="A837" s="5"/>
      <c r="B837" s="5"/>
      <c r="C837" s="100"/>
      <c r="D837" s="5"/>
      <c r="H837" s="12"/>
    </row>
    <row r="838" spans="1:8" s="11" customFormat="1">
      <c r="A838" s="5"/>
      <c r="B838" s="5"/>
      <c r="C838" s="100"/>
      <c r="D838" s="5"/>
      <c r="H838" s="12"/>
    </row>
    <row r="839" spans="1:8" s="11" customFormat="1">
      <c r="A839" s="5"/>
      <c r="B839" s="5"/>
      <c r="C839" s="100"/>
      <c r="D839" s="5"/>
      <c r="H839" s="12"/>
    </row>
    <row r="840" spans="1:8" s="11" customFormat="1">
      <c r="A840" s="5"/>
      <c r="B840" s="5"/>
      <c r="C840" s="100"/>
      <c r="D840" s="5"/>
      <c r="H840" s="12"/>
    </row>
    <row r="841" spans="1:8" s="11" customFormat="1">
      <c r="A841" s="5"/>
      <c r="B841" s="5"/>
      <c r="C841" s="100"/>
      <c r="D841" s="5"/>
      <c r="H841" s="12"/>
    </row>
    <row r="842" spans="1:8" s="11" customFormat="1">
      <c r="A842" s="5"/>
      <c r="B842" s="5"/>
      <c r="C842" s="100"/>
      <c r="D842" s="5"/>
      <c r="H842" s="12"/>
    </row>
    <row r="843" spans="1:8" s="11" customFormat="1">
      <c r="A843" s="5"/>
      <c r="B843" s="5"/>
      <c r="C843" s="100"/>
      <c r="D843" s="5"/>
      <c r="H843" s="12"/>
    </row>
    <row r="844" spans="1:8" s="11" customFormat="1">
      <c r="A844" s="5"/>
      <c r="B844" s="5"/>
      <c r="C844" s="100"/>
      <c r="D844" s="5"/>
      <c r="H844" s="12"/>
    </row>
    <row r="845" spans="1:8" s="11" customFormat="1">
      <c r="A845" s="5"/>
      <c r="B845" s="5"/>
      <c r="C845" s="100"/>
      <c r="D845" s="5"/>
      <c r="H845" s="12"/>
    </row>
    <row r="846" spans="1:8" s="11" customFormat="1">
      <c r="A846" s="5"/>
      <c r="B846" s="5"/>
      <c r="C846" s="100"/>
      <c r="D846" s="5"/>
      <c r="H846" s="12"/>
    </row>
    <row r="847" spans="1:8" s="11" customFormat="1">
      <c r="A847" s="5"/>
      <c r="B847" s="5"/>
      <c r="C847" s="100"/>
      <c r="D847" s="5"/>
      <c r="H847" s="12"/>
    </row>
    <row r="848" spans="1:8" s="11" customFormat="1">
      <c r="A848" s="5"/>
      <c r="B848" s="5"/>
      <c r="C848" s="100"/>
      <c r="D848" s="5"/>
      <c r="H848" s="12"/>
    </row>
    <row r="849" spans="1:8" s="11" customFormat="1">
      <c r="A849" s="5"/>
      <c r="B849" s="5"/>
      <c r="C849" s="100"/>
      <c r="D849" s="5"/>
      <c r="H849" s="12"/>
    </row>
    <row r="850" spans="1:8" s="11" customFormat="1">
      <c r="A850" s="5"/>
      <c r="B850" s="5"/>
      <c r="C850" s="100"/>
      <c r="D850" s="5"/>
      <c r="H850" s="12"/>
    </row>
    <row r="851" spans="1:8" s="11" customFormat="1">
      <c r="A851" s="5"/>
      <c r="B851" s="5"/>
      <c r="C851" s="100"/>
      <c r="D851" s="5"/>
      <c r="H851" s="12"/>
    </row>
    <row r="852" spans="1:8" s="11" customFormat="1">
      <c r="A852" s="5"/>
      <c r="B852" s="5"/>
      <c r="C852" s="100"/>
      <c r="D852" s="5"/>
      <c r="H852" s="12"/>
    </row>
    <row r="853" spans="1:8" s="11" customFormat="1">
      <c r="A853" s="5"/>
      <c r="B853" s="5"/>
      <c r="C853" s="100"/>
      <c r="D853" s="5"/>
      <c r="H853" s="12"/>
    </row>
    <row r="854" spans="1:8" s="11" customFormat="1">
      <c r="A854" s="5"/>
      <c r="B854" s="5"/>
      <c r="C854" s="100"/>
      <c r="D854" s="5"/>
      <c r="H854" s="12"/>
    </row>
    <row r="855" spans="1:8" s="11" customFormat="1">
      <c r="A855" s="5"/>
      <c r="B855" s="5"/>
      <c r="C855" s="100"/>
      <c r="D855" s="5"/>
      <c r="H855" s="12"/>
    </row>
    <row r="856" spans="1:8" s="11" customFormat="1">
      <c r="A856" s="5"/>
      <c r="B856" s="5"/>
      <c r="C856" s="100"/>
      <c r="D856" s="5"/>
      <c r="H856" s="12"/>
    </row>
    <row r="857" spans="1:8" s="11" customFormat="1">
      <c r="A857" s="5"/>
      <c r="B857" s="5"/>
      <c r="C857" s="100"/>
      <c r="D857" s="5"/>
      <c r="H857" s="12"/>
    </row>
    <row r="858" spans="1:8" s="11" customFormat="1">
      <c r="A858" s="5"/>
      <c r="B858" s="5"/>
      <c r="C858" s="100"/>
      <c r="D858" s="5"/>
      <c r="H858" s="12"/>
    </row>
    <row r="859" spans="1:8" s="11" customFormat="1">
      <c r="A859" s="5"/>
      <c r="B859" s="5"/>
      <c r="C859" s="100"/>
      <c r="D859" s="5"/>
      <c r="H859" s="12"/>
    </row>
    <row r="860" spans="1:8" s="11" customFormat="1">
      <c r="A860" s="5"/>
      <c r="B860" s="5"/>
      <c r="C860" s="100"/>
      <c r="D860" s="5"/>
      <c r="H860" s="12"/>
    </row>
    <row r="861" spans="1:8" s="11" customFormat="1">
      <c r="A861" s="5"/>
      <c r="B861" s="5"/>
      <c r="C861" s="100"/>
      <c r="D861" s="5"/>
      <c r="H861" s="12"/>
    </row>
    <row r="862" spans="1:8" s="11" customFormat="1">
      <c r="A862" s="5"/>
      <c r="B862" s="5"/>
      <c r="C862" s="100"/>
      <c r="D862" s="5"/>
      <c r="H862" s="12"/>
    </row>
    <row r="863" spans="1:8" s="11" customFormat="1">
      <c r="A863" s="5"/>
      <c r="B863" s="5"/>
      <c r="C863" s="100"/>
      <c r="D863" s="5"/>
      <c r="H863" s="12"/>
    </row>
    <row r="864" spans="1:8" s="11" customFormat="1">
      <c r="A864" s="5"/>
      <c r="B864" s="5"/>
      <c r="C864" s="100"/>
      <c r="D864" s="5"/>
      <c r="H864" s="12"/>
    </row>
    <row r="865" spans="1:8" s="11" customFormat="1">
      <c r="A865" s="5"/>
      <c r="B865" s="5"/>
      <c r="C865" s="100"/>
      <c r="D865" s="5"/>
      <c r="H865" s="12"/>
    </row>
    <row r="866" spans="1:8" s="11" customFormat="1">
      <c r="A866" s="5"/>
      <c r="B866" s="5"/>
      <c r="C866" s="100"/>
      <c r="D866" s="5"/>
      <c r="H866" s="12"/>
    </row>
    <row r="867" spans="1:8" s="11" customFormat="1">
      <c r="A867" s="5"/>
      <c r="B867" s="5"/>
      <c r="C867" s="100"/>
      <c r="D867" s="5"/>
      <c r="H867" s="12"/>
    </row>
    <row r="868" spans="1:8" s="11" customFormat="1">
      <c r="A868" s="5"/>
      <c r="B868" s="5"/>
      <c r="C868" s="100"/>
      <c r="D868" s="5"/>
      <c r="H868" s="12"/>
    </row>
    <row r="869" spans="1:8" s="11" customFormat="1">
      <c r="A869" s="5"/>
      <c r="B869" s="5"/>
      <c r="C869" s="100"/>
      <c r="D869" s="5"/>
      <c r="H869" s="12"/>
    </row>
    <row r="870" spans="1:8" s="11" customFormat="1">
      <c r="A870" s="5"/>
      <c r="B870" s="5"/>
      <c r="C870" s="100"/>
      <c r="D870" s="5"/>
      <c r="H870" s="12"/>
    </row>
    <row r="871" spans="1:8" s="11" customFormat="1">
      <c r="A871" s="5"/>
      <c r="B871" s="5"/>
      <c r="C871" s="100"/>
      <c r="D871" s="5"/>
      <c r="H871" s="12"/>
    </row>
    <row r="872" spans="1:8" s="11" customFormat="1">
      <c r="A872" s="5"/>
      <c r="B872" s="5"/>
      <c r="C872" s="100"/>
      <c r="D872" s="5"/>
      <c r="H872" s="12"/>
    </row>
    <row r="873" spans="1:8" s="11" customFormat="1">
      <c r="A873" s="5"/>
      <c r="B873" s="5"/>
      <c r="C873" s="100"/>
      <c r="D873" s="5"/>
      <c r="H873" s="12"/>
    </row>
    <row r="874" spans="1:8" s="11" customFormat="1">
      <c r="A874" s="5"/>
      <c r="B874" s="5"/>
      <c r="C874" s="100"/>
      <c r="D874" s="5"/>
      <c r="H874" s="12"/>
    </row>
    <row r="875" spans="1:8" s="11" customFormat="1">
      <c r="A875" s="5"/>
      <c r="B875" s="5"/>
      <c r="C875" s="100"/>
      <c r="D875" s="5"/>
      <c r="H875" s="12"/>
    </row>
    <row r="876" spans="1:8" s="11" customFormat="1">
      <c r="A876" s="5"/>
      <c r="B876" s="5"/>
      <c r="C876" s="100"/>
      <c r="D876" s="5"/>
      <c r="H876" s="12"/>
    </row>
    <row r="877" spans="1:8" s="11" customFormat="1">
      <c r="A877" s="5"/>
      <c r="B877" s="5"/>
      <c r="C877" s="100"/>
      <c r="D877" s="5"/>
      <c r="H877" s="12"/>
    </row>
    <row r="878" spans="1:8" s="11" customFormat="1">
      <c r="A878" s="5"/>
      <c r="B878" s="5"/>
      <c r="C878" s="100"/>
      <c r="D878" s="5"/>
      <c r="H878" s="12"/>
    </row>
    <row r="879" spans="1:8" s="11" customFormat="1">
      <c r="A879" s="5"/>
      <c r="B879" s="5"/>
      <c r="C879" s="100"/>
      <c r="D879" s="5"/>
      <c r="H879" s="12"/>
    </row>
    <row r="880" spans="1:8" s="11" customFormat="1">
      <c r="A880" s="5"/>
      <c r="B880" s="5"/>
      <c r="C880" s="100"/>
      <c r="D880" s="5"/>
      <c r="H880" s="12"/>
    </row>
    <row r="881" spans="1:8" s="11" customFormat="1">
      <c r="A881" s="5"/>
      <c r="B881" s="5"/>
      <c r="C881" s="100"/>
      <c r="D881" s="5"/>
      <c r="H881" s="12"/>
    </row>
    <row r="882" spans="1:8" s="11" customFormat="1">
      <c r="A882" s="5"/>
      <c r="B882" s="5"/>
      <c r="C882" s="100"/>
      <c r="D882" s="5"/>
      <c r="H882" s="12"/>
    </row>
    <row r="883" spans="1:8" s="11" customFormat="1">
      <c r="A883" s="5"/>
      <c r="B883" s="5"/>
      <c r="C883" s="100"/>
      <c r="D883" s="5"/>
      <c r="H883" s="12"/>
    </row>
    <row r="884" spans="1:8" s="11" customFormat="1">
      <c r="A884" s="5"/>
      <c r="B884" s="5"/>
      <c r="C884" s="100"/>
      <c r="D884" s="5"/>
      <c r="H884" s="12"/>
    </row>
    <row r="885" spans="1:8" s="11" customFormat="1">
      <c r="A885" s="5"/>
      <c r="B885" s="5"/>
      <c r="C885" s="100"/>
      <c r="D885" s="5"/>
      <c r="H885" s="12"/>
    </row>
    <row r="886" spans="1:8" s="11" customFormat="1">
      <c r="A886" s="5"/>
      <c r="B886" s="5"/>
      <c r="C886" s="100"/>
      <c r="D886" s="5"/>
      <c r="H886" s="12"/>
    </row>
    <row r="887" spans="1:8" s="11" customFormat="1">
      <c r="A887" s="5"/>
      <c r="B887" s="5"/>
      <c r="C887" s="100"/>
      <c r="D887" s="5"/>
      <c r="H887" s="12"/>
    </row>
    <row r="888" spans="1:8" s="11" customFormat="1">
      <c r="A888" s="5"/>
      <c r="B888" s="5"/>
      <c r="C888" s="100"/>
      <c r="D888" s="5"/>
      <c r="H888" s="12"/>
    </row>
    <row r="889" spans="1:8" s="11" customFormat="1">
      <c r="A889" s="5"/>
      <c r="B889" s="5"/>
      <c r="C889" s="100"/>
      <c r="D889" s="5"/>
      <c r="H889" s="12"/>
    </row>
    <row r="890" spans="1:8" s="11" customFormat="1">
      <c r="A890" s="5"/>
      <c r="B890" s="5"/>
      <c r="C890" s="100"/>
      <c r="D890" s="5"/>
      <c r="H890" s="12"/>
    </row>
    <row r="891" spans="1:8" s="11" customFormat="1">
      <c r="A891" s="5"/>
      <c r="B891" s="5"/>
      <c r="C891" s="100"/>
      <c r="D891" s="5"/>
      <c r="H891" s="12"/>
    </row>
    <row r="892" spans="1:8" s="11" customFormat="1">
      <c r="A892" s="5"/>
      <c r="B892" s="5"/>
      <c r="C892" s="100"/>
      <c r="D892" s="5"/>
      <c r="H892" s="12"/>
    </row>
    <row r="893" spans="1:8" s="11" customFormat="1">
      <c r="A893" s="5"/>
      <c r="B893" s="5"/>
      <c r="C893" s="100"/>
      <c r="D893" s="5"/>
      <c r="H893" s="12"/>
    </row>
    <row r="894" spans="1:8" s="11" customFormat="1">
      <c r="A894" s="5"/>
      <c r="B894" s="5"/>
      <c r="C894" s="100"/>
      <c r="D894" s="5"/>
      <c r="H894" s="12"/>
    </row>
    <row r="895" spans="1:8" s="11" customFormat="1">
      <c r="A895" s="5"/>
      <c r="B895" s="5"/>
      <c r="C895" s="100"/>
      <c r="D895" s="5"/>
      <c r="H895" s="12"/>
    </row>
    <row r="896" spans="1:8" s="11" customFormat="1">
      <c r="A896" s="5"/>
      <c r="B896" s="5"/>
      <c r="C896" s="100"/>
      <c r="D896" s="5"/>
      <c r="H896" s="12"/>
    </row>
    <row r="897" spans="1:8" s="11" customFormat="1">
      <c r="A897" s="5"/>
      <c r="B897" s="5"/>
      <c r="C897" s="100"/>
      <c r="D897" s="5"/>
      <c r="H897" s="12"/>
    </row>
    <row r="898" spans="1:8" s="11" customFormat="1">
      <c r="A898" s="5"/>
      <c r="B898" s="5"/>
      <c r="C898" s="100"/>
      <c r="D898" s="5"/>
      <c r="H898" s="12"/>
    </row>
    <row r="899" spans="1:8" s="11" customFormat="1">
      <c r="A899" s="5"/>
      <c r="B899" s="5"/>
      <c r="C899" s="100"/>
      <c r="D899" s="5"/>
      <c r="H899" s="12"/>
    </row>
    <row r="900" spans="1:8" s="11" customFormat="1">
      <c r="A900" s="5"/>
      <c r="B900" s="5"/>
      <c r="C900" s="100"/>
      <c r="D900" s="5"/>
      <c r="H900" s="12"/>
    </row>
    <row r="901" spans="1:8" s="11" customFormat="1">
      <c r="A901" s="5"/>
      <c r="B901" s="5"/>
      <c r="C901" s="100"/>
      <c r="D901" s="5"/>
      <c r="H901" s="12"/>
    </row>
    <row r="902" spans="1:8" s="11" customFormat="1">
      <c r="A902" s="5"/>
      <c r="B902" s="5"/>
      <c r="C902" s="100"/>
      <c r="D902" s="5"/>
      <c r="H902" s="12"/>
    </row>
    <row r="903" spans="1:8" s="11" customFormat="1">
      <c r="A903" s="5"/>
      <c r="B903" s="5"/>
      <c r="C903" s="100"/>
      <c r="D903" s="5"/>
      <c r="H903" s="12"/>
    </row>
    <row r="904" spans="1:8" s="11" customFormat="1">
      <c r="A904" s="5"/>
      <c r="B904" s="5"/>
      <c r="C904" s="100"/>
      <c r="D904" s="5"/>
      <c r="H904" s="12"/>
    </row>
    <row r="905" spans="1:8" s="11" customFormat="1">
      <c r="A905" s="5"/>
      <c r="B905" s="5"/>
      <c r="C905" s="100"/>
      <c r="D905" s="5"/>
      <c r="H905" s="12"/>
    </row>
    <row r="906" spans="1:8" s="11" customFormat="1">
      <c r="A906" s="5"/>
      <c r="B906" s="5"/>
      <c r="C906" s="100"/>
      <c r="D906" s="5"/>
      <c r="H906" s="12"/>
    </row>
    <row r="907" spans="1:8" s="11" customFormat="1">
      <c r="A907" s="5"/>
      <c r="B907" s="5"/>
      <c r="C907" s="100"/>
      <c r="D907" s="5"/>
      <c r="H907" s="12"/>
    </row>
    <row r="908" spans="1:8" s="11" customFormat="1">
      <c r="A908" s="5"/>
      <c r="B908" s="5"/>
      <c r="C908" s="100"/>
      <c r="D908" s="5"/>
      <c r="H908" s="12"/>
    </row>
    <row r="909" spans="1:8" s="11" customFormat="1">
      <c r="A909" s="5"/>
      <c r="B909" s="5"/>
      <c r="C909" s="100"/>
      <c r="D909" s="5"/>
      <c r="H909" s="12"/>
    </row>
    <row r="910" spans="1:8" s="11" customFormat="1">
      <c r="A910" s="5"/>
      <c r="B910" s="5"/>
      <c r="C910" s="100"/>
      <c r="D910" s="5"/>
      <c r="H910" s="12"/>
    </row>
    <row r="911" spans="1:8" s="11" customFormat="1">
      <c r="A911" s="5"/>
      <c r="B911" s="5"/>
      <c r="C911" s="100"/>
      <c r="D911" s="5"/>
      <c r="H911" s="12"/>
    </row>
    <row r="912" spans="1:8" s="11" customFormat="1">
      <c r="A912" s="5"/>
      <c r="B912" s="5"/>
      <c r="C912" s="100"/>
      <c r="D912" s="5"/>
      <c r="H912" s="12"/>
    </row>
    <row r="913" spans="1:8" s="11" customFormat="1">
      <c r="A913" s="5"/>
      <c r="B913" s="5"/>
      <c r="C913" s="100"/>
      <c r="D913" s="5"/>
      <c r="H913" s="12"/>
    </row>
    <row r="914" spans="1:8" s="11" customFormat="1">
      <c r="A914" s="5"/>
      <c r="B914" s="5"/>
      <c r="C914" s="100"/>
      <c r="D914" s="5"/>
      <c r="H914" s="12"/>
    </row>
    <row r="915" spans="1:8" s="11" customFormat="1">
      <c r="A915" s="5"/>
      <c r="B915" s="5"/>
      <c r="C915" s="100"/>
      <c r="D915" s="5"/>
      <c r="H915" s="12"/>
    </row>
    <row r="916" spans="1:8" s="11" customFormat="1">
      <c r="A916" s="5"/>
      <c r="B916" s="5"/>
      <c r="C916" s="100"/>
      <c r="D916" s="5"/>
      <c r="H916" s="12"/>
    </row>
    <row r="917" spans="1:8" s="11" customFormat="1">
      <c r="A917" s="5"/>
      <c r="B917" s="5"/>
      <c r="C917" s="100"/>
      <c r="D917" s="5"/>
      <c r="H917" s="12"/>
    </row>
    <row r="918" spans="1:8" s="11" customFormat="1">
      <c r="A918" s="5"/>
      <c r="B918" s="5"/>
      <c r="C918" s="100"/>
      <c r="D918" s="5"/>
      <c r="H918" s="12"/>
    </row>
    <row r="919" spans="1:8" s="11" customFormat="1">
      <c r="A919" s="5"/>
      <c r="B919" s="5"/>
      <c r="C919" s="100"/>
      <c r="D919" s="5"/>
      <c r="H919" s="12"/>
    </row>
    <row r="920" spans="1:8" s="11" customFormat="1">
      <c r="A920" s="5"/>
      <c r="B920" s="5"/>
      <c r="C920" s="100"/>
      <c r="D920" s="5"/>
      <c r="H920" s="12"/>
    </row>
    <row r="921" spans="1:8" s="11" customFormat="1">
      <c r="A921" s="5"/>
      <c r="B921" s="5"/>
      <c r="C921" s="100"/>
      <c r="D921" s="5"/>
      <c r="H921" s="12"/>
    </row>
    <row r="922" spans="1:8" s="11" customFormat="1">
      <c r="A922" s="5"/>
      <c r="B922" s="5"/>
      <c r="C922" s="100"/>
      <c r="D922" s="5"/>
      <c r="H922" s="12"/>
    </row>
    <row r="923" spans="1:8" s="11" customFormat="1">
      <c r="A923" s="5"/>
      <c r="B923" s="5"/>
      <c r="C923" s="100"/>
      <c r="D923" s="5"/>
      <c r="H923" s="12"/>
    </row>
    <row r="924" spans="1:8" s="11" customFormat="1">
      <c r="A924" s="5"/>
      <c r="B924" s="5"/>
      <c r="C924" s="100"/>
      <c r="D924" s="5"/>
      <c r="H924" s="12"/>
    </row>
    <row r="925" spans="1:8" s="11" customFormat="1">
      <c r="A925" s="5"/>
      <c r="B925" s="5"/>
      <c r="C925" s="100"/>
      <c r="D925" s="5"/>
      <c r="H925" s="12"/>
    </row>
    <row r="926" spans="1:8" s="11" customFormat="1">
      <c r="A926" s="5"/>
      <c r="B926" s="5"/>
      <c r="C926" s="100"/>
      <c r="D926" s="5"/>
      <c r="H926" s="12"/>
    </row>
    <row r="927" spans="1:8" s="11" customFormat="1">
      <c r="A927" s="5"/>
      <c r="B927" s="5"/>
      <c r="C927" s="100"/>
      <c r="D927" s="5"/>
      <c r="H927" s="12"/>
    </row>
    <row r="928" spans="1:8" s="11" customFormat="1">
      <c r="A928" s="5"/>
      <c r="B928" s="5"/>
      <c r="C928" s="100"/>
      <c r="D928" s="5"/>
      <c r="H928" s="12"/>
    </row>
    <row r="929" spans="1:8" s="11" customFormat="1">
      <c r="A929" s="5"/>
      <c r="B929" s="5"/>
      <c r="C929" s="100"/>
      <c r="D929" s="5"/>
      <c r="H929" s="12"/>
    </row>
    <row r="930" spans="1:8" s="11" customFormat="1">
      <c r="A930" s="5"/>
      <c r="B930" s="5"/>
      <c r="C930" s="100"/>
      <c r="D930" s="5"/>
      <c r="H930" s="12"/>
    </row>
    <row r="931" spans="1:8" s="11" customFormat="1">
      <c r="A931" s="5"/>
      <c r="B931" s="5"/>
      <c r="C931" s="100"/>
      <c r="D931" s="5"/>
      <c r="H931" s="12"/>
    </row>
    <row r="932" spans="1:8" s="11" customFormat="1">
      <c r="A932" s="5"/>
      <c r="B932" s="5"/>
      <c r="C932" s="100"/>
      <c r="D932" s="5"/>
      <c r="H932" s="12"/>
    </row>
    <row r="933" spans="1:8" s="11" customFormat="1">
      <c r="A933" s="5"/>
      <c r="B933" s="5"/>
      <c r="C933" s="100"/>
      <c r="D933" s="5"/>
      <c r="H933" s="12"/>
    </row>
    <row r="934" spans="1:8" s="11" customFormat="1">
      <c r="A934" s="5"/>
      <c r="B934" s="5"/>
      <c r="C934" s="100"/>
      <c r="D934" s="5"/>
      <c r="H934" s="12"/>
    </row>
    <row r="935" spans="1:8" s="11" customFormat="1">
      <c r="A935" s="5"/>
      <c r="B935" s="5"/>
      <c r="C935" s="100"/>
      <c r="D935" s="5"/>
      <c r="H935" s="12"/>
    </row>
    <row r="936" spans="1:8" s="11" customFormat="1">
      <c r="A936" s="5"/>
      <c r="B936" s="5"/>
      <c r="C936" s="100"/>
      <c r="D936" s="5"/>
      <c r="H936" s="12"/>
    </row>
    <row r="937" spans="1:8" s="11" customFormat="1">
      <c r="A937" s="5"/>
      <c r="B937" s="5"/>
      <c r="C937" s="100"/>
      <c r="D937" s="5"/>
      <c r="H937" s="12"/>
    </row>
    <row r="938" spans="1:8" s="11" customFormat="1">
      <c r="A938" s="5"/>
      <c r="B938" s="5"/>
      <c r="C938" s="100"/>
      <c r="D938" s="5"/>
      <c r="H938" s="12"/>
    </row>
    <row r="939" spans="1:8" s="11" customFormat="1">
      <c r="A939" s="5"/>
      <c r="B939" s="5"/>
      <c r="C939" s="100"/>
      <c r="D939" s="5"/>
      <c r="H939" s="12"/>
    </row>
    <row r="940" spans="1:8" s="11" customFormat="1">
      <c r="A940" s="5"/>
      <c r="B940" s="5"/>
      <c r="C940" s="100"/>
      <c r="D940" s="5"/>
      <c r="H940" s="12"/>
    </row>
    <row r="941" spans="1:8" s="11" customFormat="1">
      <c r="A941" s="5"/>
      <c r="B941" s="5"/>
      <c r="C941" s="100"/>
      <c r="D941" s="5"/>
      <c r="H941" s="12"/>
    </row>
    <row r="942" spans="1:8" s="11" customFormat="1">
      <c r="A942" s="5"/>
      <c r="B942" s="5"/>
      <c r="C942" s="100"/>
      <c r="D942" s="5"/>
      <c r="H942" s="12"/>
    </row>
    <row r="943" spans="1:8" s="11" customFormat="1">
      <c r="A943" s="5"/>
      <c r="B943" s="5"/>
      <c r="C943" s="100"/>
      <c r="D943" s="5"/>
      <c r="H943" s="12"/>
    </row>
    <row r="944" spans="1:8" s="11" customFormat="1">
      <c r="A944" s="5"/>
      <c r="B944" s="5"/>
      <c r="C944" s="100"/>
      <c r="D944" s="5"/>
      <c r="H944" s="12"/>
    </row>
    <row r="945" spans="1:8" s="11" customFormat="1">
      <c r="A945" s="5"/>
      <c r="B945" s="5"/>
      <c r="C945" s="100"/>
      <c r="D945" s="5"/>
      <c r="H945" s="12"/>
    </row>
    <row r="946" spans="1:8" s="11" customFormat="1">
      <c r="A946" s="5"/>
      <c r="B946" s="5"/>
      <c r="C946" s="100"/>
      <c r="D946" s="5"/>
      <c r="H946" s="12"/>
    </row>
    <row r="947" spans="1:8" s="11" customFormat="1">
      <c r="A947" s="5"/>
      <c r="B947" s="5"/>
      <c r="C947" s="100"/>
      <c r="D947" s="5"/>
      <c r="H947" s="12"/>
    </row>
    <row r="948" spans="1:8" s="11" customFormat="1">
      <c r="A948" s="5"/>
      <c r="B948" s="5"/>
      <c r="C948" s="100"/>
      <c r="D948" s="5"/>
      <c r="H948" s="12"/>
    </row>
    <row r="949" spans="1:8" s="11" customFormat="1">
      <c r="A949" s="5"/>
      <c r="B949" s="5"/>
      <c r="C949" s="100"/>
      <c r="D949" s="5"/>
      <c r="H949" s="12"/>
    </row>
    <row r="950" spans="1:8" s="11" customFormat="1">
      <c r="A950" s="5"/>
      <c r="B950" s="5"/>
      <c r="C950" s="100"/>
      <c r="D950" s="5"/>
      <c r="H950" s="12"/>
    </row>
    <row r="951" spans="1:8" s="11" customFormat="1">
      <c r="A951" s="5"/>
      <c r="B951" s="5"/>
      <c r="C951" s="100"/>
      <c r="D951" s="5"/>
      <c r="H951" s="12"/>
    </row>
    <row r="952" spans="1:8" s="11" customFormat="1">
      <c r="A952" s="5"/>
      <c r="B952" s="5"/>
      <c r="C952" s="100"/>
      <c r="D952" s="5"/>
      <c r="H952" s="12"/>
    </row>
    <row r="953" spans="1:8" s="11" customFormat="1">
      <c r="A953" s="5"/>
      <c r="B953" s="5"/>
      <c r="C953" s="100"/>
      <c r="D953" s="5"/>
      <c r="H953" s="12"/>
    </row>
    <row r="954" spans="1:8" s="11" customFormat="1">
      <c r="A954" s="5"/>
      <c r="B954" s="5"/>
      <c r="C954" s="100"/>
      <c r="D954" s="5"/>
      <c r="H954" s="12"/>
    </row>
    <row r="955" spans="1:8" s="11" customFormat="1">
      <c r="A955" s="5"/>
      <c r="B955" s="5"/>
      <c r="C955" s="100"/>
      <c r="D955" s="5"/>
      <c r="H955" s="12"/>
    </row>
    <row r="956" spans="1:8" s="11" customFormat="1">
      <c r="A956" s="5"/>
      <c r="B956" s="5"/>
      <c r="C956" s="100"/>
      <c r="D956" s="5"/>
      <c r="H956" s="12"/>
    </row>
    <row r="957" spans="1:8" s="11" customFormat="1">
      <c r="A957" s="5"/>
      <c r="B957" s="5"/>
      <c r="C957" s="100"/>
      <c r="D957" s="5"/>
      <c r="H957" s="12"/>
    </row>
    <row r="958" spans="1:8" s="11" customFormat="1">
      <c r="A958" s="5"/>
      <c r="B958" s="5"/>
      <c r="C958" s="100"/>
      <c r="D958" s="5"/>
      <c r="H958" s="12"/>
    </row>
    <row r="959" spans="1:8" s="11" customFormat="1">
      <c r="A959" s="5"/>
      <c r="B959" s="5"/>
      <c r="C959" s="100"/>
      <c r="D959" s="5"/>
      <c r="H959" s="12"/>
    </row>
    <row r="960" spans="1:8" s="11" customFormat="1">
      <c r="A960" s="5"/>
      <c r="B960" s="5"/>
      <c r="C960" s="100"/>
      <c r="D960" s="5"/>
      <c r="H960" s="12"/>
    </row>
    <row r="961" spans="1:8" s="11" customFormat="1">
      <c r="A961" s="5"/>
      <c r="B961" s="5"/>
      <c r="C961" s="100"/>
      <c r="D961" s="5"/>
      <c r="H961" s="12"/>
    </row>
    <row r="962" spans="1:8" s="11" customFormat="1">
      <c r="A962" s="5"/>
      <c r="B962" s="5"/>
      <c r="C962" s="100"/>
      <c r="D962" s="5"/>
      <c r="H962" s="12"/>
    </row>
    <row r="963" spans="1:8" s="11" customFormat="1">
      <c r="A963" s="5"/>
      <c r="B963" s="5"/>
      <c r="C963" s="100"/>
      <c r="D963" s="5"/>
      <c r="H963" s="12"/>
    </row>
    <row r="964" spans="1:8" s="11" customFormat="1">
      <c r="A964" s="5"/>
      <c r="B964" s="5"/>
      <c r="C964" s="100"/>
      <c r="D964" s="5"/>
      <c r="H964" s="12"/>
    </row>
    <row r="965" spans="1:8" s="11" customFormat="1">
      <c r="A965" s="5"/>
      <c r="B965" s="5"/>
      <c r="C965" s="100"/>
      <c r="D965" s="5"/>
      <c r="H965" s="12"/>
    </row>
    <row r="966" spans="1:8" s="11" customFormat="1">
      <c r="A966" s="5"/>
      <c r="B966" s="5"/>
      <c r="C966" s="100"/>
      <c r="D966" s="5"/>
      <c r="H966" s="12"/>
    </row>
    <row r="967" spans="1:8" s="11" customFormat="1">
      <c r="A967" s="5"/>
      <c r="B967" s="5"/>
      <c r="C967" s="100"/>
      <c r="D967" s="5"/>
      <c r="H967" s="12"/>
    </row>
    <row r="968" spans="1:8" s="11" customFormat="1">
      <c r="A968" s="5"/>
      <c r="B968" s="5"/>
      <c r="C968" s="100"/>
      <c r="D968" s="5"/>
      <c r="H968" s="12"/>
    </row>
    <row r="969" spans="1:8" s="11" customFormat="1">
      <c r="A969" s="5"/>
      <c r="B969" s="5"/>
      <c r="C969" s="100"/>
      <c r="D969" s="5"/>
      <c r="H969" s="12"/>
    </row>
    <row r="970" spans="1:8" s="11" customFormat="1">
      <c r="A970" s="5"/>
      <c r="B970" s="5"/>
      <c r="C970" s="100"/>
      <c r="D970" s="5"/>
      <c r="H970" s="12"/>
    </row>
    <row r="971" spans="1:8" s="11" customFormat="1">
      <c r="A971" s="5"/>
      <c r="B971" s="5"/>
      <c r="C971" s="100"/>
      <c r="D971" s="5"/>
      <c r="H971" s="12"/>
    </row>
    <row r="972" spans="1:8" s="11" customFormat="1">
      <c r="A972" s="5"/>
      <c r="B972" s="5"/>
      <c r="C972" s="100"/>
      <c r="D972" s="5"/>
      <c r="H972" s="12"/>
    </row>
    <row r="973" spans="1:8" s="11" customFormat="1">
      <c r="A973" s="5"/>
      <c r="B973" s="5"/>
      <c r="C973" s="100"/>
      <c r="D973" s="5"/>
      <c r="H973" s="12"/>
    </row>
    <row r="974" spans="1:8" s="11" customFormat="1">
      <c r="A974" s="5"/>
      <c r="B974" s="5"/>
      <c r="C974" s="100"/>
      <c r="D974" s="5"/>
      <c r="H974" s="12"/>
    </row>
    <row r="975" spans="1:8" s="11" customFormat="1">
      <c r="A975" s="5"/>
      <c r="B975" s="5"/>
      <c r="C975" s="100"/>
      <c r="D975" s="5"/>
      <c r="H975" s="12"/>
    </row>
    <row r="976" spans="1:8" s="11" customFormat="1">
      <c r="A976" s="5"/>
      <c r="B976" s="5"/>
      <c r="C976" s="100"/>
      <c r="D976" s="5"/>
      <c r="H976" s="12"/>
    </row>
    <row r="977" spans="1:8" s="11" customFormat="1">
      <c r="A977" s="5"/>
      <c r="B977" s="5"/>
      <c r="C977" s="100"/>
      <c r="D977" s="5"/>
      <c r="H977" s="12"/>
    </row>
    <row r="978" spans="1:8" s="11" customFormat="1">
      <c r="A978" s="5"/>
      <c r="B978" s="5"/>
      <c r="C978" s="100"/>
      <c r="D978" s="5"/>
      <c r="H978" s="12"/>
    </row>
    <row r="979" spans="1:8" s="11" customFormat="1">
      <c r="A979" s="5"/>
      <c r="B979" s="5"/>
      <c r="C979" s="100"/>
      <c r="D979" s="5"/>
      <c r="H979" s="12"/>
    </row>
    <row r="980" spans="1:8" s="11" customFormat="1">
      <c r="A980" s="5"/>
      <c r="B980" s="5"/>
      <c r="C980" s="100"/>
      <c r="D980" s="5"/>
      <c r="H980" s="12"/>
    </row>
    <row r="981" spans="1:8" s="11" customFormat="1">
      <c r="A981" s="5"/>
      <c r="B981" s="5"/>
      <c r="C981" s="100"/>
      <c r="D981" s="5"/>
      <c r="H981" s="12"/>
    </row>
    <row r="982" spans="1:8" s="11" customFormat="1">
      <c r="A982" s="5"/>
      <c r="B982" s="5"/>
      <c r="C982" s="100"/>
      <c r="D982" s="5"/>
      <c r="H982" s="12"/>
    </row>
    <row r="983" spans="1:8" s="11" customFormat="1">
      <c r="A983" s="5"/>
      <c r="B983" s="5"/>
      <c r="C983" s="100"/>
      <c r="D983" s="5"/>
      <c r="H983" s="12"/>
    </row>
    <row r="984" spans="1:8" s="11" customFormat="1">
      <c r="A984" s="5"/>
      <c r="B984" s="5"/>
      <c r="C984" s="100"/>
      <c r="D984" s="5"/>
      <c r="H984" s="12"/>
    </row>
    <row r="985" spans="1:8" s="11" customFormat="1">
      <c r="A985" s="5"/>
      <c r="B985" s="5"/>
      <c r="C985" s="100"/>
      <c r="D985" s="5"/>
      <c r="H985" s="12"/>
    </row>
    <row r="986" spans="1:8" s="11" customFormat="1">
      <c r="A986" s="5"/>
      <c r="B986" s="5"/>
      <c r="C986" s="100"/>
      <c r="D986" s="5"/>
      <c r="H986" s="12"/>
    </row>
    <row r="987" spans="1:8" s="11" customFormat="1">
      <c r="A987" s="5"/>
      <c r="B987" s="5"/>
      <c r="C987" s="100"/>
      <c r="D987" s="5"/>
      <c r="H987" s="12"/>
    </row>
    <row r="988" spans="1:8" s="11" customFormat="1">
      <c r="A988" s="5"/>
      <c r="B988" s="5"/>
      <c r="C988" s="100"/>
      <c r="D988" s="5"/>
      <c r="H988" s="12"/>
    </row>
    <row r="989" spans="1:8" s="11" customFormat="1">
      <c r="A989" s="5"/>
      <c r="B989" s="5"/>
      <c r="C989" s="100"/>
      <c r="D989" s="5"/>
      <c r="H989" s="12"/>
    </row>
    <row r="990" spans="1:8" s="11" customFormat="1">
      <c r="A990" s="5"/>
      <c r="B990" s="5"/>
      <c r="C990" s="100"/>
      <c r="D990" s="5"/>
      <c r="H990" s="12"/>
    </row>
    <row r="991" spans="1:8" s="11" customFormat="1">
      <c r="A991" s="5"/>
      <c r="B991" s="5"/>
      <c r="C991" s="100"/>
      <c r="D991" s="5"/>
      <c r="H991" s="12"/>
    </row>
    <row r="992" spans="1:8" s="11" customFormat="1">
      <c r="A992" s="5"/>
      <c r="B992" s="5"/>
      <c r="C992" s="100"/>
      <c r="D992" s="5"/>
      <c r="H992" s="12"/>
    </row>
    <row r="993" spans="1:8" s="11" customFormat="1">
      <c r="A993" s="5"/>
      <c r="B993" s="5"/>
      <c r="C993" s="100"/>
      <c r="D993" s="5"/>
      <c r="H993" s="12"/>
    </row>
    <row r="994" spans="1:8" s="11" customFormat="1">
      <c r="A994" s="5"/>
      <c r="B994" s="5"/>
      <c r="C994" s="100"/>
      <c r="D994" s="5"/>
      <c r="H994" s="12"/>
    </row>
    <row r="995" spans="1:8" s="11" customFormat="1">
      <c r="A995" s="5"/>
      <c r="B995" s="5"/>
      <c r="C995" s="100"/>
      <c r="D995" s="5"/>
      <c r="H995" s="12"/>
    </row>
    <row r="996" spans="1:8" s="11" customFormat="1">
      <c r="A996" s="5"/>
      <c r="B996" s="5"/>
      <c r="C996" s="100"/>
      <c r="D996" s="5"/>
      <c r="H996" s="12"/>
    </row>
    <row r="997" spans="1:8" s="11" customFormat="1">
      <c r="A997" s="5"/>
      <c r="B997" s="5"/>
      <c r="C997" s="100"/>
      <c r="D997" s="5"/>
      <c r="H997" s="12"/>
    </row>
    <row r="998" spans="1:8" s="11" customFormat="1">
      <c r="A998" s="5"/>
      <c r="B998" s="5"/>
      <c r="C998" s="100"/>
      <c r="D998" s="5"/>
      <c r="H998" s="12"/>
    </row>
    <row r="999" spans="1:8" s="11" customFormat="1">
      <c r="A999" s="5"/>
      <c r="B999" s="5"/>
      <c r="C999" s="100"/>
      <c r="D999" s="5"/>
      <c r="H999" s="12"/>
    </row>
    <row r="1000" spans="1:8" s="11" customFormat="1">
      <c r="A1000" s="5"/>
      <c r="B1000" s="5"/>
      <c r="C1000" s="100"/>
      <c r="D1000" s="5"/>
      <c r="H1000" s="12"/>
    </row>
    <row r="1001" spans="1:8" s="11" customFormat="1">
      <c r="A1001" s="5"/>
      <c r="B1001" s="5"/>
      <c r="C1001" s="100"/>
      <c r="D1001" s="5"/>
      <c r="H1001" s="12"/>
    </row>
    <row r="1002" spans="1:8" s="11" customFormat="1">
      <c r="A1002" s="5"/>
      <c r="B1002" s="5"/>
      <c r="C1002" s="100"/>
      <c r="D1002" s="5"/>
      <c r="H1002" s="12"/>
    </row>
    <row r="1003" spans="1:8" s="11" customFormat="1">
      <c r="A1003" s="5"/>
      <c r="B1003" s="5"/>
      <c r="C1003" s="100"/>
      <c r="D1003" s="5"/>
      <c r="H1003" s="12"/>
    </row>
    <row r="1004" spans="1:8" s="11" customFormat="1">
      <c r="A1004" s="5"/>
      <c r="B1004" s="5"/>
      <c r="C1004" s="100"/>
      <c r="D1004" s="5"/>
      <c r="H1004" s="12"/>
    </row>
    <row r="1005" spans="1:8" s="11" customFormat="1">
      <c r="A1005" s="5"/>
      <c r="B1005" s="5"/>
      <c r="C1005" s="100"/>
      <c r="D1005" s="5"/>
      <c r="H1005" s="12"/>
    </row>
    <row r="1006" spans="1:8" s="11" customFormat="1">
      <c r="A1006" s="5"/>
      <c r="B1006" s="5"/>
      <c r="C1006" s="100"/>
      <c r="D1006" s="5"/>
      <c r="H1006" s="12"/>
    </row>
    <row r="1007" spans="1:8" s="11" customFormat="1">
      <c r="A1007" s="5"/>
      <c r="B1007" s="5"/>
      <c r="C1007" s="100"/>
      <c r="D1007" s="5"/>
      <c r="H1007" s="12"/>
    </row>
    <row r="1008" spans="1:8" s="11" customFormat="1">
      <c r="A1008" s="5"/>
      <c r="B1008" s="5"/>
      <c r="C1008" s="100"/>
      <c r="D1008" s="5"/>
      <c r="H1008" s="12"/>
    </row>
    <row r="1009" spans="1:8" s="11" customFormat="1">
      <c r="A1009" s="5"/>
      <c r="B1009" s="5"/>
      <c r="C1009" s="100"/>
      <c r="D1009" s="5"/>
      <c r="H1009" s="12"/>
    </row>
    <row r="1010" spans="1:8" s="11" customFormat="1">
      <c r="A1010" s="5"/>
      <c r="B1010" s="5"/>
      <c r="C1010" s="100"/>
      <c r="D1010" s="5"/>
      <c r="H1010" s="12"/>
    </row>
    <row r="1011" spans="1:8" s="11" customFormat="1">
      <c r="A1011" s="5"/>
      <c r="B1011" s="5"/>
      <c r="C1011" s="100"/>
      <c r="D1011" s="5"/>
      <c r="H1011" s="12"/>
    </row>
    <row r="1012" spans="1:8" s="11" customFormat="1">
      <c r="A1012" s="5"/>
      <c r="B1012" s="5"/>
      <c r="C1012" s="100"/>
      <c r="D1012" s="5"/>
      <c r="H1012" s="12"/>
    </row>
    <row r="1013" spans="1:8" s="11" customFormat="1">
      <c r="A1013" s="5"/>
      <c r="B1013" s="5"/>
      <c r="C1013" s="100"/>
      <c r="D1013" s="5"/>
      <c r="H1013" s="12"/>
    </row>
    <row r="1014" spans="1:8" s="11" customFormat="1">
      <c r="A1014" s="5"/>
      <c r="B1014" s="5"/>
      <c r="C1014" s="100"/>
      <c r="D1014" s="5"/>
      <c r="H1014" s="12"/>
    </row>
    <row r="1015" spans="1:8" s="11" customFormat="1">
      <c r="A1015" s="5"/>
      <c r="B1015" s="5"/>
      <c r="C1015" s="100"/>
      <c r="D1015" s="5"/>
      <c r="H1015" s="12"/>
    </row>
    <row r="1016" spans="1:8" s="11" customFormat="1">
      <c r="A1016" s="5"/>
      <c r="B1016" s="5"/>
      <c r="C1016" s="100"/>
      <c r="D1016" s="5"/>
      <c r="H1016" s="12"/>
    </row>
    <row r="1017" spans="1:8" s="11" customFormat="1">
      <c r="A1017" s="5"/>
      <c r="B1017" s="5"/>
      <c r="C1017" s="100"/>
      <c r="D1017" s="5"/>
      <c r="H1017" s="12"/>
    </row>
    <row r="1018" spans="1:8" s="11" customFormat="1">
      <c r="A1018" s="5"/>
      <c r="B1018" s="5"/>
      <c r="C1018" s="100"/>
      <c r="D1018" s="5"/>
      <c r="H1018" s="12"/>
    </row>
    <row r="1019" spans="1:8" s="11" customFormat="1">
      <c r="A1019" s="5"/>
      <c r="B1019" s="5"/>
      <c r="C1019" s="100"/>
      <c r="D1019" s="5"/>
      <c r="H1019" s="12"/>
    </row>
    <row r="1020" spans="1:8" s="11" customFormat="1">
      <c r="A1020" s="5"/>
      <c r="B1020" s="5"/>
      <c r="C1020" s="100"/>
      <c r="D1020" s="5"/>
      <c r="H1020" s="12"/>
    </row>
    <row r="1021" spans="1:8" s="11" customFormat="1">
      <c r="A1021" s="5"/>
      <c r="B1021" s="5"/>
      <c r="C1021" s="100"/>
      <c r="D1021" s="5"/>
      <c r="H1021" s="12"/>
    </row>
    <row r="1022" spans="1:8" s="11" customFormat="1">
      <c r="A1022" s="5"/>
      <c r="B1022" s="5"/>
      <c r="C1022" s="100"/>
      <c r="D1022" s="5"/>
      <c r="H1022" s="12"/>
    </row>
    <row r="1023" spans="1:8" s="11" customFormat="1">
      <c r="A1023" s="5"/>
      <c r="B1023" s="5"/>
      <c r="C1023" s="100"/>
      <c r="D1023" s="5"/>
      <c r="H1023" s="12"/>
    </row>
    <row r="1024" spans="1:8" s="11" customFormat="1">
      <c r="A1024" s="5"/>
      <c r="B1024" s="5"/>
      <c r="C1024" s="100"/>
      <c r="D1024" s="5"/>
      <c r="H1024" s="12"/>
    </row>
    <row r="1025" spans="1:8" s="11" customFormat="1">
      <c r="A1025" s="5"/>
      <c r="B1025" s="5"/>
      <c r="C1025" s="100"/>
      <c r="D1025" s="5"/>
      <c r="H1025" s="12"/>
    </row>
    <row r="1026" spans="1:8" s="11" customFormat="1">
      <c r="A1026" s="5"/>
      <c r="B1026" s="5"/>
      <c r="C1026" s="100"/>
      <c r="D1026" s="5"/>
      <c r="H1026" s="12"/>
    </row>
    <row r="1027" spans="1:8" s="11" customFormat="1">
      <c r="A1027" s="5"/>
      <c r="B1027" s="5"/>
      <c r="C1027" s="100"/>
      <c r="D1027" s="5"/>
      <c r="H1027" s="12"/>
    </row>
    <row r="1028" spans="1:8" s="11" customFormat="1">
      <c r="A1028" s="5"/>
      <c r="B1028" s="5"/>
      <c r="C1028" s="100"/>
      <c r="D1028" s="5"/>
      <c r="H1028" s="12"/>
    </row>
    <row r="1029" spans="1:8" s="11" customFormat="1">
      <c r="A1029" s="5"/>
      <c r="B1029" s="5"/>
      <c r="C1029" s="100"/>
      <c r="D1029" s="5"/>
      <c r="H1029" s="12"/>
    </row>
    <row r="1030" spans="1:8" s="11" customFormat="1">
      <c r="A1030" s="5"/>
      <c r="B1030" s="5"/>
      <c r="C1030" s="100"/>
      <c r="D1030" s="5"/>
      <c r="H1030" s="12"/>
    </row>
    <row r="1031" spans="1:8" s="11" customFormat="1">
      <c r="A1031" s="5"/>
      <c r="B1031" s="5"/>
      <c r="C1031" s="100"/>
      <c r="D1031" s="5"/>
      <c r="H1031" s="12"/>
    </row>
    <row r="1032" spans="1:8" s="11" customFormat="1">
      <c r="A1032" s="5"/>
      <c r="B1032" s="5"/>
      <c r="C1032" s="100"/>
      <c r="D1032" s="5"/>
      <c r="H1032" s="12"/>
    </row>
    <row r="1033" spans="1:8" s="11" customFormat="1">
      <c r="A1033" s="5"/>
      <c r="B1033" s="5"/>
      <c r="C1033" s="100"/>
      <c r="D1033" s="5"/>
      <c r="H1033" s="12"/>
    </row>
    <row r="1034" spans="1:8" s="11" customFormat="1">
      <c r="A1034" s="5"/>
      <c r="B1034" s="5"/>
      <c r="C1034" s="100"/>
      <c r="D1034" s="5"/>
      <c r="H1034" s="12"/>
    </row>
    <row r="1035" spans="1:8" s="11" customFormat="1">
      <c r="A1035" s="5"/>
      <c r="B1035" s="5"/>
      <c r="C1035" s="100"/>
      <c r="D1035" s="5"/>
      <c r="H1035" s="12"/>
    </row>
    <row r="1036" spans="1:8" s="11" customFormat="1">
      <c r="A1036" s="5"/>
      <c r="B1036" s="5"/>
      <c r="C1036" s="100"/>
      <c r="D1036" s="5"/>
      <c r="H1036" s="12"/>
    </row>
    <row r="1037" spans="1:8" s="11" customFormat="1">
      <c r="A1037" s="5"/>
      <c r="B1037" s="5"/>
      <c r="C1037" s="100"/>
      <c r="D1037" s="5"/>
      <c r="H1037" s="12"/>
    </row>
    <row r="1038" spans="1:8" s="11" customFormat="1">
      <c r="A1038" s="5"/>
      <c r="B1038" s="5"/>
      <c r="C1038" s="100"/>
      <c r="D1038" s="5"/>
      <c r="H1038" s="12"/>
    </row>
    <row r="1039" spans="1:8" s="11" customFormat="1">
      <c r="A1039" s="5"/>
      <c r="B1039" s="5"/>
      <c r="C1039" s="100"/>
      <c r="D1039" s="5"/>
      <c r="H1039" s="12"/>
    </row>
    <row r="1040" spans="1:8" s="11" customFormat="1">
      <c r="A1040" s="5"/>
      <c r="B1040" s="5"/>
      <c r="C1040" s="100"/>
      <c r="D1040" s="5"/>
      <c r="H1040" s="12"/>
    </row>
    <row r="1041" spans="1:8" s="11" customFormat="1">
      <c r="A1041" s="5"/>
      <c r="B1041" s="5"/>
      <c r="C1041" s="100"/>
      <c r="D1041" s="5"/>
      <c r="H1041" s="12"/>
    </row>
    <row r="1042" spans="1:8" s="11" customFormat="1">
      <c r="A1042" s="5"/>
      <c r="B1042" s="5"/>
      <c r="C1042" s="100"/>
      <c r="D1042" s="5"/>
      <c r="H1042" s="12"/>
    </row>
    <row r="1043" spans="1:8" s="11" customFormat="1">
      <c r="A1043" s="5"/>
      <c r="B1043" s="5"/>
      <c r="C1043" s="100"/>
      <c r="D1043" s="5"/>
      <c r="H1043" s="12"/>
    </row>
    <row r="1044" spans="1:8" s="11" customFormat="1">
      <c r="A1044" s="5"/>
      <c r="B1044" s="5"/>
      <c r="C1044" s="100"/>
      <c r="D1044" s="5"/>
      <c r="H1044" s="12"/>
    </row>
    <row r="1045" spans="1:8" s="11" customFormat="1">
      <c r="A1045" s="5"/>
      <c r="B1045" s="5"/>
      <c r="C1045" s="100"/>
      <c r="D1045" s="5"/>
      <c r="H1045" s="12"/>
    </row>
    <row r="1046" spans="1:8" s="11" customFormat="1">
      <c r="A1046" s="5"/>
      <c r="B1046" s="5"/>
      <c r="C1046" s="100"/>
      <c r="D1046" s="5"/>
      <c r="H1046" s="12"/>
    </row>
    <row r="1047" spans="1:8" s="11" customFormat="1">
      <c r="A1047" s="5"/>
      <c r="B1047" s="5"/>
      <c r="C1047" s="100"/>
      <c r="D1047" s="5"/>
      <c r="H1047" s="12"/>
    </row>
    <row r="1048" spans="1:8" s="11" customFormat="1">
      <c r="A1048" s="5"/>
      <c r="B1048" s="5"/>
      <c r="C1048" s="100"/>
      <c r="D1048" s="5"/>
      <c r="H1048" s="12"/>
    </row>
    <row r="1049" spans="1:8" s="11" customFormat="1">
      <c r="A1049" s="5"/>
      <c r="B1049" s="5"/>
      <c r="C1049" s="100"/>
      <c r="D1049" s="5"/>
      <c r="H1049" s="12"/>
    </row>
    <row r="1050" spans="1:8" s="11" customFormat="1">
      <c r="A1050" s="5"/>
      <c r="B1050" s="5"/>
      <c r="C1050" s="100"/>
      <c r="D1050" s="5"/>
      <c r="H1050" s="12"/>
    </row>
    <row r="1051" spans="1:8" s="11" customFormat="1">
      <c r="A1051" s="5"/>
      <c r="B1051" s="5"/>
      <c r="C1051" s="100"/>
      <c r="D1051" s="5"/>
      <c r="H1051" s="12"/>
    </row>
    <row r="1052" spans="1:8" s="11" customFormat="1">
      <c r="A1052" s="5"/>
      <c r="B1052" s="5"/>
      <c r="C1052" s="100"/>
      <c r="D1052" s="5"/>
      <c r="H1052" s="12"/>
    </row>
    <row r="1053" spans="1:8" s="11" customFormat="1">
      <c r="A1053" s="5"/>
      <c r="B1053" s="5"/>
      <c r="C1053" s="100"/>
      <c r="D1053" s="5"/>
      <c r="H1053" s="12"/>
    </row>
    <row r="1054" spans="1:8" s="11" customFormat="1">
      <c r="A1054" s="5"/>
      <c r="B1054" s="5"/>
      <c r="C1054" s="100"/>
      <c r="D1054" s="5"/>
      <c r="H1054" s="12"/>
    </row>
    <row r="1055" spans="1:8" s="11" customFormat="1">
      <c r="A1055" s="5"/>
      <c r="B1055" s="5"/>
      <c r="C1055" s="100"/>
      <c r="D1055" s="5"/>
      <c r="H1055" s="12"/>
    </row>
    <row r="1056" spans="1:8" s="11" customFormat="1">
      <c r="A1056" s="5"/>
      <c r="B1056" s="5"/>
      <c r="C1056" s="100"/>
      <c r="D1056" s="5"/>
      <c r="H1056" s="12"/>
    </row>
    <row r="1057" spans="1:8" s="11" customFormat="1">
      <c r="A1057" s="5"/>
      <c r="B1057" s="5"/>
      <c r="C1057" s="100"/>
      <c r="D1057" s="5"/>
      <c r="H1057" s="12"/>
    </row>
    <row r="1058" spans="1:8" s="11" customFormat="1">
      <c r="A1058" s="5"/>
      <c r="B1058" s="5"/>
      <c r="C1058" s="100"/>
      <c r="D1058" s="5"/>
      <c r="H1058" s="12"/>
    </row>
    <row r="1059" spans="1:8" s="11" customFormat="1">
      <c r="A1059" s="5"/>
      <c r="B1059" s="5"/>
      <c r="C1059" s="100"/>
      <c r="D1059" s="5"/>
      <c r="H1059" s="12"/>
    </row>
    <row r="1060" spans="1:8" s="11" customFormat="1">
      <c r="A1060" s="5"/>
      <c r="B1060" s="5"/>
      <c r="C1060" s="100"/>
      <c r="D1060" s="5"/>
      <c r="H1060" s="12"/>
    </row>
    <row r="1061" spans="1:8" s="11" customFormat="1">
      <c r="A1061" s="5"/>
      <c r="B1061" s="5"/>
      <c r="C1061" s="100"/>
      <c r="D1061" s="5"/>
      <c r="H1061" s="12"/>
    </row>
    <row r="1062" spans="1:8" s="11" customFormat="1">
      <c r="A1062" s="5"/>
      <c r="B1062" s="5"/>
      <c r="C1062" s="100"/>
      <c r="D1062" s="5"/>
      <c r="H1062" s="12"/>
    </row>
    <row r="1063" spans="1:8" s="11" customFormat="1">
      <c r="A1063" s="5"/>
      <c r="B1063" s="5"/>
      <c r="C1063" s="100"/>
      <c r="D1063" s="5"/>
      <c r="H1063" s="12"/>
    </row>
    <row r="1064" spans="1:8" s="11" customFormat="1">
      <c r="A1064" s="5"/>
      <c r="B1064" s="5"/>
      <c r="C1064" s="100"/>
      <c r="D1064" s="5"/>
      <c r="H1064" s="12"/>
    </row>
    <row r="1065" spans="1:8" s="11" customFormat="1">
      <c r="A1065" s="5"/>
      <c r="B1065" s="5"/>
      <c r="C1065" s="100"/>
      <c r="D1065" s="5"/>
      <c r="H1065" s="12"/>
    </row>
    <row r="1066" spans="1:8" s="11" customFormat="1">
      <c r="A1066" s="5"/>
      <c r="B1066" s="5"/>
      <c r="C1066" s="100"/>
      <c r="D1066" s="5"/>
      <c r="H1066" s="12"/>
    </row>
    <row r="1067" spans="1:8" s="11" customFormat="1">
      <c r="A1067" s="5"/>
      <c r="B1067" s="5"/>
      <c r="C1067" s="100"/>
      <c r="D1067" s="5"/>
      <c r="H1067" s="12"/>
    </row>
    <row r="1068" spans="1:8" s="11" customFormat="1">
      <c r="A1068" s="5"/>
      <c r="B1068" s="5"/>
      <c r="C1068" s="100"/>
      <c r="D1068" s="5"/>
      <c r="H1068" s="12"/>
    </row>
    <row r="1069" spans="1:8" s="11" customFormat="1">
      <c r="A1069" s="5"/>
      <c r="B1069" s="5"/>
      <c r="C1069" s="100"/>
      <c r="D1069" s="5"/>
      <c r="H1069" s="12"/>
    </row>
    <row r="1070" spans="1:8" s="11" customFormat="1">
      <c r="A1070" s="5"/>
      <c r="B1070" s="5"/>
      <c r="C1070" s="100"/>
      <c r="D1070" s="5"/>
      <c r="H1070" s="12"/>
    </row>
    <row r="1071" spans="1:8" s="11" customFormat="1">
      <c r="A1071" s="5"/>
      <c r="B1071" s="5"/>
      <c r="C1071" s="100"/>
      <c r="D1071" s="5"/>
      <c r="H1071" s="12"/>
    </row>
    <row r="1072" spans="1:8" s="11" customFormat="1">
      <c r="A1072" s="5"/>
      <c r="B1072" s="5"/>
      <c r="C1072" s="100"/>
      <c r="D1072" s="5"/>
      <c r="H1072" s="12"/>
    </row>
    <row r="1073" spans="1:8" s="11" customFormat="1">
      <c r="A1073" s="5"/>
      <c r="B1073" s="5"/>
      <c r="C1073" s="100"/>
      <c r="D1073" s="5"/>
      <c r="H1073" s="12"/>
    </row>
    <row r="1074" spans="1:8" s="11" customFormat="1">
      <c r="A1074" s="5"/>
      <c r="B1074" s="5"/>
      <c r="C1074" s="100"/>
      <c r="D1074" s="5"/>
      <c r="H1074" s="12"/>
    </row>
    <row r="1075" spans="1:8" s="11" customFormat="1">
      <c r="A1075" s="5"/>
      <c r="B1075" s="5"/>
      <c r="C1075" s="100"/>
      <c r="D1075" s="5"/>
      <c r="H1075" s="12"/>
    </row>
    <row r="1076" spans="1:8" s="11" customFormat="1">
      <c r="A1076" s="5"/>
      <c r="B1076" s="5"/>
      <c r="C1076" s="100"/>
      <c r="D1076" s="5"/>
      <c r="H1076" s="12"/>
    </row>
    <row r="1077" spans="1:8" s="11" customFormat="1">
      <c r="A1077" s="5"/>
      <c r="B1077" s="5"/>
      <c r="C1077" s="100"/>
      <c r="D1077" s="5"/>
      <c r="H1077" s="12"/>
    </row>
    <row r="1078" spans="1:8" s="11" customFormat="1">
      <c r="A1078" s="5"/>
      <c r="B1078" s="5"/>
      <c r="C1078" s="100"/>
      <c r="D1078" s="5"/>
      <c r="H1078" s="12"/>
    </row>
    <row r="1079" spans="1:8" s="11" customFormat="1">
      <c r="A1079" s="5"/>
      <c r="B1079" s="5"/>
      <c r="C1079" s="100"/>
      <c r="D1079" s="5"/>
      <c r="H1079" s="12"/>
    </row>
    <row r="1080" spans="1:8" s="11" customFormat="1">
      <c r="A1080" s="5"/>
      <c r="B1080" s="5"/>
      <c r="C1080" s="100"/>
      <c r="D1080" s="5"/>
      <c r="H1080" s="12"/>
    </row>
    <row r="1081" spans="1:8" s="11" customFormat="1">
      <c r="A1081" s="5"/>
      <c r="B1081" s="5"/>
      <c r="C1081" s="100"/>
      <c r="D1081" s="5"/>
      <c r="H1081" s="12"/>
    </row>
    <row r="1082" spans="1:8" s="11" customFormat="1">
      <c r="A1082" s="5"/>
      <c r="B1082" s="5"/>
      <c r="C1082" s="100"/>
      <c r="D1082" s="5"/>
      <c r="H1082" s="12"/>
    </row>
    <row r="1083" spans="1:8" s="11" customFormat="1">
      <c r="A1083" s="5"/>
      <c r="B1083" s="5"/>
      <c r="C1083" s="100"/>
      <c r="D1083" s="5"/>
      <c r="H1083" s="12"/>
    </row>
    <row r="1084" spans="1:8" s="11" customFormat="1">
      <c r="A1084" s="5"/>
      <c r="B1084" s="5"/>
      <c r="C1084" s="100"/>
      <c r="D1084" s="5"/>
      <c r="H1084" s="12"/>
    </row>
    <row r="1085" spans="1:8" s="11" customFormat="1">
      <c r="A1085" s="5"/>
      <c r="B1085" s="5"/>
      <c r="C1085" s="100"/>
      <c r="D1085" s="5"/>
      <c r="H1085" s="12"/>
    </row>
    <row r="1086" spans="1:8" s="11" customFormat="1">
      <c r="A1086" s="5"/>
      <c r="B1086" s="5"/>
      <c r="C1086" s="100"/>
      <c r="D1086" s="5"/>
      <c r="H1086" s="12"/>
    </row>
    <row r="1087" spans="1:8" s="11" customFormat="1">
      <c r="A1087" s="5"/>
      <c r="B1087" s="5"/>
      <c r="C1087" s="100"/>
      <c r="D1087" s="5"/>
      <c r="H1087" s="12"/>
    </row>
    <row r="1088" spans="1:8" s="11" customFormat="1">
      <c r="A1088" s="5"/>
      <c r="B1088" s="5"/>
      <c r="C1088" s="100"/>
      <c r="D1088" s="5"/>
      <c r="H1088" s="12"/>
    </row>
    <row r="1089" spans="1:8" s="11" customFormat="1">
      <c r="A1089" s="5"/>
      <c r="B1089" s="5"/>
      <c r="C1089" s="100"/>
      <c r="D1089" s="5"/>
      <c r="H1089" s="12"/>
    </row>
    <row r="1090" spans="1:8" s="11" customFormat="1">
      <c r="A1090" s="5"/>
      <c r="B1090" s="5"/>
      <c r="C1090" s="100"/>
      <c r="D1090" s="5"/>
      <c r="H1090" s="12"/>
    </row>
    <row r="1091" spans="1:8" s="11" customFormat="1">
      <c r="A1091" s="5"/>
      <c r="B1091" s="5"/>
      <c r="C1091" s="100"/>
      <c r="D1091" s="5"/>
      <c r="H1091" s="12"/>
    </row>
    <row r="1092" spans="1:8" s="11" customFormat="1">
      <c r="A1092" s="5"/>
      <c r="B1092" s="5"/>
      <c r="C1092" s="100"/>
      <c r="D1092" s="5"/>
      <c r="H1092" s="12"/>
    </row>
    <row r="1093" spans="1:8" s="11" customFormat="1">
      <c r="A1093" s="5"/>
      <c r="B1093" s="5"/>
      <c r="C1093" s="100"/>
      <c r="D1093" s="5"/>
      <c r="H1093" s="12"/>
    </row>
    <row r="1094" spans="1:8" s="11" customFormat="1">
      <c r="A1094" s="5"/>
      <c r="B1094" s="5"/>
      <c r="C1094" s="100"/>
      <c r="D1094" s="5"/>
      <c r="H1094" s="12"/>
    </row>
    <row r="1095" spans="1:8" s="11" customFormat="1">
      <c r="A1095" s="5"/>
      <c r="B1095" s="5"/>
      <c r="C1095" s="100"/>
      <c r="D1095" s="5"/>
      <c r="H1095" s="12"/>
    </row>
    <row r="1096" spans="1:8" s="11" customFormat="1">
      <c r="A1096" s="5"/>
      <c r="B1096" s="5"/>
      <c r="C1096" s="100"/>
      <c r="D1096" s="5"/>
      <c r="H1096" s="12"/>
    </row>
    <row r="1097" spans="1:8" s="11" customFormat="1">
      <c r="A1097" s="5"/>
      <c r="B1097" s="5"/>
      <c r="C1097" s="100"/>
      <c r="D1097" s="5"/>
      <c r="H1097" s="12"/>
    </row>
    <row r="1098" spans="1:8" s="11" customFormat="1">
      <c r="A1098" s="5"/>
      <c r="B1098" s="5"/>
      <c r="C1098" s="100"/>
      <c r="D1098" s="5"/>
      <c r="H1098" s="12"/>
    </row>
    <row r="1099" spans="1:8" s="11" customFormat="1">
      <c r="A1099" s="5"/>
      <c r="B1099" s="5"/>
      <c r="C1099" s="100"/>
      <c r="D1099" s="5"/>
      <c r="H1099" s="12"/>
    </row>
    <row r="1100" spans="1:8" s="11" customFormat="1">
      <c r="A1100" s="5"/>
      <c r="B1100" s="5"/>
      <c r="C1100" s="100"/>
      <c r="D1100" s="5"/>
      <c r="H1100" s="12"/>
    </row>
    <row r="1101" spans="1:8" s="11" customFormat="1">
      <c r="A1101" s="5"/>
      <c r="B1101" s="5"/>
      <c r="C1101" s="100"/>
      <c r="D1101" s="5"/>
      <c r="H1101" s="12"/>
    </row>
    <row r="1102" spans="1:8" s="11" customFormat="1">
      <c r="A1102" s="5"/>
      <c r="B1102" s="5"/>
      <c r="C1102" s="100"/>
      <c r="D1102" s="5"/>
      <c r="H1102" s="12"/>
    </row>
    <row r="1103" spans="1:8" s="11" customFormat="1">
      <c r="A1103" s="5"/>
      <c r="B1103" s="5"/>
      <c r="C1103" s="100"/>
      <c r="D1103" s="5"/>
      <c r="H1103" s="12"/>
    </row>
    <row r="1104" spans="1:8" s="11" customFormat="1">
      <c r="A1104" s="5"/>
      <c r="B1104" s="5"/>
      <c r="C1104" s="100"/>
      <c r="D1104" s="5"/>
      <c r="H1104" s="12"/>
    </row>
    <row r="1105" spans="1:8" s="11" customFormat="1">
      <c r="A1105" s="5"/>
      <c r="B1105" s="5"/>
      <c r="C1105" s="100"/>
      <c r="D1105" s="5"/>
      <c r="H1105" s="12"/>
    </row>
    <row r="1106" spans="1:8" s="11" customFormat="1">
      <c r="A1106" s="5"/>
      <c r="B1106" s="5"/>
      <c r="C1106" s="100"/>
      <c r="D1106" s="5"/>
      <c r="H1106" s="12"/>
    </row>
    <row r="1107" spans="1:8" s="11" customFormat="1">
      <c r="A1107" s="5"/>
      <c r="B1107" s="5"/>
      <c r="C1107" s="100"/>
      <c r="D1107" s="5"/>
      <c r="H1107" s="12"/>
    </row>
    <row r="1108" spans="1:8" s="11" customFormat="1">
      <c r="A1108" s="5"/>
      <c r="B1108" s="5"/>
      <c r="C1108" s="100"/>
      <c r="D1108" s="5"/>
      <c r="H1108" s="12"/>
    </row>
    <row r="1109" spans="1:8" s="11" customFormat="1">
      <c r="A1109" s="5"/>
      <c r="B1109" s="5"/>
      <c r="C1109" s="100"/>
      <c r="D1109" s="5"/>
      <c r="H1109" s="12"/>
    </row>
    <row r="1110" spans="1:8" s="11" customFormat="1">
      <c r="A1110" s="5"/>
      <c r="B1110" s="5"/>
      <c r="C1110" s="100"/>
      <c r="D1110" s="5"/>
      <c r="H1110" s="12"/>
    </row>
    <row r="1111" spans="1:8" s="11" customFormat="1">
      <c r="A1111" s="5"/>
      <c r="B1111" s="5"/>
      <c r="C1111" s="100"/>
      <c r="D1111" s="5"/>
      <c r="H1111" s="12"/>
    </row>
    <row r="1112" spans="1:8" s="11" customFormat="1">
      <c r="A1112" s="5"/>
      <c r="B1112" s="5"/>
      <c r="C1112" s="100"/>
      <c r="D1112" s="5"/>
      <c r="H1112" s="12"/>
    </row>
    <row r="1113" spans="1:8" s="11" customFormat="1">
      <c r="A1113" s="5"/>
      <c r="B1113" s="5"/>
      <c r="C1113" s="100"/>
      <c r="D1113" s="5"/>
      <c r="H1113" s="12"/>
    </row>
    <row r="1114" spans="1:8" s="11" customFormat="1">
      <c r="A1114" s="5"/>
      <c r="B1114" s="5"/>
      <c r="C1114" s="100"/>
      <c r="D1114" s="5"/>
      <c r="H1114" s="12"/>
    </row>
    <row r="1115" spans="1:8" s="11" customFormat="1">
      <c r="A1115" s="5"/>
      <c r="B1115" s="5"/>
      <c r="C1115" s="100"/>
      <c r="D1115" s="5"/>
      <c r="H1115" s="12"/>
    </row>
    <row r="1116" spans="1:8" s="11" customFormat="1">
      <c r="A1116" s="5"/>
      <c r="B1116" s="5"/>
      <c r="C1116" s="100"/>
      <c r="D1116" s="5"/>
      <c r="H1116" s="12"/>
    </row>
    <row r="1117" spans="1:8" s="11" customFormat="1">
      <c r="A1117" s="5"/>
      <c r="B1117" s="5"/>
      <c r="C1117" s="100"/>
      <c r="D1117" s="5"/>
      <c r="H1117" s="12"/>
    </row>
    <row r="1118" spans="1:8" s="11" customFormat="1">
      <c r="A1118" s="5"/>
      <c r="B1118" s="5"/>
      <c r="C1118" s="100"/>
      <c r="D1118" s="5"/>
      <c r="H1118" s="12"/>
    </row>
    <row r="1119" spans="1:8" s="11" customFormat="1">
      <c r="A1119" s="5"/>
      <c r="B1119" s="5"/>
      <c r="C1119" s="100"/>
      <c r="D1119" s="5"/>
      <c r="H1119" s="12"/>
    </row>
    <row r="1120" spans="1:8" s="11" customFormat="1">
      <c r="A1120" s="5"/>
      <c r="B1120" s="5"/>
      <c r="C1120" s="100"/>
      <c r="D1120" s="5"/>
      <c r="H1120" s="12"/>
    </row>
    <row r="1121" spans="1:8" s="11" customFormat="1">
      <c r="A1121" s="5"/>
      <c r="B1121" s="5"/>
      <c r="C1121" s="100"/>
      <c r="D1121" s="5"/>
      <c r="H1121" s="12"/>
    </row>
    <row r="1122" spans="1:8" s="11" customFormat="1">
      <c r="A1122" s="5"/>
      <c r="B1122" s="5"/>
      <c r="C1122" s="100"/>
      <c r="D1122" s="5"/>
      <c r="H1122" s="12"/>
    </row>
    <row r="1123" spans="1:8" s="11" customFormat="1">
      <c r="A1123" s="5"/>
      <c r="B1123" s="5"/>
      <c r="C1123" s="100"/>
      <c r="D1123" s="5"/>
      <c r="H1123" s="12"/>
    </row>
    <row r="1124" spans="1:8" s="11" customFormat="1">
      <c r="A1124" s="5"/>
      <c r="B1124" s="5"/>
      <c r="C1124" s="100"/>
      <c r="D1124" s="5"/>
      <c r="H1124" s="12"/>
    </row>
    <row r="1125" spans="1:8" s="11" customFormat="1">
      <c r="A1125" s="5"/>
      <c r="B1125" s="5"/>
      <c r="C1125" s="100"/>
      <c r="D1125" s="5"/>
      <c r="H1125" s="12"/>
    </row>
    <row r="1126" spans="1:8" s="11" customFormat="1">
      <c r="A1126" s="5"/>
      <c r="B1126" s="5"/>
      <c r="C1126" s="100"/>
      <c r="D1126" s="5"/>
      <c r="H1126" s="12"/>
    </row>
    <row r="1127" spans="1:8" s="11" customFormat="1">
      <c r="A1127" s="5"/>
      <c r="B1127" s="5"/>
      <c r="C1127" s="100"/>
      <c r="D1127" s="5"/>
      <c r="H1127" s="12"/>
    </row>
    <row r="1128" spans="1:8" s="11" customFormat="1">
      <c r="A1128" s="5"/>
      <c r="B1128" s="5"/>
      <c r="C1128" s="100"/>
      <c r="D1128" s="5"/>
      <c r="H1128" s="12"/>
    </row>
    <row r="1129" spans="1:8" s="11" customFormat="1">
      <c r="A1129" s="5"/>
      <c r="B1129" s="5"/>
      <c r="C1129" s="100"/>
      <c r="D1129" s="5"/>
      <c r="H1129" s="12"/>
    </row>
    <row r="1130" spans="1:8" s="11" customFormat="1">
      <c r="A1130" s="5"/>
      <c r="B1130" s="5"/>
      <c r="C1130" s="100"/>
      <c r="D1130" s="5"/>
      <c r="H1130" s="12"/>
    </row>
    <row r="1131" spans="1:8" s="11" customFormat="1">
      <c r="A1131" s="5"/>
      <c r="B1131" s="5"/>
      <c r="C1131" s="100"/>
      <c r="D1131" s="5"/>
      <c r="H1131" s="12"/>
    </row>
    <row r="1132" spans="1:8" s="11" customFormat="1">
      <c r="A1132" s="5"/>
      <c r="B1132" s="5"/>
      <c r="C1132" s="100"/>
      <c r="D1132" s="5"/>
      <c r="H1132" s="12"/>
    </row>
    <row r="1133" spans="1:8" s="11" customFormat="1">
      <c r="A1133" s="5"/>
      <c r="B1133" s="5"/>
      <c r="C1133" s="100"/>
      <c r="D1133" s="5"/>
      <c r="H1133" s="12"/>
    </row>
    <row r="1134" spans="1:8" s="11" customFormat="1">
      <c r="A1134" s="5"/>
      <c r="B1134" s="5"/>
      <c r="C1134" s="100"/>
      <c r="D1134" s="5"/>
      <c r="H1134" s="12"/>
    </row>
    <row r="1135" spans="1:8" s="11" customFormat="1">
      <c r="A1135" s="5"/>
      <c r="B1135" s="5"/>
      <c r="C1135" s="100"/>
      <c r="D1135" s="5"/>
      <c r="H1135" s="12"/>
    </row>
    <row r="1136" spans="1:8" s="11" customFormat="1">
      <c r="A1136" s="5"/>
      <c r="B1136" s="5"/>
      <c r="C1136" s="100"/>
      <c r="D1136" s="5"/>
      <c r="H1136" s="12"/>
    </row>
    <row r="1137" spans="1:8" s="11" customFormat="1">
      <c r="A1137" s="5"/>
      <c r="B1137" s="5"/>
      <c r="C1137" s="100"/>
      <c r="D1137" s="5"/>
      <c r="H1137" s="12"/>
    </row>
    <row r="1138" spans="1:8" s="11" customFormat="1">
      <c r="A1138" s="5"/>
      <c r="B1138" s="5"/>
      <c r="C1138" s="100"/>
      <c r="D1138" s="5"/>
      <c r="H1138" s="12"/>
    </row>
    <row r="1139" spans="1:8" s="11" customFormat="1">
      <c r="A1139" s="5"/>
      <c r="B1139" s="5"/>
      <c r="C1139" s="100"/>
      <c r="D1139" s="5"/>
      <c r="H1139" s="12"/>
    </row>
    <row r="1140" spans="1:8" s="11" customFormat="1">
      <c r="A1140" s="5"/>
      <c r="B1140" s="5"/>
      <c r="C1140" s="100"/>
      <c r="D1140" s="5"/>
      <c r="H1140" s="12"/>
    </row>
    <row r="1141" spans="1:8" s="11" customFormat="1">
      <c r="A1141" s="5"/>
      <c r="B1141" s="5"/>
      <c r="C1141" s="100"/>
      <c r="D1141" s="5"/>
      <c r="H1141" s="12"/>
    </row>
    <row r="1142" spans="1:8" s="11" customFormat="1">
      <c r="A1142" s="5"/>
      <c r="B1142" s="5"/>
      <c r="C1142" s="100"/>
      <c r="D1142" s="5"/>
      <c r="H1142" s="12"/>
    </row>
    <row r="1143" spans="1:8" s="11" customFormat="1">
      <c r="A1143" s="5"/>
      <c r="B1143" s="5"/>
      <c r="C1143" s="100"/>
      <c r="D1143" s="5"/>
      <c r="H1143" s="12"/>
    </row>
    <row r="1144" spans="1:8" s="11" customFormat="1">
      <c r="A1144" s="5"/>
      <c r="B1144" s="5"/>
      <c r="C1144" s="100"/>
      <c r="D1144" s="5"/>
      <c r="H1144" s="12"/>
    </row>
    <row r="1145" spans="1:8" s="11" customFormat="1">
      <c r="A1145" s="5"/>
      <c r="B1145" s="5"/>
      <c r="C1145" s="100"/>
      <c r="D1145" s="5"/>
      <c r="H1145" s="12"/>
    </row>
    <row r="1146" spans="1:8" s="11" customFormat="1">
      <c r="A1146" s="5"/>
      <c r="B1146" s="5"/>
      <c r="C1146" s="100"/>
      <c r="D1146" s="5"/>
      <c r="H1146" s="12"/>
    </row>
    <row r="1147" spans="1:8" s="11" customFormat="1">
      <c r="A1147" s="5"/>
      <c r="B1147" s="5"/>
      <c r="C1147" s="100"/>
      <c r="D1147" s="5"/>
      <c r="H1147" s="12"/>
    </row>
    <row r="1148" spans="1:8" s="11" customFormat="1">
      <c r="A1148" s="5"/>
      <c r="B1148" s="5"/>
      <c r="C1148" s="100"/>
      <c r="D1148" s="5"/>
      <c r="H1148" s="12"/>
    </row>
    <row r="1149" spans="1:8" s="11" customFormat="1">
      <c r="A1149" s="5"/>
      <c r="B1149" s="5"/>
      <c r="C1149" s="100"/>
      <c r="D1149" s="5"/>
      <c r="H1149" s="12"/>
    </row>
    <row r="1150" spans="1:8" s="11" customFormat="1">
      <c r="A1150" s="5"/>
      <c r="B1150" s="5"/>
      <c r="C1150" s="100"/>
      <c r="D1150" s="5"/>
      <c r="H1150" s="12"/>
    </row>
    <row r="1151" spans="1:8" s="11" customFormat="1">
      <c r="A1151" s="5"/>
      <c r="B1151" s="5"/>
      <c r="C1151" s="100"/>
      <c r="D1151" s="5"/>
      <c r="H1151" s="12"/>
    </row>
    <row r="1152" spans="1:8" s="11" customFormat="1">
      <c r="A1152" s="5"/>
      <c r="B1152" s="5"/>
      <c r="C1152" s="100"/>
      <c r="D1152" s="5"/>
      <c r="H1152" s="12"/>
    </row>
    <row r="1153" spans="1:8" s="11" customFormat="1">
      <c r="A1153" s="5"/>
      <c r="B1153" s="5"/>
      <c r="C1153" s="100"/>
      <c r="D1153" s="5"/>
      <c r="H1153" s="12"/>
    </row>
    <row r="1154" spans="1:8" s="11" customFormat="1">
      <c r="A1154" s="5"/>
      <c r="B1154" s="5"/>
      <c r="C1154" s="100"/>
      <c r="D1154" s="5"/>
      <c r="H1154" s="12"/>
    </row>
    <row r="1155" spans="1:8" s="11" customFormat="1">
      <c r="A1155" s="5"/>
      <c r="B1155" s="5"/>
      <c r="C1155" s="100"/>
      <c r="D1155" s="5"/>
      <c r="H1155" s="12"/>
    </row>
    <row r="1156" spans="1:8" s="11" customFormat="1">
      <c r="A1156" s="5"/>
      <c r="B1156" s="5"/>
      <c r="C1156" s="100"/>
      <c r="D1156" s="5"/>
      <c r="H1156" s="12"/>
    </row>
    <row r="1157" spans="1:8" s="11" customFormat="1">
      <c r="A1157" s="5"/>
      <c r="B1157" s="5"/>
      <c r="C1157" s="100"/>
      <c r="D1157" s="5"/>
      <c r="H1157" s="12"/>
    </row>
    <row r="1158" spans="1:8" s="11" customFormat="1">
      <c r="A1158" s="5"/>
      <c r="B1158" s="5"/>
      <c r="C1158" s="100"/>
      <c r="D1158" s="5"/>
      <c r="H1158" s="12"/>
    </row>
    <row r="1159" spans="1:8" s="11" customFormat="1">
      <c r="A1159" s="5"/>
      <c r="B1159" s="5"/>
      <c r="C1159" s="100"/>
      <c r="D1159" s="5"/>
      <c r="H1159" s="12"/>
    </row>
    <row r="1160" spans="1:8" s="11" customFormat="1">
      <c r="A1160" s="5"/>
      <c r="B1160" s="5"/>
      <c r="C1160" s="100"/>
      <c r="D1160" s="5"/>
      <c r="H1160" s="12"/>
    </row>
    <row r="1161" spans="1:8" s="11" customFormat="1">
      <c r="A1161" s="5"/>
      <c r="B1161" s="5"/>
      <c r="C1161" s="100"/>
      <c r="D1161" s="5"/>
      <c r="H1161" s="12"/>
    </row>
    <row r="1162" spans="1:8" s="11" customFormat="1">
      <c r="A1162" s="5"/>
      <c r="B1162" s="5"/>
      <c r="C1162" s="100"/>
      <c r="D1162" s="5"/>
      <c r="H1162" s="12"/>
    </row>
    <row r="1163" spans="1:8" s="11" customFormat="1">
      <c r="A1163" s="5"/>
      <c r="B1163" s="5"/>
      <c r="C1163" s="100"/>
      <c r="D1163" s="5"/>
      <c r="H1163" s="12"/>
    </row>
    <row r="1164" spans="1:8" s="11" customFormat="1">
      <c r="A1164" s="5"/>
      <c r="B1164" s="5"/>
      <c r="C1164" s="100"/>
      <c r="D1164" s="5"/>
      <c r="H1164" s="12"/>
    </row>
    <row r="1165" spans="1:8" s="11" customFormat="1">
      <c r="A1165" s="5"/>
      <c r="B1165" s="5"/>
      <c r="C1165" s="100"/>
      <c r="D1165" s="5"/>
      <c r="H1165" s="12"/>
    </row>
    <row r="1166" spans="1:8" s="11" customFormat="1">
      <c r="A1166" s="5"/>
      <c r="B1166" s="5"/>
      <c r="C1166" s="100"/>
      <c r="D1166" s="5"/>
      <c r="H1166" s="12"/>
    </row>
    <row r="1167" spans="1:8" s="11" customFormat="1">
      <c r="A1167" s="5"/>
      <c r="B1167" s="5"/>
      <c r="C1167" s="100"/>
      <c r="D1167" s="5"/>
      <c r="H1167" s="12"/>
    </row>
    <row r="1168" spans="1:8" s="11" customFormat="1">
      <c r="A1168" s="5"/>
      <c r="B1168" s="5"/>
      <c r="C1168" s="100"/>
      <c r="D1168" s="5"/>
      <c r="H1168" s="12"/>
    </row>
    <row r="1169" spans="1:8" s="11" customFormat="1">
      <c r="A1169" s="5"/>
      <c r="B1169" s="5"/>
      <c r="C1169" s="100"/>
      <c r="D1169" s="5"/>
      <c r="H1169" s="12"/>
    </row>
    <row r="1170" spans="1:8" s="11" customFormat="1">
      <c r="A1170" s="5"/>
      <c r="B1170" s="5"/>
      <c r="C1170" s="100"/>
      <c r="D1170" s="5"/>
      <c r="H1170" s="12"/>
    </row>
    <row r="1171" spans="1:8" s="11" customFormat="1">
      <c r="A1171" s="5"/>
      <c r="B1171" s="5"/>
      <c r="C1171" s="100"/>
      <c r="D1171" s="5"/>
      <c r="H1171" s="12"/>
    </row>
    <row r="1172" spans="1:8" s="11" customFormat="1">
      <c r="A1172" s="5"/>
      <c r="B1172" s="5"/>
      <c r="C1172" s="100"/>
      <c r="D1172" s="5"/>
      <c r="H1172" s="12"/>
    </row>
    <row r="1173" spans="1:8" s="11" customFormat="1">
      <c r="A1173" s="5"/>
      <c r="B1173" s="5"/>
      <c r="C1173" s="100"/>
      <c r="D1173" s="5"/>
      <c r="H1173" s="12"/>
    </row>
    <row r="1174" spans="1:8" s="11" customFormat="1">
      <c r="A1174" s="5"/>
      <c r="B1174" s="5"/>
      <c r="C1174" s="100"/>
      <c r="D1174" s="5"/>
      <c r="H1174" s="12"/>
    </row>
    <row r="1175" spans="1:8" s="11" customFormat="1">
      <c r="A1175" s="5"/>
      <c r="B1175" s="5"/>
      <c r="C1175" s="100"/>
      <c r="D1175" s="5"/>
      <c r="H1175" s="12"/>
    </row>
    <row r="1176" spans="1:8" s="11" customFormat="1">
      <c r="A1176" s="5"/>
      <c r="B1176" s="5"/>
      <c r="C1176" s="100"/>
      <c r="D1176" s="5"/>
      <c r="H1176" s="12"/>
    </row>
    <row r="1177" spans="1:8" s="11" customFormat="1">
      <c r="A1177" s="5"/>
      <c r="B1177" s="5"/>
      <c r="C1177" s="100"/>
      <c r="D1177" s="5"/>
      <c r="H1177" s="12"/>
    </row>
    <row r="1178" spans="1:8" s="11" customFormat="1">
      <c r="A1178" s="5"/>
      <c r="B1178" s="5"/>
      <c r="C1178" s="100"/>
      <c r="D1178" s="5"/>
      <c r="H1178" s="12"/>
    </row>
    <row r="1179" spans="1:8" s="11" customFormat="1">
      <c r="A1179" s="5"/>
      <c r="B1179" s="5"/>
      <c r="C1179" s="100"/>
      <c r="D1179" s="5"/>
      <c r="H1179" s="12"/>
    </row>
    <row r="1180" spans="1:8" s="11" customFormat="1">
      <c r="A1180" s="5"/>
      <c r="B1180" s="5"/>
      <c r="C1180" s="100"/>
      <c r="D1180" s="5"/>
      <c r="H1180" s="12"/>
    </row>
    <row r="1181" spans="1:8" s="11" customFormat="1">
      <c r="A1181" s="5"/>
      <c r="B1181" s="5"/>
      <c r="C1181" s="100"/>
      <c r="D1181" s="5"/>
      <c r="H1181" s="12"/>
    </row>
    <row r="1182" spans="1:8" s="11" customFormat="1">
      <c r="A1182" s="5"/>
      <c r="B1182" s="5"/>
      <c r="C1182" s="100"/>
      <c r="D1182" s="5"/>
      <c r="H1182" s="12"/>
    </row>
    <row r="1183" spans="1:8" s="11" customFormat="1">
      <c r="A1183" s="5"/>
      <c r="B1183" s="5"/>
      <c r="C1183" s="100"/>
      <c r="D1183" s="5"/>
      <c r="H1183" s="12"/>
    </row>
    <row r="1184" spans="1:8" s="11" customFormat="1">
      <c r="A1184" s="5"/>
      <c r="B1184" s="5"/>
      <c r="C1184" s="100"/>
      <c r="D1184" s="5"/>
      <c r="H1184" s="12"/>
    </row>
    <row r="1185" spans="1:8" s="11" customFormat="1">
      <c r="A1185" s="5"/>
      <c r="B1185" s="5"/>
      <c r="C1185" s="100"/>
      <c r="D1185" s="5"/>
      <c r="H1185" s="12"/>
    </row>
    <row r="1186" spans="1:8" s="11" customFormat="1">
      <c r="A1186" s="5"/>
      <c r="B1186" s="5"/>
      <c r="C1186" s="100"/>
      <c r="D1186" s="5"/>
      <c r="H1186" s="12"/>
    </row>
  </sheetData>
  <mergeCells count="319">
    <mergeCell ref="A3:H3"/>
    <mergeCell ref="A4:H4"/>
    <mergeCell ref="A7:A8"/>
    <mergeCell ref="B7:B8"/>
    <mergeCell ref="C7:C8"/>
    <mergeCell ref="D7:D8"/>
    <mergeCell ref="E7:E8"/>
    <mergeCell ref="F7:F8"/>
    <mergeCell ref="G7:G8"/>
    <mergeCell ref="H7:H8"/>
    <mergeCell ref="D25:D26"/>
    <mergeCell ref="B28:C28"/>
    <mergeCell ref="B29:B30"/>
    <mergeCell ref="B31:C31"/>
    <mergeCell ref="B33:C33"/>
    <mergeCell ref="B34:B36"/>
    <mergeCell ref="A11:A37"/>
    <mergeCell ref="B12:C12"/>
    <mergeCell ref="B13:B17"/>
    <mergeCell ref="C13:C17"/>
    <mergeCell ref="B18:C18"/>
    <mergeCell ref="B20:C20"/>
    <mergeCell ref="B21:B23"/>
    <mergeCell ref="B24:C24"/>
    <mergeCell ref="B25:B26"/>
    <mergeCell ref="B37:C37"/>
    <mergeCell ref="A54:A58"/>
    <mergeCell ref="B55:C55"/>
    <mergeCell ref="B56:B57"/>
    <mergeCell ref="B58:C58"/>
    <mergeCell ref="B61:C61"/>
    <mergeCell ref="C62:C63"/>
    <mergeCell ref="B39:C39"/>
    <mergeCell ref="B41:C41"/>
    <mergeCell ref="B43:C43"/>
    <mergeCell ref="B44:B45"/>
    <mergeCell ref="B46:C46"/>
    <mergeCell ref="A48:A52"/>
    <mergeCell ref="B49:C49"/>
    <mergeCell ref="B50:B51"/>
    <mergeCell ref="B52:C52"/>
    <mergeCell ref="C64:C65"/>
    <mergeCell ref="B66:C66"/>
    <mergeCell ref="A69:A132"/>
    <mergeCell ref="B70:C70"/>
    <mergeCell ref="B71:B76"/>
    <mergeCell ref="C72:C73"/>
    <mergeCell ref="B77:C77"/>
    <mergeCell ref="B80:C80"/>
    <mergeCell ref="B81:B82"/>
    <mergeCell ref="B83:C83"/>
    <mergeCell ref="B124:C124"/>
    <mergeCell ref="B125:C125"/>
    <mergeCell ref="B128:C128"/>
    <mergeCell ref="B129:B131"/>
    <mergeCell ref="B132:C132"/>
    <mergeCell ref="D109:D110"/>
    <mergeCell ref="B113:C113"/>
    <mergeCell ref="B114:B122"/>
    <mergeCell ref="D116:D117"/>
    <mergeCell ref="D118:D119"/>
    <mergeCell ref="B86:C86"/>
    <mergeCell ref="B87:B89"/>
    <mergeCell ref="B90:C90"/>
    <mergeCell ref="B92:C92"/>
    <mergeCell ref="B93:B94"/>
    <mergeCell ref="B95:C95"/>
    <mergeCell ref="A134:A137"/>
    <mergeCell ref="B135:C135"/>
    <mergeCell ref="B137:C137"/>
    <mergeCell ref="B97:C97"/>
    <mergeCell ref="B98:B112"/>
    <mergeCell ref="C98:C108"/>
    <mergeCell ref="A138:A143"/>
    <mergeCell ref="B139:C139"/>
    <mergeCell ref="B140:B142"/>
    <mergeCell ref="B143:C143"/>
    <mergeCell ref="A145:A157"/>
    <mergeCell ref="B146:C146"/>
    <mergeCell ref="B147:B154"/>
    <mergeCell ref="B155:C155"/>
    <mergeCell ref="B156:B158"/>
    <mergeCell ref="A187:A191"/>
    <mergeCell ref="B188:C188"/>
    <mergeCell ref="B189:B190"/>
    <mergeCell ref="B191:C191"/>
    <mergeCell ref="A160:A185"/>
    <mergeCell ref="B161:C161"/>
    <mergeCell ref="B162:B165"/>
    <mergeCell ref="C162:C165"/>
    <mergeCell ref="B166:C166"/>
    <mergeCell ref="B169:C169"/>
    <mergeCell ref="B171:C171"/>
    <mergeCell ref="B173:C173"/>
    <mergeCell ref="B174:B180"/>
    <mergeCell ref="C174:C177"/>
    <mergeCell ref="B192:B193"/>
    <mergeCell ref="B196:C196"/>
    <mergeCell ref="B198:C198"/>
    <mergeCell ref="B200:C200"/>
    <mergeCell ref="B201:B207"/>
    <mergeCell ref="C205:C206"/>
    <mergeCell ref="B181:C181"/>
    <mergeCell ref="B183:C183"/>
    <mergeCell ref="B185:C185"/>
    <mergeCell ref="B208:C208"/>
    <mergeCell ref="A209:A214"/>
    <mergeCell ref="B210:C210"/>
    <mergeCell ref="B211:B213"/>
    <mergeCell ref="B214:C214"/>
    <mergeCell ref="A216:A220"/>
    <mergeCell ref="B217:C217"/>
    <mergeCell ref="B218:B219"/>
    <mergeCell ref="B220:C220"/>
    <mergeCell ref="B283:C283"/>
    <mergeCell ref="A221:A240"/>
    <mergeCell ref="B222:C222"/>
    <mergeCell ref="B223:B233"/>
    <mergeCell ref="C223:C231"/>
    <mergeCell ref="B234:C234"/>
    <mergeCell ref="B237:C237"/>
    <mergeCell ref="B238:B239"/>
    <mergeCell ref="B240:C240"/>
    <mergeCell ref="B242:C242"/>
    <mergeCell ref="B243:B248"/>
    <mergeCell ref="D248:D249"/>
    <mergeCell ref="D251:D252"/>
    <mergeCell ref="B253:C253"/>
    <mergeCell ref="B256:C256"/>
    <mergeCell ref="D268:D270"/>
    <mergeCell ref="D271:D274"/>
    <mergeCell ref="D276:D278"/>
    <mergeCell ref="D280:D281"/>
    <mergeCell ref="B284:B288"/>
    <mergeCell ref="B258:C258"/>
    <mergeCell ref="B261:C261"/>
    <mergeCell ref="B263:C263"/>
    <mergeCell ref="B291:C291"/>
    <mergeCell ref="B293:C293"/>
    <mergeCell ref="A295:A306"/>
    <mergeCell ref="B296:C296"/>
    <mergeCell ref="B297:B300"/>
    <mergeCell ref="B301:C301"/>
    <mergeCell ref="B303:C303"/>
    <mergeCell ref="B304:B305"/>
    <mergeCell ref="B306:C306"/>
    <mergeCell ref="A264:A283"/>
    <mergeCell ref="B265:C265"/>
    <mergeCell ref="B266:B282"/>
    <mergeCell ref="B327:C327"/>
    <mergeCell ref="B329:C329"/>
    <mergeCell ref="B330:B333"/>
    <mergeCell ref="D332:D333"/>
    <mergeCell ref="B334:C334"/>
    <mergeCell ref="B335:B340"/>
    <mergeCell ref="D337:D338"/>
    <mergeCell ref="D339:D340"/>
    <mergeCell ref="A308:A351"/>
    <mergeCell ref="B309:C309"/>
    <mergeCell ref="B311:C311"/>
    <mergeCell ref="B313:C313"/>
    <mergeCell ref="B314:C314"/>
    <mergeCell ref="B317:C317"/>
    <mergeCell ref="B319:C319"/>
    <mergeCell ref="B321:C321"/>
    <mergeCell ref="B323:C323"/>
    <mergeCell ref="B325:C325"/>
    <mergeCell ref="B342:C342"/>
    <mergeCell ref="B343:B347"/>
    <mergeCell ref="B348:C348"/>
    <mergeCell ref="A354:A395"/>
    <mergeCell ref="B355:C355"/>
    <mergeCell ref="B356:B358"/>
    <mergeCell ref="C356:C357"/>
    <mergeCell ref="B359:C359"/>
    <mergeCell ref="B361:C361"/>
    <mergeCell ref="B363:C363"/>
    <mergeCell ref="D403:D404"/>
    <mergeCell ref="D377:D378"/>
    <mergeCell ref="D379:D380"/>
    <mergeCell ref="D381:D384"/>
    <mergeCell ref="B386:C386"/>
    <mergeCell ref="B389:C389"/>
    <mergeCell ref="B390:B393"/>
    <mergeCell ref="C390:C393"/>
    <mergeCell ref="B365:C365"/>
    <mergeCell ref="B366:B369"/>
    <mergeCell ref="C366:C368"/>
    <mergeCell ref="B370:C370"/>
    <mergeCell ref="B372:C372"/>
    <mergeCell ref="B373:B385"/>
    <mergeCell ref="C375:C376"/>
    <mergeCell ref="B407:C407"/>
    <mergeCell ref="B411:C411"/>
    <mergeCell ref="B413:C413"/>
    <mergeCell ref="B416:C416"/>
    <mergeCell ref="B417:B418"/>
    <mergeCell ref="B419:C419"/>
    <mergeCell ref="B395:C395"/>
    <mergeCell ref="B397:C397"/>
    <mergeCell ref="B399:C399"/>
    <mergeCell ref="B401:C401"/>
    <mergeCell ref="B402:B403"/>
    <mergeCell ref="B433:B434"/>
    <mergeCell ref="B436:C436"/>
    <mergeCell ref="B438:C438"/>
    <mergeCell ref="A439:A442"/>
    <mergeCell ref="B440:C440"/>
    <mergeCell ref="B442:C442"/>
    <mergeCell ref="B420:B421"/>
    <mergeCell ref="B423:C423"/>
    <mergeCell ref="B424:C424"/>
    <mergeCell ref="B427:C427"/>
    <mergeCell ref="B428:C428"/>
    <mergeCell ref="A430:A432"/>
    <mergeCell ref="B431:C431"/>
    <mergeCell ref="B432:C432"/>
    <mergeCell ref="B455:B462"/>
    <mergeCell ref="C455:C460"/>
    <mergeCell ref="B463:C463"/>
    <mergeCell ref="B465:C465"/>
    <mergeCell ref="B467:C467"/>
    <mergeCell ref="B470:C470"/>
    <mergeCell ref="B444:C444"/>
    <mergeCell ref="B446:C446"/>
    <mergeCell ref="B449:C449"/>
    <mergeCell ref="B450:B451"/>
    <mergeCell ref="B452:C452"/>
    <mergeCell ref="B454:C454"/>
    <mergeCell ref="B489:B490"/>
    <mergeCell ref="C489:C490"/>
    <mergeCell ref="B491:C491"/>
    <mergeCell ref="A493:A506"/>
    <mergeCell ref="B494:C494"/>
    <mergeCell ref="B495:B505"/>
    <mergeCell ref="C495:C501"/>
    <mergeCell ref="B506:C506"/>
    <mergeCell ref="B471:B477"/>
    <mergeCell ref="B478:C478"/>
    <mergeCell ref="B479:B480"/>
    <mergeCell ref="B483:C483"/>
    <mergeCell ref="B485:C485"/>
    <mergeCell ref="B488:C488"/>
    <mergeCell ref="B523:C523"/>
    <mergeCell ref="B526:C526"/>
    <mergeCell ref="B527:B529"/>
    <mergeCell ref="C527:C528"/>
    <mergeCell ref="B530:C530"/>
    <mergeCell ref="B532:C532"/>
    <mergeCell ref="B509:C509"/>
    <mergeCell ref="B510:B516"/>
    <mergeCell ref="D513:D514"/>
    <mergeCell ref="D515:D516"/>
    <mergeCell ref="B517:C517"/>
    <mergeCell ref="B521:C521"/>
    <mergeCell ref="B545:C545"/>
    <mergeCell ref="B547:C547"/>
    <mergeCell ref="B549:C549"/>
    <mergeCell ref="B551:C551"/>
    <mergeCell ref="B552:B553"/>
    <mergeCell ref="B554:C554"/>
    <mergeCell ref="B534:C534"/>
    <mergeCell ref="B536:C536"/>
    <mergeCell ref="B537:B539"/>
    <mergeCell ref="C538:C539"/>
    <mergeCell ref="B540:C540"/>
    <mergeCell ref="B543:C543"/>
    <mergeCell ref="B573:C573"/>
    <mergeCell ref="B575:C575"/>
    <mergeCell ref="B577:C577"/>
    <mergeCell ref="B579:C579"/>
    <mergeCell ref="B581:C581"/>
    <mergeCell ref="B584:C584"/>
    <mergeCell ref="A555:A573"/>
    <mergeCell ref="B556:C556"/>
    <mergeCell ref="B557:B559"/>
    <mergeCell ref="B560:C560"/>
    <mergeCell ref="B562:C562"/>
    <mergeCell ref="B563:B566"/>
    <mergeCell ref="B567:C567"/>
    <mergeCell ref="B569:C569"/>
    <mergeCell ref="B570:B572"/>
    <mergeCell ref="C570:C572"/>
    <mergeCell ref="B598:C598"/>
    <mergeCell ref="B600:C600"/>
    <mergeCell ref="B602:C602"/>
    <mergeCell ref="B603:B604"/>
    <mergeCell ref="B606:C606"/>
    <mergeCell ref="B608:C608"/>
    <mergeCell ref="B585:B587"/>
    <mergeCell ref="B588:C588"/>
    <mergeCell ref="B590:C590"/>
    <mergeCell ref="B591:B592"/>
    <mergeCell ref="B593:C593"/>
    <mergeCell ref="B596:C596"/>
    <mergeCell ref="B621:C621"/>
    <mergeCell ref="B622:B623"/>
    <mergeCell ref="B625:C625"/>
    <mergeCell ref="B627:C627"/>
    <mergeCell ref="A628:A632"/>
    <mergeCell ref="B629:C629"/>
    <mergeCell ref="B630:B631"/>
    <mergeCell ref="B632:C632"/>
    <mergeCell ref="A610:A615"/>
    <mergeCell ref="B611:C611"/>
    <mergeCell ref="B612:B614"/>
    <mergeCell ref="B615:C615"/>
    <mergeCell ref="B618:C618"/>
    <mergeCell ref="B619:B620"/>
    <mergeCell ref="A647:C647"/>
    <mergeCell ref="A648:C648"/>
    <mergeCell ref="A649:C649"/>
    <mergeCell ref="A652:C652"/>
    <mergeCell ref="B635:C635"/>
    <mergeCell ref="B636:B638"/>
    <mergeCell ref="B639:C639"/>
    <mergeCell ref="B643:C643"/>
    <mergeCell ref="B644:B645"/>
    <mergeCell ref="B646:C6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Strona &amp;P z &amp;N</oddFooter>
  </headerFooter>
  <rowBreaks count="15" manualBreakCount="15">
    <brk id="58" max="7" man="1"/>
    <brk id="171" max="7" man="1"/>
    <brk id="193" max="7" man="1"/>
    <brk id="240" max="7" man="1"/>
    <brk id="257" max="7" man="1"/>
    <brk id="270" max="7" man="1"/>
    <brk id="288" max="7" man="1"/>
    <brk id="333" max="7" man="1"/>
    <brk id="406" max="7" man="1"/>
    <brk id="429" max="7" man="1"/>
    <brk id="484" max="7" man="1"/>
    <brk id="507" max="7" man="1"/>
    <brk id="545" max="7" man="1"/>
    <brk id="614" max="7" man="1"/>
    <brk id="6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XFD2306"/>
  <sheetViews>
    <sheetView showGridLines="0" view="pageBreakPreview" topLeftCell="B1" zoomScale="110" zoomScaleNormal="110" zoomScaleSheetLayoutView="110" workbookViewId="0">
      <selection activeCell="J2113" sqref="J2113"/>
    </sheetView>
  </sheetViews>
  <sheetFormatPr defaultRowHeight="12.75"/>
  <cols>
    <col min="1" max="1" width="7" style="1168" customWidth="1"/>
    <col min="2" max="2" width="8" style="1168" customWidth="1"/>
    <col min="3" max="3" width="10.5703125" style="1168" customWidth="1"/>
    <col min="4" max="4" width="60.140625" style="1168" customWidth="1"/>
    <col min="5" max="5" width="20.28515625" style="1168" customWidth="1"/>
    <col min="6" max="6" width="18" style="1168" customWidth="1"/>
    <col min="7" max="7" width="20.28515625" style="1168" customWidth="1"/>
    <col min="8" max="8" width="17.42578125" style="1172" customWidth="1"/>
    <col min="9" max="9" width="15.5703125" style="1171" bestFit="1" customWidth="1"/>
    <col min="10" max="10" width="13.85546875" style="1168" customWidth="1"/>
    <col min="11" max="11" width="11.140625" style="1168" customWidth="1"/>
    <col min="12" max="16384" width="9.140625" style="1168"/>
  </cols>
  <sheetData>
    <row r="1" spans="1:9" ht="24" customHeight="1">
      <c r="E1" s="1169"/>
      <c r="F1" s="1169"/>
      <c r="G1" s="1169"/>
      <c r="H1" s="1170"/>
    </row>
    <row r="2" spans="1:9" ht="5.25" hidden="1" customHeight="1"/>
    <row r="3" spans="1:9" ht="21.75" customHeight="1">
      <c r="A3" s="2973" t="s">
        <v>659</v>
      </c>
      <c r="B3" s="2973"/>
      <c r="C3" s="2973"/>
      <c r="D3" s="2973"/>
      <c r="E3" s="2973"/>
      <c r="F3" s="2973"/>
      <c r="G3" s="2973"/>
      <c r="H3" s="2973"/>
    </row>
    <row r="4" spans="1:9" ht="6.75" customHeight="1">
      <c r="A4" s="2973" t="s">
        <v>660</v>
      </c>
      <c r="B4" s="2973"/>
      <c r="C4" s="2973"/>
      <c r="D4" s="2973"/>
      <c r="E4" s="2973"/>
      <c r="F4" s="2973"/>
      <c r="G4" s="2973"/>
      <c r="H4" s="2973"/>
    </row>
    <row r="5" spans="1:9" ht="13.5" customHeight="1">
      <c r="A5" s="2973"/>
      <c r="B5" s="2973"/>
      <c r="C5" s="2973"/>
      <c r="D5" s="2973"/>
      <c r="E5" s="2973"/>
      <c r="F5" s="2973"/>
      <c r="G5" s="2973"/>
      <c r="H5" s="2973"/>
    </row>
    <row r="6" spans="1:9" ht="7.5" hidden="1" customHeight="1">
      <c r="A6" s="1173"/>
      <c r="B6" s="1173"/>
      <c r="C6" s="1173"/>
      <c r="D6" s="1173"/>
      <c r="E6" s="1173"/>
      <c r="F6" s="1173"/>
      <c r="G6" s="1173"/>
      <c r="H6" s="1174"/>
    </row>
    <row r="7" spans="1:9" ht="9" customHeight="1">
      <c r="A7" s="1173"/>
      <c r="B7" s="1173"/>
      <c r="C7" s="1173"/>
      <c r="D7" s="1173"/>
      <c r="E7" s="1173"/>
      <c r="F7" s="1173"/>
      <c r="G7" s="1173"/>
      <c r="H7" s="1174"/>
    </row>
    <row r="8" spans="1:9" s="1175" customFormat="1" ht="13.5" customHeight="1" thickBot="1">
      <c r="A8" s="2974"/>
      <c r="B8" s="2974"/>
      <c r="C8" s="2974"/>
      <c r="D8" s="2974"/>
      <c r="H8" s="3259" t="s">
        <v>404</v>
      </c>
      <c r="I8" s="1176"/>
    </row>
    <row r="9" spans="1:9" ht="39" customHeight="1" thickBot="1">
      <c r="A9" s="1177" t="s">
        <v>2</v>
      </c>
      <c r="B9" s="1178" t="s">
        <v>405</v>
      </c>
      <c r="C9" s="1179" t="s">
        <v>5</v>
      </c>
      <c r="D9" s="1178" t="s">
        <v>661</v>
      </c>
      <c r="E9" s="1180" t="s">
        <v>662</v>
      </c>
      <c r="F9" s="1180" t="s">
        <v>7</v>
      </c>
      <c r="G9" s="1180" t="s">
        <v>8</v>
      </c>
      <c r="H9" s="1181" t="s">
        <v>9</v>
      </c>
    </row>
    <row r="10" spans="1:9" ht="17.100000000000001" customHeight="1" thickBot="1">
      <c r="A10" s="1182" t="s">
        <v>10</v>
      </c>
      <c r="B10" s="1183" t="s">
        <v>11</v>
      </c>
      <c r="C10" s="1184" t="s">
        <v>12</v>
      </c>
      <c r="D10" s="1182" t="s">
        <v>13</v>
      </c>
      <c r="E10" s="1185" t="s">
        <v>14</v>
      </c>
      <c r="F10" s="1185" t="s">
        <v>15</v>
      </c>
      <c r="G10" s="1185" t="s">
        <v>16</v>
      </c>
      <c r="H10" s="1186" t="s">
        <v>17</v>
      </c>
    </row>
    <row r="11" spans="1:9" ht="17.100000000000001" customHeight="1" thickBot="1">
      <c r="A11" s="1187" t="s">
        <v>18</v>
      </c>
      <c r="B11" s="1188"/>
      <c r="C11" s="1189"/>
      <c r="D11" s="1190" t="s">
        <v>663</v>
      </c>
      <c r="E11" s="1191">
        <f>SUM(E12,E48,E73,E103,E139,E159,E155)</f>
        <v>32021509</v>
      </c>
      <c r="F11" s="1191">
        <f t="shared" ref="F11:G11" si="0">SUM(F12,F48,F73,F103,F139,F159,F155)</f>
        <v>39715623</v>
      </c>
      <c r="G11" s="1191">
        <f t="shared" si="0"/>
        <v>38234379</v>
      </c>
      <c r="H11" s="1192">
        <f>G11/F11</f>
        <v>0.96270374507281431</v>
      </c>
    </row>
    <row r="12" spans="1:9" ht="17.100000000000001" customHeight="1" thickBot="1">
      <c r="A12" s="1193"/>
      <c r="B12" s="1194" t="s">
        <v>20</v>
      </c>
      <c r="C12" s="1195"/>
      <c r="D12" s="1196" t="s">
        <v>664</v>
      </c>
      <c r="E12" s="1197">
        <f>E13+E45</f>
        <v>11386563</v>
      </c>
      <c r="F12" s="1197">
        <f t="shared" ref="F12:G12" si="1">F13+F45</f>
        <v>12826333</v>
      </c>
      <c r="G12" s="1197">
        <f t="shared" si="1"/>
        <v>12725546</v>
      </c>
      <c r="H12" s="1198">
        <f t="shared" ref="H12:H75" si="2">G12/F12</f>
        <v>0.99214218124541131</v>
      </c>
    </row>
    <row r="13" spans="1:9" ht="17.100000000000001" customHeight="1">
      <c r="A13" s="1193"/>
      <c r="B13" s="2630"/>
      <c r="C13" s="2590" t="s">
        <v>665</v>
      </c>
      <c r="D13" s="2590"/>
      <c r="E13" s="1199">
        <f>E14+E42</f>
        <v>11326563</v>
      </c>
      <c r="F13" s="1199">
        <f t="shared" ref="F13:G13" si="3">F14+F42</f>
        <v>12451333</v>
      </c>
      <c r="G13" s="1199">
        <f t="shared" si="3"/>
        <v>12357206</v>
      </c>
      <c r="H13" s="1200">
        <f t="shared" si="2"/>
        <v>0.99244040778605791</v>
      </c>
    </row>
    <row r="14" spans="1:9" ht="17.100000000000001" customHeight="1">
      <c r="A14" s="1193"/>
      <c r="B14" s="2630"/>
      <c r="C14" s="2975" t="s">
        <v>666</v>
      </c>
      <c r="D14" s="2975"/>
      <c r="E14" s="1201">
        <f>E15+E22</f>
        <v>11219418</v>
      </c>
      <c r="F14" s="1201">
        <f t="shared" ref="F14:G14" si="4">F15+F22</f>
        <v>12293788</v>
      </c>
      <c r="G14" s="1201">
        <f t="shared" si="4"/>
        <v>12199678</v>
      </c>
      <c r="H14" s="1202">
        <f t="shared" si="2"/>
        <v>0.99234491435837346</v>
      </c>
    </row>
    <row r="15" spans="1:9" ht="17.100000000000001" customHeight="1">
      <c r="A15" s="1193"/>
      <c r="B15" s="2630"/>
      <c r="C15" s="2976" t="s">
        <v>667</v>
      </c>
      <c r="D15" s="2976"/>
      <c r="E15" s="1203">
        <f>SUM(E16:E20)</f>
        <v>9132667</v>
      </c>
      <c r="F15" s="1203">
        <f t="shared" ref="F15:G15" si="5">SUM(F16:F20)</f>
        <v>10224590</v>
      </c>
      <c r="G15" s="1203">
        <f t="shared" si="5"/>
        <v>10195726</v>
      </c>
      <c r="H15" s="1204">
        <f t="shared" si="2"/>
        <v>0.99717700171840629</v>
      </c>
    </row>
    <row r="16" spans="1:9" ht="17.100000000000001" customHeight="1">
      <c r="A16" s="1193"/>
      <c r="B16" s="1205"/>
      <c r="C16" s="1206" t="s">
        <v>459</v>
      </c>
      <c r="D16" s="1207" t="s">
        <v>668</v>
      </c>
      <c r="E16" s="1208">
        <v>7043219</v>
      </c>
      <c r="F16" s="1208">
        <v>7923189</v>
      </c>
      <c r="G16" s="1208">
        <v>7922981</v>
      </c>
      <c r="H16" s="1209">
        <f t="shared" si="2"/>
        <v>0.99997374794416738</v>
      </c>
    </row>
    <row r="17" spans="1:8" ht="17.100000000000001" customHeight="1">
      <c r="A17" s="1193"/>
      <c r="B17" s="1205"/>
      <c r="C17" s="1210" t="s">
        <v>460</v>
      </c>
      <c r="D17" s="1211" t="s">
        <v>669</v>
      </c>
      <c r="E17" s="1212">
        <v>541200</v>
      </c>
      <c r="F17" s="1212">
        <v>520333</v>
      </c>
      <c r="G17" s="1212">
        <v>520332</v>
      </c>
      <c r="H17" s="1213">
        <f t="shared" si="2"/>
        <v>0.99999807815379771</v>
      </c>
    </row>
    <row r="18" spans="1:8" ht="17.100000000000001" customHeight="1">
      <c r="A18" s="1193"/>
      <c r="B18" s="1205"/>
      <c r="C18" s="1210" t="s">
        <v>461</v>
      </c>
      <c r="D18" s="1211" t="s">
        <v>670</v>
      </c>
      <c r="E18" s="1212">
        <v>1305908</v>
      </c>
      <c r="F18" s="1212">
        <v>1460858</v>
      </c>
      <c r="G18" s="1212">
        <v>1436663</v>
      </c>
      <c r="H18" s="1213">
        <f t="shared" si="2"/>
        <v>0.98343781531127594</v>
      </c>
    </row>
    <row r="19" spans="1:8" ht="27" customHeight="1">
      <c r="A19" s="1193"/>
      <c r="B19" s="1205"/>
      <c r="C19" s="1210" t="s">
        <v>462</v>
      </c>
      <c r="D19" s="1211" t="s">
        <v>671</v>
      </c>
      <c r="E19" s="1212">
        <v>139287</v>
      </c>
      <c r="F19" s="1212">
        <v>159467</v>
      </c>
      <c r="G19" s="1212">
        <v>155086</v>
      </c>
      <c r="H19" s="1213">
        <f t="shared" si="2"/>
        <v>0.97252723133939933</v>
      </c>
    </row>
    <row r="20" spans="1:8" ht="17.100000000000001" customHeight="1">
      <c r="A20" s="1193"/>
      <c r="B20" s="1205"/>
      <c r="C20" s="1210" t="s">
        <v>478</v>
      </c>
      <c r="D20" s="1211" t="s">
        <v>672</v>
      </c>
      <c r="E20" s="1212">
        <v>103053</v>
      </c>
      <c r="F20" s="1212">
        <v>160743</v>
      </c>
      <c r="G20" s="1212">
        <v>160664</v>
      </c>
      <c r="H20" s="1213">
        <f t="shared" si="2"/>
        <v>0.99950853225334846</v>
      </c>
    </row>
    <row r="21" spans="1:8" ht="17.100000000000001" customHeight="1">
      <c r="A21" s="1193"/>
      <c r="B21" s="1205"/>
      <c r="C21" s="1214"/>
      <c r="D21" s="1214"/>
      <c r="E21" s="1215"/>
      <c r="F21" s="1215"/>
      <c r="G21" s="1215"/>
      <c r="H21" s="1216"/>
    </row>
    <row r="22" spans="1:8" ht="17.100000000000001" customHeight="1">
      <c r="A22" s="1193"/>
      <c r="B22" s="1205"/>
      <c r="C22" s="2966" t="s">
        <v>673</v>
      </c>
      <c r="D22" s="2966"/>
      <c r="E22" s="1217">
        <f>SUM(E23:E40)</f>
        <v>2086751</v>
      </c>
      <c r="F22" s="1217">
        <f t="shared" ref="F22:G22" si="6">SUM(F23:F40)</f>
        <v>2069198</v>
      </c>
      <c r="G22" s="1217">
        <f t="shared" si="6"/>
        <v>2003952</v>
      </c>
      <c r="H22" s="1218">
        <f t="shared" si="2"/>
        <v>0.96846797648170935</v>
      </c>
    </row>
    <row r="23" spans="1:8" ht="17.100000000000001" customHeight="1">
      <c r="A23" s="1193"/>
      <c r="B23" s="1205"/>
      <c r="C23" s="1210" t="s">
        <v>473</v>
      </c>
      <c r="D23" s="1211" t="s">
        <v>674</v>
      </c>
      <c r="E23" s="1212">
        <v>110000</v>
      </c>
      <c r="F23" s="1212">
        <v>95000</v>
      </c>
      <c r="G23" s="1212">
        <v>89003</v>
      </c>
      <c r="H23" s="1213">
        <f t="shared" si="2"/>
        <v>0.9368736842105263</v>
      </c>
    </row>
    <row r="24" spans="1:8" ht="17.100000000000001" customHeight="1">
      <c r="A24" s="1193"/>
      <c r="B24" s="1205"/>
      <c r="C24" s="1210" t="s">
        <v>463</v>
      </c>
      <c r="D24" s="1211" t="s">
        <v>675</v>
      </c>
      <c r="E24" s="1212">
        <v>896907</v>
      </c>
      <c r="F24" s="1212">
        <v>947717</v>
      </c>
      <c r="G24" s="1212">
        <v>947577</v>
      </c>
      <c r="H24" s="1213">
        <f t="shared" si="2"/>
        <v>0.99985227657623532</v>
      </c>
    </row>
    <row r="25" spans="1:8" ht="17.100000000000001" customHeight="1">
      <c r="A25" s="1193"/>
      <c r="B25" s="1205"/>
      <c r="C25" s="1210" t="s">
        <v>480</v>
      </c>
      <c r="D25" s="1211" t="s">
        <v>676</v>
      </c>
      <c r="E25" s="1212">
        <v>4000</v>
      </c>
      <c r="F25" s="1212">
        <v>4000</v>
      </c>
      <c r="G25" s="1212">
        <v>3996</v>
      </c>
      <c r="H25" s="1213">
        <f t="shared" si="2"/>
        <v>0.999</v>
      </c>
    </row>
    <row r="26" spans="1:8" ht="17.100000000000001" customHeight="1">
      <c r="A26" s="1193"/>
      <c r="B26" s="1205"/>
      <c r="C26" s="1210" t="s">
        <v>464</v>
      </c>
      <c r="D26" s="1211" t="s">
        <v>677</v>
      </c>
      <c r="E26" s="1212">
        <v>114035</v>
      </c>
      <c r="F26" s="1212">
        <v>88035</v>
      </c>
      <c r="G26" s="1212">
        <v>82617</v>
      </c>
      <c r="H26" s="1213">
        <f t="shared" si="2"/>
        <v>0.93845629579144663</v>
      </c>
    </row>
    <row r="27" spans="1:8" ht="17.100000000000001" customHeight="1">
      <c r="A27" s="1193"/>
      <c r="B27" s="1205"/>
      <c r="C27" s="1210" t="s">
        <v>465</v>
      </c>
      <c r="D27" s="1211" t="s">
        <v>678</v>
      </c>
      <c r="E27" s="1212">
        <v>104072</v>
      </c>
      <c r="F27" s="1212">
        <v>121072</v>
      </c>
      <c r="G27" s="1212">
        <v>121069</v>
      </c>
      <c r="H27" s="1213">
        <f t="shared" si="2"/>
        <v>0.99997522135588746</v>
      </c>
    </row>
    <row r="28" spans="1:8" ht="17.100000000000001" customHeight="1">
      <c r="A28" s="1193"/>
      <c r="B28" s="1205"/>
      <c r="C28" s="1210" t="s">
        <v>466</v>
      </c>
      <c r="D28" s="1211" t="s">
        <v>679</v>
      </c>
      <c r="E28" s="1212">
        <v>9500</v>
      </c>
      <c r="F28" s="1212">
        <v>14000</v>
      </c>
      <c r="G28" s="1212">
        <v>13381</v>
      </c>
      <c r="H28" s="1213">
        <f t="shared" si="2"/>
        <v>0.95578571428571424</v>
      </c>
    </row>
    <row r="29" spans="1:8" ht="17.100000000000001" customHeight="1">
      <c r="A29" s="1193"/>
      <c r="B29" s="1205"/>
      <c r="C29" s="1210" t="s">
        <v>467</v>
      </c>
      <c r="D29" s="1211" t="s">
        <v>680</v>
      </c>
      <c r="E29" s="1212">
        <v>302392</v>
      </c>
      <c r="F29" s="1212">
        <v>296392</v>
      </c>
      <c r="G29" s="1212">
        <v>261688</v>
      </c>
      <c r="H29" s="1213">
        <f t="shared" si="2"/>
        <v>0.88291181948230724</v>
      </c>
    </row>
    <row r="30" spans="1:8" ht="16.5" customHeight="1">
      <c r="A30" s="1193"/>
      <c r="B30" s="1205"/>
      <c r="C30" s="1210" t="s">
        <v>468</v>
      </c>
      <c r="D30" s="1211" t="s">
        <v>681</v>
      </c>
      <c r="E30" s="1212">
        <v>40380</v>
      </c>
      <c r="F30" s="1212">
        <v>40380</v>
      </c>
      <c r="G30" s="1212">
        <v>29680</v>
      </c>
      <c r="H30" s="1213">
        <f t="shared" si="2"/>
        <v>0.73501733531451219</v>
      </c>
    </row>
    <row r="31" spans="1:8" ht="16.5" customHeight="1">
      <c r="A31" s="1193"/>
      <c r="B31" s="1205"/>
      <c r="C31" s="1210" t="s">
        <v>481</v>
      </c>
      <c r="D31" s="1211" t="s">
        <v>682</v>
      </c>
      <c r="E31" s="1212">
        <v>27000</v>
      </c>
      <c r="F31" s="1212">
        <v>7000</v>
      </c>
      <c r="G31" s="1212">
        <v>6875</v>
      </c>
      <c r="H31" s="1213">
        <f t="shared" si="2"/>
        <v>0.9821428571428571</v>
      </c>
    </row>
    <row r="32" spans="1:8" ht="27.75" customHeight="1">
      <c r="A32" s="1193"/>
      <c r="B32" s="1205"/>
      <c r="C32" s="1210" t="s">
        <v>683</v>
      </c>
      <c r="D32" s="1211" t="s">
        <v>684</v>
      </c>
      <c r="E32" s="1212">
        <v>203678</v>
      </c>
      <c r="F32" s="1212">
        <v>186291</v>
      </c>
      <c r="G32" s="1212">
        <v>186251</v>
      </c>
      <c r="H32" s="1213">
        <f t="shared" si="2"/>
        <v>0.99978528216607354</v>
      </c>
    </row>
    <row r="33" spans="1:8" ht="17.100000000000001" customHeight="1">
      <c r="A33" s="1193"/>
      <c r="B33" s="1205"/>
      <c r="C33" s="1210" t="s">
        <v>477</v>
      </c>
      <c r="D33" s="1211" t="s">
        <v>685</v>
      </c>
      <c r="E33" s="1212">
        <v>20000</v>
      </c>
      <c r="F33" s="1212">
        <v>20000</v>
      </c>
      <c r="G33" s="1212">
        <v>14149</v>
      </c>
      <c r="H33" s="1213">
        <f t="shared" si="2"/>
        <v>0.70745000000000002</v>
      </c>
    </row>
    <row r="34" spans="1:8" ht="17.100000000000001" customHeight="1">
      <c r="A34" s="1193"/>
      <c r="B34" s="1205"/>
      <c r="C34" s="1210" t="s">
        <v>486</v>
      </c>
      <c r="D34" s="1211" t="s">
        <v>686</v>
      </c>
      <c r="E34" s="1212">
        <v>85806</v>
      </c>
      <c r="F34" s="1212">
        <v>82306</v>
      </c>
      <c r="G34" s="1212">
        <v>82082</v>
      </c>
      <c r="H34" s="1213">
        <f t="shared" si="2"/>
        <v>0.99727844871576798</v>
      </c>
    </row>
    <row r="35" spans="1:8" ht="17.100000000000001" customHeight="1">
      <c r="A35" s="1193"/>
      <c r="B35" s="1205"/>
      <c r="C35" s="1210" t="s">
        <v>469</v>
      </c>
      <c r="D35" s="1211" t="s">
        <v>687</v>
      </c>
      <c r="E35" s="1212">
        <v>137537</v>
      </c>
      <c r="F35" s="1212">
        <v>143560</v>
      </c>
      <c r="G35" s="1212">
        <v>143560</v>
      </c>
      <c r="H35" s="1213">
        <f t="shared" si="2"/>
        <v>1</v>
      </c>
    </row>
    <row r="36" spans="1:8" ht="17.100000000000001" customHeight="1">
      <c r="A36" s="1193"/>
      <c r="B36" s="1205"/>
      <c r="C36" s="1210" t="s">
        <v>470</v>
      </c>
      <c r="D36" s="1211" t="s">
        <v>688</v>
      </c>
      <c r="E36" s="1212">
        <v>7213</v>
      </c>
      <c r="F36" s="1212">
        <v>5806</v>
      </c>
      <c r="G36" s="1212">
        <v>5806</v>
      </c>
      <c r="H36" s="1213">
        <f t="shared" si="2"/>
        <v>1</v>
      </c>
    </row>
    <row r="37" spans="1:8" ht="17.100000000000001" customHeight="1">
      <c r="A37" s="1193"/>
      <c r="B37" s="1205"/>
      <c r="C37" s="1210" t="s">
        <v>689</v>
      </c>
      <c r="D37" s="1211" t="s">
        <v>690</v>
      </c>
      <c r="E37" s="1212">
        <v>2500</v>
      </c>
      <c r="F37" s="1212">
        <v>180</v>
      </c>
      <c r="G37" s="1212">
        <v>180</v>
      </c>
      <c r="H37" s="1213">
        <f t="shared" si="2"/>
        <v>1</v>
      </c>
    </row>
    <row r="38" spans="1:8" ht="17.100000000000001" customHeight="1">
      <c r="A38" s="1193"/>
      <c r="B38" s="1205"/>
      <c r="C38" s="1210" t="s">
        <v>487</v>
      </c>
      <c r="D38" s="1211" t="s">
        <v>691</v>
      </c>
      <c r="E38" s="1212">
        <v>3731</v>
      </c>
      <c r="F38" s="1212">
        <v>4513</v>
      </c>
      <c r="G38" s="1212">
        <v>4513</v>
      </c>
      <c r="H38" s="1213">
        <f t="shared" si="2"/>
        <v>1</v>
      </c>
    </row>
    <row r="39" spans="1:8" ht="17.100000000000001" hidden="1" customHeight="1">
      <c r="A39" s="1193"/>
      <c r="B39" s="1205"/>
      <c r="C39" s="1210" t="s">
        <v>692</v>
      </c>
      <c r="D39" s="1211" t="s">
        <v>693</v>
      </c>
      <c r="E39" s="1212">
        <v>0</v>
      </c>
      <c r="F39" s="1212"/>
      <c r="G39" s="1212"/>
      <c r="H39" s="1213" t="e">
        <f t="shared" si="2"/>
        <v>#DIV/0!</v>
      </c>
    </row>
    <row r="40" spans="1:8" ht="24" customHeight="1">
      <c r="A40" s="1193"/>
      <c r="B40" s="1205"/>
      <c r="C40" s="1210" t="s">
        <v>482</v>
      </c>
      <c r="D40" s="1211" t="s">
        <v>694</v>
      </c>
      <c r="E40" s="1212">
        <v>18000</v>
      </c>
      <c r="F40" s="1212">
        <v>12946</v>
      </c>
      <c r="G40" s="1212">
        <v>11525</v>
      </c>
      <c r="H40" s="1213">
        <f t="shared" si="2"/>
        <v>0.89023636644523407</v>
      </c>
    </row>
    <row r="41" spans="1:8" ht="17.100000000000001" customHeight="1">
      <c r="A41" s="1193"/>
      <c r="B41" s="1205"/>
      <c r="C41" s="2967"/>
      <c r="D41" s="2967"/>
      <c r="E41" s="1215"/>
      <c r="F41" s="1215"/>
      <c r="G41" s="1215"/>
      <c r="H41" s="1216"/>
    </row>
    <row r="42" spans="1:8" ht="17.100000000000001" customHeight="1">
      <c r="A42" s="1193"/>
      <c r="B42" s="1205"/>
      <c r="C42" s="2968" t="s">
        <v>695</v>
      </c>
      <c r="D42" s="2968"/>
      <c r="E42" s="1212">
        <f t="shared" ref="E42:G42" si="7">E43</f>
        <v>107145</v>
      </c>
      <c r="F42" s="1212">
        <f t="shared" si="7"/>
        <v>157545</v>
      </c>
      <c r="G42" s="1212">
        <f t="shared" si="7"/>
        <v>157528</v>
      </c>
      <c r="H42" s="1213">
        <f t="shared" si="2"/>
        <v>0.99989209432225712</v>
      </c>
    </row>
    <row r="43" spans="1:8" ht="17.100000000000001" customHeight="1">
      <c r="A43" s="1193"/>
      <c r="B43" s="1205"/>
      <c r="C43" s="1219" t="s">
        <v>458</v>
      </c>
      <c r="D43" s="1220" t="s">
        <v>696</v>
      </c>
      <c r="E43" s="1212">
        <v>107145</v>
      </c>
      <c r="F43" s="1212">
        <v>157545</v>
      </c>
      <c r="G43" s="1212">
        <v>157528</v>
      </c>
      <c r="H43" s="1213">
        <f t="shared" si="2"/>
        <v>0.99989209432225712</v>
      </c>
    </row>
    <row r="44" spans="1:8" ht="17.100000000000001" customHeight="1">
      <c r="A44" s="1193"/>
      <c r="B44" s="1205"/>
      <c r="C44" s="2969"/>
      <c r="D44" s="2970"/>
      <c r="E44" s="1221"/>
      <c r="F44" s="1221"/>
      <c r="G44" s="1221"/>
      <c r="H44" s="1222"/>
    </row>
    <row r="45" spans="1:8" ht="17.100000000000001" customHeight="1">
      <c r="A45" s="1193"/>
      <c r="B45" s="1205"/>
      <c r="C45" s="2971" t="s">
        <v>697</v>
      </c>
      <c r="D45" s="2972"/>
      <c r="E45" s="1223">
        <f t="shared" ref="E45:G45" si="8">E46</f>
        <v>60000</v>
      </c>
      <c r="F45" s="1223">
        <f t="shared" si="8"/>
        <v>375000</v>
      </c>
      <c r="G45" s="1223">
        <f t="shared" si="8"/>
        <v>368340</v>
      </c>
      <c r="H45" s="1224">
        <f t="shared" si="2"/>
        <v>0.98224</v>
      </c>
    </row>
    <row r="46" spans="1:8" ht="17.100000000000001" customHeight="1">
      <c r="A46" s="1193"/>
      <c r="B46" s="1205"/>
      <c r="C46" s="2964" t="s">
        <v>698</v>
      </c>
      <c r="D46" s="2964"/>
      <c r="E46" s="1225">
        <f t="shared" ref="E46:G46" si="9">SUM(E47:E47)</f>
        <v>60000</v>
      </c>
      <c r="F46" s="1225">
        <f t="shared" si="9"/>
        <v>375000</v>
      </c>
      <c r="G46" s="1225">
        <f t="shared" si="9"/>
        <v>368340</v>
      </c>
      <c r="H46" s="1226">
        <f t="shared" si="2"/>
        <v>0.98224</v>
      </c>
    </row>
    <row r="47" spans="1:8" ht="17.100000000000001" customHeight="1" thickBot="1">
      <c r="A47" s="1193"/>
      <c r="B47" s="1205"/>
      <c r="C47" s="1227" t="s">
        <v>498</v>
      </c>
      <c r="D47" s="1228" t="s">
        <v>699</v>
      </c>
      <c r="E47" s="1229">
        <v>60000</v>
      </c>
      <c r="F47" s="1229">
        <v>375000</v>
      </c>
      <c r="G47" s="1229">
        <v>368340</v>
      </c>
      <c r="H47" s="1230">
        <f t="shared" si="2"/>
        <v>0.98224</v>
      </c>
    </row>
    <row r="48" spans="1:8" ht="17.100000000000001" hidden="1" customHeight="1" thickBot="1">
      <c r="A48" s="1193"/>
      <c r="B48" s="1194" t="s">
        <v>700</v>
      </c>
      <c r="C48" s="1195"/>
      <c r="D48" s="1196" t="s">
        <v>701</v>
      </c>
      <c r="E48" s="1231">
        <f t="shared" ref="E48" si="10">E49</f>
        <v>0</v>
      </c>
      <c r="F48" s="1231"/>
      <c r="G48" s="1231"/>
      <c r="H48" s="1232" t="e">
        <f t="shared" si="2"/>
        <v>#DIV/0!</v>
      </c>
    </row>
    <row r="49" spans="1:8" ht="17.100000000000001" hidden="1" customHeight="1">
      <c r="A49" s="1193"/>
      <c r="B49" s="1233"/>
      <c r="C49" s="2590" t="s">
        <v>665</v>
      </c>
      <c r="D49" s="2590"/>
      <c r="E49" s="1199">
        <f t="shared" ref="E49" si="11">E50+E71</f>
        <v>0</v>
      </c>
      <c r="F49" s="1199"/>
      <c r="G49" s="1199"/>
      <c r="H49" s="1200" t="e">
        <f t="shared" si="2"/>
        <v>#DIV/0!</v>
      </c>
    </row>
    <row r="50" spans="1:8" ht="17.100000000000001" hidden="1" customHeight="1">
      <c r="A50" s="1193"/>
      <c r="B50" s="1205"/>
      <c r="C50" s="2961" t="s">
        <v>666</v>
      </c>
      <c r="D50" s="2961"/>
      <c r="E50" s="1225">
        <f t="shared" ref="E50" si="12">E51+E58</f>
        <v>0</v>
      </c>
      <c r="F50" s="1225"/>
      <c r="G50" s="1225"/>
      <c r="H50" s="1226" t="e">
        <f t="shared" si="2"/>
        <v>#DIV/0!</v>
      </c>
    </row>
    <row r="51" spans="1:8" ht="17.100000000000001" hidden="1" customHeight="1">
      <c r="A51" s="1193"/>
      <c r="B51" s="1205"/>
      <c r="C51" s="2962" t="s">
        <v>667</v>
      </c>
      <c r="D51" s="2962"/>
      <c r="E51" s="1234">
        <f t="shared" ref="E51" si="13">SUM(E52:E56)</f>
        <v>0</v>
      </c>
      <c r="F51" s="1234"/>
      <c r="G51" s="1234"/>
      <c r="H51" s="1235" t="e">
        <f t="shared" si="2"/>
        <v>#DIV/0!</v>
      </c>
    </row>
    <row r="52" spans="1:8" ht="16.5" hidden="1" customHeight="1">
      <c r="A52" s="1193"/>
      <c r="B52" s="1205"/>
      <c r="C52" s="1236" t="s">
        <v>459</v>
      </c>
      <c r="D52" s="1237" t="s">
        <v>668</v>
      </c>
      <c r="E52" s="1225">
        <v>0</v>
      </c>
      <c r="F52" s="1225"/>
      <c r="G52" s="1225"/>
      <c r="H52" s="1226" t="e">
        <f t="shared" si="2"/>
        <v>#DIV/0!</v>
      </c>
    </row>
    <row r="53" spans="1:8" ht="17.100000000000001" hidden="1" customHeight="1">
      <c r="A53" s="1193"/>
      <c r="B53" s="1205"/>
      <c r="C53" s="1236" t="s">
        <v>460</v>
      </c>
      <c r="D53" s="1237" t="s">
        <v>669</v>
      </c>
      <c r="E53" s="1225">
        <v>0</v>
      </c>
      <c r="F53" s="1225"/>
      <c r="G53" s="1225"/>
      <c r="H53" s="1226" t="e">
        <f t="shared" si="2"/>
        <v>#DIV/0!</v>
      </c>
    </row>
    <row r="54" spans="1:8" ht="17.100000000000001" hidden="1" customHeight="1">
      <c r="A54" s="1193"/>
      <c r="B54" s="1205"/>
      <c r="C54" s="1236" t="s">
        <v>461</v>
      </c>
      <c r="D54" s="1237" t="s">
        <v>670</v>
      </c>
      <c r="E54" s="1225">
        <v>0</v>
      </c>
      <c r="F54" s="1225"/>
      <c r="G54" s="1225"/>
      <c r="H54" s="1226" t="e">
        <f t="shared" si="2"/>
        <v>#DIV/0!</v>
      </c>
    </row>
    <row r="55" spans="1:8" ht="17.100000000000001" hidden="1" customHeight="1">
      <c r="A55" s="1193"/>
      <c r="B55" s="1205"/>
      <c r="C55" s="1236" t="s">
        <v>462</v>
      </c>
      <c r="D55" s="1237" t="s">
        <v>702</v>
      </c>
      <c r="E55" s="1225">
        <v>0</v>
      </c>
      <c r="F55" s="1225"/>
      <c r="G55" s="1225"/>
      <c r="H55" s="1226" t="e">
        <f t="shared" si="2"/>
        <v>#DIV/0!</v>
      </c>
    </row>
    <row r="56" spans="1:8" ht="17.100000000000001" hidden="1" customHeight="1">
      <c r="A56" s="1193"/>
      <c r="B56" s="1205"/>
      <c r="C56" s="1236" t="s">
        <v>478</v>
      </c>
      <c r="D56" s="1237" t="s">
        <v>672</v>
      </c>
      <c r="E56" s="1225">
        <v>0</v>
      </c>
      <c r="F56" s="1225"/>
      <c r="G56" s="1225"/>
      <c r="H56" s="1226" t="e">
        <f t="shared" si="2"/>
        <v>#DIV/0!</v>
      </c>
    </row>
    <row r="57" spans="1:8" ht="17.100000000000001" hidden="1" customHeight="1">
      <c r="A57" s="1193"/>
      <c r="B57" s="1205"/>
      <c r="C57" s="1238"/>
      <c r="D57" s="1238"/>
      <c r="E57" s="1239"/>
      <c r="F57" s="1239"/>
      <c r="G57" s="1239"/>
      <c r="H57" s="1240" t="e">
        <f t="shared" si="2"/>
        <v>#DIV/0!</v>
      </c>
    </row>
    <row r="58" spans="1:8" ht="17.100000000000001" hidden="1" customHeight="1">
      <c r="A58" s="1193"/>
      <c r="B58" s="1205"/>
      <c r="C58" s="2963" t="s">
        <v>673</v>
      </c>
      <c r="D58" s="2963"/>
      <c r="E58" s="1234">
        <f t="shared" ref="E58" si="14">SUM(E59:E69)</f>
        <v>0</v>
      </c>
      <c r="F58" s="1234"/>
      <c r="G58" s="1234"/>
      <c r="H58" s="1235" t="e">
        <f t="shared" si="2"/>
        <v>#DIV/0!</v>
      </c>
    </row>
    <row r="59" spans="1:8" ht="17.100000000000001" hidden="1" customHeight="1">
      <c r="A59" s="1193"/>
      <c r="B59" s="1205"/>
      <c r="C59" s="1236" t="s">
        <v>463</v>
      </c>
      <c r="D59" s="1237" t="s">
        <v>675</v>
      </c>
      <c r="E59" s="1225">
        <v>0</v>
      </c>
      <c r="F59" s="1225"/>
      <c r="G59" s="1225"/>
      <c r="H59" s="1226" t="e">
        <f t="shared" si="2"/>
        <v>#DIV/0!</v>
      </c>
    </row>
    <row r="60" spans="1:8" ht="17.100000000000001" hidden="1" customHeight="1">
      <c r="A60" s="1193"/>
      <c r="B60" s="1205"/>
      <c r="C60" s="1236" t="s">
        <v>464</v>
      </c>
      <c r="D60" s="1237" t="s">
        <v>677</v>
      </c>
      <c r="E60" s="1225">
        <v>0</v>
      </c>
      <c r="F60" s="1225"/>
      <c r="G60" s="1225"/>
      <c r="H60" s="1226" t="e">
        <f t="shared" si="2"/>
        <v>#DIV/0!</v>
      </c>
    </row>
    <row r="61" spans="1:8" ht="17.100000000000001" hidden="1" customHeight="1">
      <c r="A61" s="1193"/>
      <c r="B61" s="1205"/>
      <c r="C61" s="1236" t="s">
        <v>465</v>
      </c>
      <c r="D61" s="1237" t="s">
        <v>678</v>
      </c>
      <c r="E61" s="1225">
        <v>0</v>
      </c>
      <c r="F61" s="1225"/>
      <c r="G61" s="1225"/>
      <c r="H61" s="1226" t="e">
        <f t="shared" si="2"/>
        <v>#DIV/0!</v>
      </c>
    </row>
    <row r="62" spans="1:8" ht="17.100000000000001" hidden="1" customHeight="1">
      <c r="A62" s="1193"/>
      <c r="B62" s="1205"/>
      <c r="C62" s="1236" t="s">
        <v>467</v>
      </c>
      <c r="D62" s="1237" t="s">
        <v>680</v>
      </c>
      <c r="E62" s="1225">
        <v>0</v>
      </c>
      <c r="F62" s="1225"/>
      <c r="G62" s="1225"/>
      <c r="H62" s="1226" t="e">
        <f t="shared" si="2"/>
        <v>#DIV/0!</v>
      </c>
    </row>
    <row r="63" spans="1:8" ht="16.5" hidden="1" customHeight="1">
      <c r="A63" s="1193"/>
      <c r="B63" s="1205"/>
      <c r="C63" s="1236" t="s">
        <v>468</v>
      </c>
      <c r="D63" s="1237" t="s">
        <v>681</v>
      </c>
      <c r="E63" s="1225">
        <v>0</v>
      </c>
      <c r="F63" s="1225"/>
      <c r="G63" s="1225"/>
      <c r="H63" s="1226" t="e">
        <f t="shared" si="2"/>
        <v>#DIV/0!</v>
      </c>
    </row>
    <row r="64" spans="1:8" ht="27.75" hidden="1" customHeight="1">
      <c r="A64" s="1193"/>
      <c r="B64" s="1205"/>
      <c r="C64" s="1236" t="s">
        <v>683</v>
      </c>
      <c r="D64" s="1237" t="s">
        <v>684</v>
      </c>
      <c r="E64" s="1225">
        <v>0</v>
      </c>
      <c r="F64" s="1225"/>
      <c r="G64" s="1225"/>
      <c r="H64" s="1226" t="e">
        <f t="shared" si="2"/>
        <v>#DIV/0!</v>
      </c>
    </row>
    <row r="65" spans="1:8" ht="17.100000000000001" hidden="1" customHeight="1">
      <c r="A65" s="1193"/>
      <c r="B65" s="1205"/>
      <c r="C65" s="1236" t="s">
        <v>477</v>
      </c>
      <c r="D65" s="1237" t="s">
        <v>685</v>
      </c>
      <c r="E65" s="1225">
        <v>0</v>
      </c>
      <c r="F65" s="1225"/>
      <c r="G65" s="1225"/>
      <c r="H65" s="1226" t="e">
        <f t="shared" si="2"/>
        <v>#DIV/0!</v>
      </c>
    </row>
    <row r="66" spans="1:8" ht="17.100000000000001" hidden="1" customHeight="1">
      <c r="A66" s="1193"/>
      <c r="B66" s="1205"/>
      <c r="C66" s="1241" t="s">
        <v>486</v>
      </c>
      <c r="D66" s="1242" t="s">
        <v>686</v>
      </c>
      <c r="E66" s="1225">
        <v>0</v>
      </c>
      <c r="F66" s="1225"/>
      <c r="G66" s="1225"/>
      <c r="H66" s="1226" t="e">
        <f t="shared" si="2"/>
        <v>#DIV/0!</v>
      </c>
    </row>
    <row r="67" spans="1:8" ht="17.100000000000001" hidden="1" customHeight="1">
      <c r="A67" s="1193"/>
      <c r="B67" s="1205"/>
      <c r="C67" s="1241" t="s">
        <v>470</v>
      </c>
      <c r="D67" s="1242" t="s">
        <v>688</v>
      </c>
      <c r="E67" s="1225">
        <v>0</v>
      </c>
      <c r="F67" s="1225"/>
      <c r="G67" s="1225"/>
      <c r="H67" s="1226" t="e">
        <f t="shared" si="2"/>
        <v>#DIV/0!</v>
      </c>
    </row>
    <row r="68" spans="1:8" ht="17.100000000000001" hidden="1" customHeight="1">
      <c r="A68" s="1193"/>
      <c r="B68" s="1205"/>
      <c r="C68" s="1243" t="s">
        <v>487</v>
      </c>
      <c r="D68" s="1244" t="s">
        <v>691</v>
      </c>
      <c r="E68" s="1225">
        <v>0</v>
      </c>
      <c r="F68" s="1225"/>
      <c r="G68" s="1225"/>
      <c r="H68" s="1226" t="e">
        <f t="shared" si="2"/>
        <v>#DIV/0!</v>
      </c>
    </row>
    <row r="69" spans="1:8" ht="17.100000000000001" hidden="1" customHeight="1">
      <c r="A69" s="1193"/>
      <c r="B69" s="1205"/>
      <c r="C69" s="1241" t="s">
        <v>482</v>
      </c>
      <c r="D69" s="1242" t="s">
        <v>694</v>
      </c>
      <c r="E69" s="1225">
        <v>0</v>
      </c>
      <c r="F69" s="1225"/>
      <c r="G69" s="1225"/>
      <c r="H69" s="1226" t="e">
        <f t="shared" si="2"/>
        <v>#DIV/0!</v>
      </c>
    </row>
    <row r="70" spans="1:8" ht="17.100000000000001" hidden="1" customHeight="1">
      <c r="A70" s="1193"/>
      <c r="B70" s="1205"/>
      <c r="C70" s="1245"/>
      <c r="D70" s="1246"/>
      <c r="E70" s="1221"/>
      <c r="F70" s="1221"/>
      <c r="G70" s="1221"/>
      <c r="H70" s="1222" t="e">
        <f t="shared" si="2"/>
        <v>#DIV/0!</v>
      </c>
    </row>
    <row r="71" spans="1:8" ht="17.100000000000001" hidden="1" customHeight="1">
      <c r="A71" s="1193"/>
      <c r="B71" s="1205"/>
      <c r="C71" s="2964" t="s">
        <v>695</v>
      </c>
      <c r="D71" s="2964"/>
      <c r="E71" s="1225">
        <f t="shared" ref="E71" si="15">E72</f>
        <v>0</v>
      </c>
      <c r="F71" s="1225"/>
      <c r="G71" s="1225"/>
      <c r="H71" s="1226" t="e">
        <f t="shared" si="2"/>
        <v>#DIV/0!</v>
      </c>
    </row>
    <row r="72" spans="1:8" ht="17.100000000000001" hidden="1" customHeight="1" thickBot="1">
      <c r="A72" s="1193"/>
      <c r="B72" s="1205"/>
      <c r="C72" s="1247" t="s">
        <v>458</v>
      </c>
      <c r="D72" s="1248" t="s">
        <v>696</v>
      </c>
      <c r="E72" s="1225">
        <v>0</v>
      </c>
      <c r="F72" s="1225"/>
      <c r="G72" s="1225"/>
      <c r="H72" s="1226" t="e">
        <f t="shared" si="2"/>
        <v>#DIV/0!</v>
      </c>
    </row>
    <row r="73" spans="1:8" ht="17.100000000000001" hidden="1" customHeight="1" thickBot="1">
      <c r="A73" s="1193"/>
      <c r="B73" s="1194" t="s">
        <v>30</v>
      </c>
      <c r="C73" s="1195"/>
      <c r="D73" s="1196" t="s">
        <v>31</v>
      </c>
      <c r="E73" s="1249">
        <f t="shared" ref="E73" si="16">E74+E96</f>
        <v>0</v>
      </c>
      <c r="F73" s="1249"/>
      <c r="G73" s="1249"/>
      <c r="H73" s="1250" t="e">
        <f t="shared" si="2"/>
        <v>#DIV/0!</v>
      </c>
    </row>
    <row r="74" spans="1:8" ht="17.100000000000001" hidden="1" customHeight="1">
      <c r="A74" s="1193"/>
      <c r="B74" s="2630"/>
      <c r="C74" s="2590" t="s">
        <v>665</v>
      </c>
      <c r="D74" s="2590"/>
      <c r="E74" s="1199">
        <f t="shared" ref="E74" si="17">E75+E93</f>
        <v>0</v>
      </c>
      <c r="F74" s="1199"/>
      <c r="G74" s="1199"/>
      <c r="H74" s="1200" t="e">
        <f t="shared" si="2"/>
        <v>#DIV/0!</v>
      </c>
    </row>
    <row r="75" spans="1:8" ht="17.100000000000001" hidden="1" customHeight="1">
      <c r="A75" s="1193"/>
      <c r="B75" s="2630"/>
      <c r="C75" s="2961" t="s">
        <v>666</v>
      </c>
      <c r="D75" s="2961"/>
      <c r="E75" s="1225">
        <f t="shared" ref="E75" si="18">E76+E82</f>
        <v>0</v>
      </c>
      <c r="F75" s="1225"/>
      <c r="G75" s="1225"/>
      <c r="H75" s="1226" t="e">
        <f t="shared" si="2"/>
        <v>#DIV/0!</v>
      </c>
    </row>
    <row r="76" spans="1:8" ht="17.100000000000001" hidden="1" customHeight="1">
      <c r="A76" s="1193"/>
      <c r="B76" s="2630"/>
      <c r="C76" s="2962" t="s">
        <v>667</v>
      </c>
      <c r="D76" s="2962"/>
      <c r="E76" s="1234">
        <f t="shared" ref="E76" si="19">E77+E79+E80+E78</f>
        <v>0</v>
      </c>
      <c r="F76" s="1234"/>
      <c r="G76" s="1234"/>
      <c r="H76" s="1235" t="e">
        <f t="shared" ref="H76:H142" si="20">G76/F76</f>
        <v>#DIV/0!</v>
      </c>
    </row>
    <row r="77" spans="1:8" ht="0.75" hidden="1" customHeight="1">
      <c r="A77" s="1193"/>
      <c r="B77" s="2630"/>
      <c r="C77" s="1236" t="s">
        <v>459</v>
      </c>
      <c r="D77" s="1237" t="s">
        <v>668</v>
      </c>
      <c r="E77" s="1225">
        <v>0</v>
      </c>
      <c r="F77" s="1225"/>
      <c r="G77" s="1225"/>
      <c r="H77" s="1226" t="e">
        <f t="shared" si="20"/>
        <v>#DIV/0!</v>
      </c>
    </row>
    <row r="78" spans="1:8" ht="17.100000000000001" hidden="1" customHeight="1">
      <c r="A78" s="1193"/>
      <c r="B78" s="2630"/>
      <c r="C78" s="1236" t="s">
        <v>460</v>
      </c>
      <c r="D78" s="1237" t="s">
        <v>669</v>
      </c>
      <c r="E78" s="1225">
        <v>0</v>
      </c>
      <c r="F78" s="1225"/>
      <c r="G78" s="1225"/>
      <c r="H78" s="1226" t="e">
        <f t="shared" si="20"/>
        <v>#DIV/0!</v>
      </c>
    </row>
    <row r="79" spans="1:8" ht="17.100000000000001" hidden="1" customHeight="1">
      <c r="A79" s="1193"/>
      <c r="B79" s="2630"/>
      <c r="C79" s="1236" t="s">
        <v>461</v>
      </c>
      <c r="D79" s="1237" t="s">
        <v>670</v>
      </c>
      <c r="E79" s="1225">
        <v>0</v>
      </c>
      <c r="F79" s="1225"/>
      <c r="G79" s="1225"/>
      <c r="H79" s="1226" t="e">
        <f t="shared" si="20"/>
        <v>#DIV/0!</v>
      </c>
    </row>
    <row r="80" spans="1:8" ht="17.100000000000001" hidden="1" customHeight="1">
      <c r="A80" s="1193"/>
      <c r="B80" s="2630"/>
      <c r="C80" s="1236" t="s">
        <v>462</v>
      </c>
      <c r="D80" s="1237" t="s">
        <v>702</v>
      </c>
      <c r="E80" s="1225">
        <v>0</v>
      </c>
      <c r="F80" s="1225"/>
      <c r="G80" s="1225"/>
      <c r="H80" s="1226" t="e">
        <f t="shared" si="20"/>
        <v>#DIV/0!</v>
      </c>
    </row>
    <row r="81" spans="1:8" ht="17.100000000000001" hidden="1" customHeight="1">
      <c r="A81" s="1193"/>
      <c r="B81" s="2630"/>
      <c r="C81" s="1238"/>
      <c r="D81" s="1251"/>
      <c r="E81" s="1252"/>
      <c r="F81" s="1252"/>
      <c r="G81" s="1252"/>
      <c r="H81" s="1253" t="e">
        <f t="shared" si="20"/>
        <v>#DIV/0!</v>
      </c>
    </row>
    <row r="82" spans="1:8" ht="17.100000000000001" hidden="1" customHeight="1">
      <c r="A82" s="1193"/>
      <c r="B82" s="2630"/>
      <c r="C82" s="2965" t="s">
        <v>673</v>
      </c>
      <c r="D82" s="2963"/>
      <c r="E82" s="1234">
        <f t="shared" ref="E82" si="21">SUM(E83:E91)</f>
        <v>0</v>
      </c>
      <c r="F82" s="1234"/>
      <c r="G82" s="1234"/>
      <c r="H82" s="1235" t="e">
        <f t="shared" si="20"/>
        <v>#DIV/0!</v>
      </c>
    </row>
    <row r="83" spans="1:8" ht="17.100000000000001" hidden="1" customHeight="1">
      <c r="A83" s="1193"/>
      <c r="B83" s="2630"/>
      <c r="C83" s="1254" t="s">
        <v>463</v>
      </c>
      <c r="D83" s="1255" t="s">
        <v>675</v>
      </c>
      <c r="E83" s="1256">
        <v>0</v>
      </c>
      <c r="F83" s="1256"/>
      <c r="G83" s="1256"/>
      <c r="H83" s="1257" t="e">
        <f t="shared" si="20"/>
        <v>#DIV/0!</v>
      </c>
    </row>
    <row r="84" spans="1:8" ht="17.100000000000001" hidden="1" customHeight="1">
      <c r="A84" s="1193"/>
      <c r="B84" s="2630"/>
      <c r="C84" s="1258" t="s">
        <v>464</v>
      </c>
      <c r="D84" s="1255" t="s">
        <v>677</v>
      </c>
      <c r="E84" s="1256">
        <v>0</v>
      </c>
      <c r="F84" s="1256"/>
      <c r="G84" s="1256"/>
      <c r="H84" s="1257" t="e">
        <f t="shared" si="20"/>
        <v>#DIV/0!</v>
      </c>
    </row>
    <row r="85" spans="1:8" ht="17.100000000000001" hidden="1" customHeight="1">
      <c r="A85" s="1193"/>
      <c r="B85" s="2630"/>
      <c r="C85" s="1258" t="s">
        <v>465</v>
      </c>
      <c r="D85" s="1255" t="s">
        <v>678</v>
      </c>
      <c r="E85" s="1256">
        <v>0</v>
      </c>
      <c r="F85" s="1256"/>
      <c r="G85" s="1256"/>
      <c r="H85" s="1257" t="e">
        <f t="shared" si="20"/>
        <v>#DIV/0!</v>
      </c>
    </row>
    <row r="86" spans="1:8" ht="17.100000000000001" hidden="1" customHeight="1">
      <c r="A86" s="1193"/>
      <c r="B86" s="2630"/>
      <c r="C86" s="1258" t="s">
        <v>466</v>
      </c>
      <c r="D86" s="1255" t="s">
        <v>679</v>
      </c>
      <c r="E86" s="1256">
        <v>0</v>
      </c>
      <c r="F86" s="1256"/>
      <c r="G86" s="1256"/>
      <c r="H86" s="1257" t="e">
        <f t="shared" si="20"/>
        <v>#DIV/0!</v>
      </c>
    </row>
    <row r="87" spans="1:8" ht="17.100000000000001" hidden="1" customHeight="1">
      <c r="A87" s="1193"/>
      <c r="B87" s="2630"/>
      <c r="C87" s="1258" t="s">
        <v>467</v>
      </c>
      <c r="D87" s="1255" t="s">
        <v>680</v>
      </c>
      <c r="E87" s="1256">
        <v>0</v>
      </c>
      <c r="F87" s="1256"/>
      <c r="G87" s="1256"/>
      <c r="H87" s="1257" t="e">
        <f t="shared" si="20"/>
        <v>#DIV/0!</v>
      </c>
    </row>
    <row r="88" spans="1:8" ht="16.5" hidden="1" customHeight="1">
      <c r="A88" s="1193"/>
      <c r="B88" s="2630"/>
      <c r="C88" s="1258" t="s">
        <v>468</v>
      </c>
      <c r="D88" s="1255" t="s">
        <v>681</v>
      </c>
      <c r="E88" s="1256">
        <v>0</v>
      </c>
      <c r="F88" s="1256"/>
      <c r="G88" s="1256"/>
      <c r="H88" s="1257" t="e">
        <f t="shared" si="20"/>
        <v>#DIV/0!</v>
      </c>
    </row>
    <row r="89" spans="1:8" ht="17.100000000000001" hidden="1" customHeight="1">
      <c r="A89" s="1193"/>
      <c r="B89" s="2630"/>
      <c r="C89" s="1258" t="s">
        <v>469</v>
      </c>
      <c r="D89" s="1255" t="s">
        <v>687</v>
      </c>
      <c r="E89" s="1256">
        <v>0</v>
      </c>
      <c r="F89" s="1256"/>
      <c r="G89" s="1256"/>
      <c r="H89" s="1257" t="e">
        <f t="shared" si="20"/>
        <v>#DIV/0!</v>
      </c>
    </row>
    <row r="90" spans="1:8" ht="17.100000000000001" hidden="1" customHeight="1">
      <c r="A90" s="1193"/>
      <c r="B90" s="2630"/>
      <c r="C90" s="1258" t="s">
        <v>470</v>
      </c>
      <c r="D90" s="1255" t="s">
        <v>688</v>
      </c>
      <c r="E90" s="1256">
        <v>0</v>
      </c>
      <c r="F90" s="1256"/>
      <c r="G90" s="1256"/>
      <c r="H90" s="1257" t="e">
        <f t="shared" si="20"/>
        <v>#DIV/0!</v>
      </c>
    </row>
    <row r="91" spans="1:8" ht="17.100000000000001" hidden="1" customHeight="1">
      <c r="A91" s="1193"/>
      <c r="B91" s="2630"/>
      <c r="C91" s="1259" t="s">
        <v>471</v>
      </c>
      <c r="D91" s="1260" t="s">
        <v>703</v>
      </c>
      <c r="E91" s="1256">
        <v>0</v>
      </c>
      <c r="F91" s="1256"/>
      <c r="G91" s="1256"/>
      <c r="H91" s="1257" t="e">
        <f t="shared" si="20"/>
        <v>#DIV/0!</v>
      </c>
    </row>
    <row r="92" spans="1:8" ht="17.100000000000001" hidden="1" customHeight="1">
      <c r="A92" s="1193"/>
      <c r="B92" s="2630"/>
      <c r="C92" s="2953"/>
      <c r="D92" s="2954"/>
      <c r="E92" s="1261"/>
      <c r="F92" s="1261"/>
      <c r="G92" s="1261"/>
      <c r="H92" s="1262" t="e">
        <f t="shared" si="20"/>
        <v>#DIV/0!</v>
      </c>
    </row>
    <row r="93" spans="1:8" ht="17.100000000000001" hidden="1" customHeight="1">
      <c r="A93" s="1193"/>
      <c r="B93" s="2630"/>
      <c r="C93" s="2655" t="s">
        <v>695</v>
      </c>
      <c r="D93" s="2655"/>
      <c r="E93" s="1263">
        <f t="shared" ref="E93" si="22">E94</f>
        <v>0</v>
      </c>
      <c r="F93" s="1263"/>
      <c r="G93" s="1263"/>
      <c r="H93" s="1264" t="e">
        <f t="shared" si="20"/>
        <v>#DIV/0!</v>
      </c>
    </row>
    <row r="94" spans="1:8" ht="17.100000000000001" hidden="1" customHeight="1">
      <c r="A94" s="1193"/>
      <c r="B94" s="2630"/>
      <c r="C94" s="1265" t="s">
        <v>458</v>
      </c>
      <c r="D94" s="1266" t="s">
        <v>696</v>
      </c>
      <c r="E94" s="1267">
        <v>0</v>
      </c>
      <c r="F94" s="1267"/>
      <c r="G94" s="1267"/>
      <c r="H94" s="1268" t="e">
        <f t="shared" si="20"/>
        <v>#DIV/0!</v>
      </c>
    </row>
    <row r="95" spans="1:8" ht="17.100000000000001" hidden="1" customHeight="1">
      <c r="A95" s="1193"/>
      <c r="B95" s="2630"/>
      <c r="C95" s="1238"/>
      <c r="D95" s="1238"/>
      <c r="E95" s="1215"/>
      <c r="F95" s="1215"/>
      <c r="G95" s="1215"/>
      <c r="H95" s="1216" t="e">
        <f t="shared" si="20"/>
        <v>#DIV/0!</v>
      </c>
    </row>
    <row r="96" spans="1:8" ht="17.100000000000001" hidden="1" customHeight="1">
      <c r="A96" s="1193"/>
      <c r="B96" s="2630"/>
      <c r="C96" s="2955" t="s">
        <v>697</v>
      </c>
      <c r="D96" s="2956"/>
      <c r="E96" s="1269">
        <f t="shared" ref="E96" si="23">E97</f>
        <v>0</v>
      </c>
      <c r="F96" s="1269"/>
      <c r="G96" s="1269"/>
      <c r="H96" s="1270" t="e">
        <f t="shared" si="20"/>
        <v>#DIV/0!</v>
      </c>
    </row>
    <row r="97" spans="1:8" ht="17.100000000000001" hidden="1" customHeight="1">
      <c r="A97" s="1193"/>
      <c r="B97" s="2630"/>
      <c r="C97" s="2946" t="s">
        <v>698</v>
      </c>
      <c r="D97" s="2946"/>
      <c r="E97" s="1271">
        <f t="shared" ref="E97" si="24">SUM(E98:E99)</f>
        <v>0</v>
      </c>
      <c r="F97" s="1271"/>
      <c r="G97" s="1271"/>
      <c r="H97" s="1272" t="e">
        <f t="shared" si="20"/>
        <v>#DIV/0!</v>
      </c>
    </row>
    <row r="98" spans="1:8" ht="20.25" hidden="1" customHeight="1">
      <c r="A98" s="1193"/>
      <c r="B98" s="2630"/>
      <c r="C98" s="1273" t="s">
        <v>472</v>
      </c>
      <c r="D98" s="1274" t="s">
        <v>699</v>
      </c>
      <c r="E98" s="1271">
        <v>0</v>
      </c>
      <c r="F98" s="1271"/>
      <c r="G98" s="1271"/>
      <c r="H98" s="1272" t="e">
        <f t="shared" si="20"/>
        <v>#DIV/0!</v>
      </c>
    </row>
    <row r="99" spans="1:8" ht="55.5" hidden="1" customHeight="1" thickBot="1">
      <c r="A99" s="1193"/>
      <c r="B99" s="2630"/>
      <c r="C99" s="1275" t="s">
        <v>704</v>
      </c>
      <c r="D99" s="1276" t="s">
        <v>705</v>
      </c>
      <c r="E99" s="1271">
        <v>0</v>
      </c>
      <c r="F99" s="1271"/>
      <c r="G99" s="1271"/>
      <c r="H99" s="1272" t="e">
        <f t="shared" si="20"/>
        <v>#DIV/0!</v>
      </c>
    </row>
    <row r="100" spans="1:8" ht="17.100000000000001" hidden="1" customHeight="1">
      <c r="A100" s="1193"/>
      <c r="B100" s="2775"/>
      <c r="C100" s="1238"/>
      <c r="D100" s="1251"/>
      <c r="E100" s="1252"/>
      <c r="F100" s="1252"/>
      <c r="G100" s="1252"/>
      <c r="H100" s="1253" t="e">
        <f t="shared" si="20"/>
        <v>#DIV/0!</v>
      </c>
    </row>
    <row r="101" spans="1:8" ht="17.100000000000001" hidden="1" customHeight="1">
      <c r="A101" s="1193"/>
      <c r="B101" s="2775"/>
      <c r="C101" s="2943" t="s">
        <v>706</v>
      </c>
      <c r="D101" s="2957"/>
      <c r="E101" s="1271">
        <f t="shared" ref="E101" si="25">E102</f>
        <v>0</v>
      </c>
      <c r="F101" s="1271"/>
      <c r="G101" s="1271"/>
      <c r="H101" s="1272" t="e">
        <f t="shared" si="20"/>
        <v>#DIV/0!</v>
      </c>
    </row>
    <row r="102" spans="1:8" ht="17.100000000000001" hidden="1" customHeight="1" thickBot="1">
      <c r="A102" s="1193"/>
      <c r="B102" s="2775"/>
      <c r="C102" s="1277" t="s">
        <v>472</v>
      </c>
      <c r="D102" s="1278" t="s">
        <v>699</v>
      </c>
      <c r="E102" s="1279"/>
      <c r="F102" s="1279"/>
      <c r="G102" s="1279"/>
      <c r="H102" s="1280" t="e">
        <f t="shared" si="20"/>
        <v>#DIV/0!</v>
      </c>
    </row>
    <row r="103" spans="1:8" ht="17.100000000000001" customHeight="1" thickBot="1">
      <c r="A103" s="1193"/>
      <c r="B103" s="1281" t="s">
        <v>38</v>
      </c>
      <c r="C103" s="1282"/>
      <c r="D103" s="1283" t="s">
        <v>707</v>
      </c>
      <c r="E103" s="1284">
        <f t="shared" ref="E103:G104" si="26">E104</f>
        <v>5345000</v>
      </c>
      <c r="F103" s="1284">
        <f t="shared" si="26"/>
        <v>5345396</v>
      </c>
      <c r="G103" s="1284">
        <f t="shared" si="26"/>
        <v>5218018</v>
      </c>
      <c r="H103" s="1285">
        <f t="shared" si="20"/>
        <v>0.97617052132339677</v>
      </c>
    </row>
    <row r="104" spans="1:8" ht="17.100000000000001" customHeight="1">
      <c r="A104" s="1193"/>
      <c r="B104" s="2879"/>
      <c r="C104" s="2638" t="s">
        <v>665</v>
      </c>
      <c r="D104" s="2598"/>
      <c r="E104" s="1199">
        <f t="shared" si="26"/>
        <v>5345000</v>
      </c>
      <c r="F104" s="1199">
        <f t="shared" si="26"/>
        <v>5345396</v>
      </c>
      <c r="G104" s="1199">
        <f t="shared" si="26"/>
        <v>5218018</v>
      </c>
      <c r="H104" s="1200">
        <f t="shared" si="20"/>
        <v>0.97617052132339677</v>
      </c>
    </row>
    <row r="105" spans="1:8" ht="17.100000000000001" customHeight="1">
      <c r="A105" s="1193"/>
      <c r="B105" s="2880"/>
      <c r="C105" s="2944" t="s">
        <v>708</v>
      </c>
      <c r="D105" s="2960"/>
      <c r="E105" s="1286">
        <f t="shared" ref="E105:G105" si="27">SUM(E106:E138)</f>
        <v>5345000</v>
      </c>
      <c r="F105" s="1286">
        <f t="shared" si="27"/>
        <v>5345396</v>
      </c>
      <c r="G105" s="1286">
        <f t="shared" si="27"/>
        <v>5218018</v>
      </c>
      <c r="H105" s="1287">
        <f t="shared" si="20"/>
        <v>0.97617052132339677</v>
      </c>
    </row>
    <row r="106" spans="1:8" ht="56.25" customHeight="1">
      <c r="A106" s="1193"/>
      <c r="B106" s="2880"/>
      <c r="C106" s="1288" t="s">
        <v>193</v>
      </c>
      <c r="D106" s="1289" t="s">
        <v>709</v>
      </c>
      <c r="E106" s="1286">
        <v>0</v>
      </c>
      <c r="F106" s="1286">
        <v>206798</v>
      </c>
      <c r="G106" s="1286">
        <v>202637</v>
      </c>
      <c r="H106" s="1287">
        <f t="shared" si="20"/>
        <v>0.9798789156568245</v>
      </c>
    </row>
    <row r="107" spans="1:8" ht="55.5" customHeight="1">
      <c r="A107" s="1193"/>
      <c r="B107" s="2880"/>
      <c r="C107" s="1288" t="s">
        <v>325</v>
      </c>
      <c r="D107" s="1289" t="s">
        <v>709</v>
      </c>
      <c r="E107" s="1286">
        <v>0</v>
      </c>
      <c r="F107" s="1286">
        <v>118202</v>
      </c>
      <c r="G107" s="1286">
        <v>115825</v>
      </c>
      <c r="H107" s="1287">
        <f t="shared" si="20"/>
        <v>0.9798903571851576</v>
      </c>
    </row>
    <row r="108" spans="1:8" ht="51" customHeight="1">
      <c r="A108" s="1193"/>
      <c r="B108" s="2880"/>
      <c r="C108" s="1288" t="s">
        <v>180</v>
      </c>
      <c r="D108" s="1289" t="s">
        <v>710</v>
      </c>
      <c r="E108" s="1286">
        <v>0</v>
      </c>
      <c r="F108" s="1286">
        <v>95445</v>
      </c>
      <c r="G108" s="1286">
        <v>86964</v>
      </c>
      <c r="H108" s="1287">
        <f t="shared" si="20"/>
        <v>0.91114254282571117</v>
      </c>
    </row>
    <row r="109" spans="1:8" ht="55.5" customHeight="1">
      <c r="A109" s="1193"/>
      <c r="B109" s="2880"/>
      <c r="C109" s="1290" t="s">
        <v>153</v>
      </c>
      <c r="D109" s="1291" t="s">
        <v>710</v>
      </c>
      <c r="E109" s="1286">
        <v>0</v>
      </c>
      <c r="F109" s="1286">
        <v>54555</v>
      </c>
      <c r="G109" s="1286">
        <v>49707</v>
      </c>
      <c r="H109" s="1287">
        <f t="shared" si="20"/>
        <v>0.9111355512785263</v>
      </c>
    </row>
    <row r="110" spans="1:8" ht="42" customHeight="1">
      <c r="A110" s="1193"/>
      <c r="B110" s="2958"/>
      <c r="C110" s="1292" t="s">
        <v>711</v>
      </c>
      <c r="D110" s="1293" t="s">
        <v>712</v>
      </c>
      <c r="E110" s="1294">
        <v>0</v>
      </c>
      <c r="F110" s="1286">
        <v>209</v>
      </c>
      <c r="G110" s="1286">
        <v>209</v>
      </c>
      <c r="H110" s="1287">
        <f t="shared" si="20"/>
        <v>1</v>
      </c>
    </row>
    <row r="111" spans="1:8" ht="44.25" customHeight="1">
      <c r="A111" s="1193"/>
      <c r="B111" s="2958"/>
      <c r="C111" s="1292" t="s">
        <v>284</v>
      </c>
      <c r="D111" s="1293" t="s">
        <v>712</v>
      </c>
      <c r="E111" s="1294">
        <v>0</v>
      </c>
      <c r="F111" s="1286">
        <v>120</v>
      </c>
      <c r="G111" s="1286">
        <v>119</v>
      </c>
      <c r="H111" s="1287">
        <f t="shared" si="20"/>
        <v>0.9916666666666667</v>
      </c>
    </row>
    <row r="112" spans="1:8" ht="17.100000000000001" customHeight="1">
      <c r="A112" s="1193"/>
      <c r="B112" s="2880"/>
      <c r="C112" s="1265" t="s">
        <v>713</v>
      </c>
      <c r="D112" s="1295" t="s">
        <v>668</v>
      </c>
      <c r="E112" s="1286">
        <v>1915240</v>
      </c>
      <c r="F112" s="1286">
        <v>2112778</v>
      </c>
      <c r="G112" s="1286">
        <v>2105301</v>
      </c>
      <c r="H112" s="1287">
        <f t="shared" si="20"/>
        <v>0.99646105743244207</v>
      </c>
    </row>
    <row r="113" spans="1:8" ht="17.100000000000001" customHeight="1">
      <c r="A113" s="1193"/>
      <c r="B113" s="2880"/>
      <c r="C113" s="1296" t="s">
        <v>714</v>
      </c>
      <c r="D113" s="1297" t="s">
        <v>668</v>
      </c>
      <c r="E113" s="1286">
        <v>1094760</v>
      </c>
      <c r="F113" s="1286">
        <v>1207674</v>
      </c>
      <c r="G113" s="1286">
        <v>1203361</v>
      </c>
      <c r="H113" s="1287">
        <f t="shared" si="20"/>
        <v>0.99642867197604656</v>
      </c>
    </row>
    <row r="114" spans="1:8" ht="17.100000000000001" customHeight="1">
      <c r="A114" s="1193"/>
      <c r="B114" s="2880"/>
      <c r="C114" s="1296" t="s">
        <v>715</v>
      </c>
      <c r="D114" s="1297" t="s">
        <v>669</v>
      </c>
      <c r="E114" s="1286">
        <v>165438</v>
      </c>
      <c r="F114" s="1286">
        <v>147386</v>
      </c>
      <c r="G114" s="1286">
        <v>145511</v>
      </c>
      <c r="H114" s="1287">
        <f t="shared" si="20"/>
        <v>0.98727830323097177</v>
      </c>
    </row>
    <row r="115" spans="1:8" ht="17.100000000000001" customHeight="1">
      <c r="A115" s="1193"/>
      <c r="B115" s="2880"/>
      <c r="C115" s="1296" t="s">
        <v>716</v>
      </c>
      <c r="D115" s="1297" t="s">
        <v>669</v>
      </c>
      <c r="E115" s="1286">
        <v>94562</v>
      </c>
      <c r="F115" s="1286">
        <v>84243</v>
      </c>
      <c r="G115" s="1286">
        <v>83172</v>
      </c>
      <c r="H115" s="1287">
        <f t="shared" si="20"/>
        <v>0.98728677753641247</v>
      </c>
    </row>
    <row r="116" spans="1:8" ht="17.100000000000001" customHeight="1">
      <c r="A116" s="1193"/>
      <c r="B116" s="2880"/>
      <c r="C116" s="1296" t="s">
        <v>717</v>
      </c>
      <c r="D116" s="1297" t="s">
        <v>670</v>
      </c>
      <c r="E116" s="1286">
        <v>381780</v>
      </c>
      <c r="F116" s="1286">
        <v>381465</v>
      </c>
      <c r="G116" s="1286">
        <v>377267</v>
      </c>
      <c r="H116" s="1287">
        <f t="shared" si="20"/>
        <v>0.98899505852437319</v>
      </c>
    </row>
    <row r="117" spans="1:8" ht="17.100000000000001" customHeight="1">
      <c r="A117" s="1193"/>
      <c r="B117" s="2880"/>
      <c r="C117" s="1296" t="s">
        <v>718</v>
      </c>
      <c r="D117" s="1297" t="s">
        <v>670</v>
      </c>
      <c r="E117" s="1286">
        <v>218220</v>
      </c>
      <c r="F117" s="1286">
        <v>218039</v>
      </c>
      <c r="G117" s="1286">
        <v>215641</v>
      </c>
      <c r="H117" s="1287">
        <f t="shared" si="20"/>
        <v>0.98900196753791758</v>
      </c>
    </row>
    <row r="118" spans="1:8" ht="31.5" customHeight="1">
      <c r="A118" s="1193"/>
      <c r="B118" s="2880"/>
      <c r="C118" s="1296" t="s">
        <v>719</v>
      </c>
      <c r="D118" s="1297" t="s">
        <v>671</v>
      </c>
      <c r="E118" s="1286">
        <v>57267</v>
      </c>
      <c r="F118" s="1286">
        <v>49896</v>
      </c>
      <c r="G118" s="1286">
        <v>48097</v>
      </c>
      <c r="H118" s="1287">
        <f t="shared" si="20"/>
        <v>0.96394500561167229</v>
      </c>
    </row>
    <row r="119" spans="1:8" ht="28.5" customHeight="1">
      <c r="A119" s="1193"/>
      <c r="B119" s="2880"/>
      <c r="C119" s="1296" t="s">
        <v>720</v>
      </c>
      <c r="D119" s="1297" t="s">
        <v>671</v>
      </c>
      <c r="E119" s="1286">
        <v>32733</v>
      </c>
      <c r="F119" s="1286">
        <v>28519</v>
      </c>
      <c r="G119" s="1286">
        <v>27492</v>
      </c>
      <c r="H119" s="1287">
        <f t="shared" si="20"/>
        <v>0.96398891966759004</v>
      </c>
    </row>
    <row r="120" spans="1:8" ht="17.100000000000001" customHeight="1">
      <c r="A120" s="1193"/>
      <c r="B120" s="2880"/>
      <c r="C120" s="1296" t="s">
        <v>721</v>
      </c>
      <c r="D120" s="1297" t="s">
        <v>672</v>
      </c>
      <c r="E120" s="1286">
        <v>6363</v>
      </c>
      <c r="F120" s="1286">
        <v>6363</v>
      </c>
      <c r="G120" s="1286">
        <v>4772</v>
      </c>
      <c r="H120" s="1287">
        <f t="shared" si="20"/>
        <v>0.74996071035674994</v>
      </c>
    </row>
    <row r="121" spans="1:8" ht="17.100000000000001" customHeight="1">
      <c r="A121" s="1193"/>
      <c r="B121" s="2880"/>
      <c r="C121" s="1296" t="s">
        <v>722</v>
      </c>
      <c r="D121" s="1297" t="s">
        <v>672</v>
      </c>
      <c r="E121" s="1286">
        <v>3637</v>
      </c>
      <c r="F121" s="1286">
        <v>3637</v>
      </c>
      <c r="G121" s="1286">
        <v>2728</v>
      </c>
      <c r="H121" s="1287">
        <f t="shared" si="20"/>
        <v>0.75006873797085505</v>
      </c>
    </row>
    <row r="122" spans="1:8" ht="17.100000000000001" customHeight="1">
      <c r="A122" s="1193"/>
      <c r="B122" s="2880"/>
      <c r="C122" s="1296" t="s">
        <v>723</v>
      </c>
      <c r="D122" s="1297" t="s">
        <v>724</v>
      </c>
      <c r="E122" s="1286">
        <v>190890</v>
      </c>
      <c r="F122" s="1286">
        <v>12726</v>
      </c>
      <c r="G122" s="1286">
        <v>6045</v>
      </c>
      <c r="H122" s="1287">
        <f t="shared" si="20"/>
        <v>0.47501178689297502</v>
      </c>
    </row>
    <row r="123" spans="1:8" ht="17.100000000000001" customHeight="1">
      <c r="A123" s="1193"/>
      <c r="B123" s="2880"/>
      <c r="C123" s="1296" t="s">
        <v>725</v>
      </c>
      <c r="D123" s="1297" t="s">
        <v>724</v>
      </c>
      <c r="E123" s="1286">
        <v>109110</v>
      </c>
      <c r="F123" s="1286">
        <v>7274</v>
      </c>
      <c r="G123" s="1286">
        <v>3455</v>
      </c>
      <c r="H123" s="1287">
        <f t="shared" si="20"/>
        <v>0.47497937860874345</v>
      </c>
    </row>
    <row r="124" spans="1:8" ht="17.100000000000001" customHeight="1">
      <c r="A124" s="1193"/>
      <c r="B124" s="2880"/>
      <c r="C124" s="1296" t="s">
        <v>726</v>
      </c>
      <c r="D124" s="1297" t="s">
        <v>675</v>
      </c>
      <c r="E124" s="1286">
        <v>103717</v>
      </c>
      <c r="F124" s="1286">
        <v>72538</v>
      </c>
      <c r="G124" s="1286">
        <v>64571</v>
      </c>
      <c r="H124" s="1287">
        <f t="shared" si="20"/>
        <v>0.89016791199095646</v>
      </c>
    </row>
    <row r="125" spans="1:8" ht="17.100000000000001" customHeight="1">
      <c r="A125" s="1193"/>
      <c r="B125" s="2880"/>
      <c r="C125" s="1296" t="s">
        <v>727</v>
      </c>
      <c r="D125" s="1297" t="s">
        <v>675</v>
      </c>
      <c r="E125" s="1286">
        <v>59283</v>
      </c>
      <c r="F125" s="1286">
        <v>41462</v>
      </c>
      <c r="G125" s="1286">
        <v>36909</v>
      </c>
      <c r="H125" s="1287">
        <f t="shared" si="20"/>
        <v>0.89018860643480779</v>
      </c>
    </row>
    <row r="126" spans="1:8" ht="17.100000000000001" customHeight="1">
      <c r="A126" s="1193"/>
      <c r="B126" s="2880"/>
      <c r="C126" s="1296" t="s">
        <v>728</v>
      </c>
      <c r="D126" s="1297" t="s">
        <v>678</v>
      </c>
      <c r="E126" s="1286">
        <v>1909</v>
      </c>
      <c r="F126" s="1286">
        <v>3182</v>
      </c>
      <c r="G126" s="1286">
        <v>3058</v>
      </c>
      <c r="H126" s="1287">
        <f t="shared" si="20"/>
        <v>0.96103079824010051</v>
      </c>
    </row>
    <row r="127" spans="1:8" ht="17.100000000000001" customHeight="1">
      <c r="A127" s="1193"/>
      <c r="B127" s="2880"/>
      <c r="C127" s="1296" t="s">
        <v>729</v>
      </c>
      <c r="D127" s="1297" t="s">
        <v>678</v>
      </c>
      <c r="E127" s="1286">
        <v>1091</v>
      </c>
      <c r="F127" s="1286">
        <v>1818</v>
      </c>
      <c r="G127" s="1286">
        <v>1748</v>
      </c>
      <c r="H127" s="1287">
        <f t="shared" si="20"/>
        <v>0.96149614961496155</v>
      </c>
    </row>
    <row r="128" spans="1:8" ht="17.100000000000001" customHeight="1">
      <c r="A128" s="1193"/>
      <c r="B128" s="2880"/>
      <c r="C128" s="1296" t="s">
        <v>730</v>
      </c>
      <c r="D128" s="1297" t="s">
        <v>680</v>
      </c>
      <c r="E128" s="1286">
        <v>532583</v>
      </c>
      <c r="F128" s="1286">
        <v>286972</v>
      </c>
      <c r="G128" s="1286">
        <v>260398</v>
      </c>
      <c r="H128" s="1287">
        <f t="shared" si="20"/>
        <v>0.90739863122534603</v>
      </c>
    </row>
    <row r="129" spans="1:8" ht="17.100000000000001" customHeight="1">
      <c r="A129" s="1193"/>
      <c r="B129" s="2880"/>
      <c r="C129" s="1296" t="s">
        <v>731</v>
      </c>
      <c r="D129" s="1297" t="s">
        <v>680</v>
      </c>
      <c r="E129" s="1286">
        <v>304417</v>
      </c>
      <c r="F129" s="1286">
        <v>164028</v>
      </c>
      <c r="G129" s="1286">
        <v>148840</v>
      </c>
      <c r="H129" s="1287">
        <f t="shared" si="20"/>
        <v>0.90740605262516161</v>
      </c>
    </row>
    <row r="130" spans="1:8" ht="17.100000000000001" customHeight="1">
      <c r="A130" s="1193"/>
      <c r="B130" s="2880"/>
      <c r="C130" s="1296" t="s">
        <v>732</v>
      </c>
      <c r="D130" s="1297" t="s">
        <v>682</v>
      </c>
      <c r="E130" s="1286">
        <v>636</v>
      </c>
      <c r="F130" s="1286">
        <v>636</v>
      </c>
      <c r="G130" s="1286">
        <v>0</v>
      </c>
      <c r="H130" s="1287">
        <f t="shared" si="20"/>
        <v>0</v>
      </c>
    </row>
    <row r="131" spans="1:8" ht="17.100000000000001" customHeight="1">
      <c r="A131" s="1193"/>
      <c r="B131" s="2880"/>
      <c r="C131" s="1296" t="s">
        <v>733</v>
      </c>
      <c r="D131" s="1297" t="s">
        <v>682</v>
      </c>
      <c r="E131" s="1286">
        <v>364</v>
      </c>
      <c r="F131" s="1286">
        <v>364</v>
      </c>
      <c r="G131" s="1286">
        <v>0</v>
      </c>
      <c r="H131" s="1287">
        <f t="shared" si="20"/>
        <v>0</v>
      </c>
    </row>
    <row r="132" spans="1:8" ht="17.100000000000001" customHeight="1">
      <c r="A132" s="1193"/>
      <c r="B132" s="2880"/>
      <c r="C132" s="1296" t="s">
        <v>734</v>
      </c>
      <c r="D132" s="1297" t="s">
        <v>685</v>
      </c>
      <c r="E132" s="1286">
        <v>13999</v>
      </c>
      <c r="F132" s="1286">
        <v>6363</v>
      </c>
      <c r="G132" s="1286">
        <v>3364</v>
      </c>
      <c r="H132" s="1287">
        <f t="shared" si="20"/>
        <v>0.52868143957252867</v>
      </c>
    </row>
    <row r="133" spans="1:8" ht="17.100000000000001" customHeight="1">
      <c r="A133" s="1193"/>
      <c r="B133" s="2880"/>
      <c r="C133" s="1296" t="s">
        <v>735</v>
      </c>
      <c r="D133" s="1297" t="s">
        <v>685</v>
      </c>
      <c r="E133" s="1286">
        <v>8001</v>
      </c>
      <c r="F133" s="1286">
        <v>3637</v>
      </c>
      <c r="G133" s="1286">
        <v>1923</v>
      </c>
      <c r="H133" s="1287">
        <f t="shared" si="20"/>
        <v>0.52873247181743199</v>
      </c>
    </row>
    <row r="134" spans="1:8" ht="17.100000000000001" customHeight="1">
      <c r="A134" s="1193"/>
      <c r="B134" s="2880"/>
      <c r="C134" s="1296" t="s">
        <v>736</v>
      </c>
      <c r="D134" s="1297" t="s">
        <v>686</v>
      </c>
      <c r="E134" s="1286">
        <v>9544</v>
      </c>
      <c r="F134" s="1286">
        <v>9544</v>
      </c>
      <c r="G134" s="1286">
        <v>5164</v>
      </c>
      <c r="H134" s="1287">
        <f t="shared" si="20"/>
        <v>0.54107292539815588</v>
      </c>
    </row>
    <row r="135" spans="1:8" ht="17.100000000000001" customHeight="1">
      <c r="A135" s="1193"/>
      <c r="B135" s="2880"/>
      <c r="C135" s="1296" t="s">
        <v>737</v>
      </c>
      <c r="D135" s="1297" t="s">
        <v>686</v>
      </c>
      <c r="E135" s="1286">
        <v>5456</v>
      </c>
      <c r="F135" s="1286">
        <v>5456</v>
      </c>
      <c r="G135" s="1286">
        <v>2952</v>
      </c>
      <c r="H135" s="1287">
        <f t="shared" si="20"/>
        <v>0.54105571847507328</v>
      </c>
    </row>
    <row r="136" spans="1:8" ht="50.25" customHeight="1">
      <c r="A136" s="1193"/>
      <c r="B136" s="2880"/>
      <c r="C136" s="1296" t="s">
        <v>738</v>
      </c>
      <c r="D136" s="1297" t="s">
        <v>739</v>
      </c>
      <c r="E136" s="1286">
        <v>0</v>
      </c>
      <c r="F136" s="1286">
        <v>67</v>
      </c>
      <c r="G136" s="1286">
        <v>67</v>
      </c>
      <c r="H136" s="1287">
        <f t="shared" si="20"/>
        <v>1</v>
      </c>
    </row>
    <row r="137" spans="1:8" ht="24.75" customHeight="1">
      <c r="A137" s="1193"/>
      <c r="B137" s="2880"/>
      <c r="C137" s="1296" t="s">
        <v>740</v>
      </c>
      <c r="D137" s="1297" t="s">
        <v>694</v>
      </c>
      <c r="E137" s="1286">
        <v>21634</v>
      </c>
      <c r="F137" s="1286">
        <v>8908</v>
      </c>
      <c r="G137" s="1286">
        <v>6822</v>
      </c>
      <c r="H137" s="1287">
        <f t="shared" si="20"/>
        <v>0.76582846879209698</v>
      </c>
    </row>
    <row r="138" spans="1:8" ht="27" customHeight="1" thickBot="1">
      <c r="A138" s="1193"/>
      <c r="B138" s="2959"/>
      <c r="C138" s="1298" t="s">
        <v>741</v>
      </c>
      <c r="D138" s="1299" t="s">
        <v>694</v>
      </c>
      <c r="E138" s="1286">
        <v>12366</v>
      </c>
      <c r="F138" s="1286">
        <v>5092</v>
      </c>
      <c r="G138" s="1286">
        <v>3899</v>
      </c>
      <c r="H138" s="1287">
        <f t="shared" si="20"/>
        <v>0.76571091908876665</v>
      </c>
    </row>
    <row r="139" spans="1:8" ht="17.100000000000001" customHeight="1" thickBot="1">
      <c r="A139" s="1193"/>
      <c r="B139" s="1281" t="s">
        <v>42</v>
      </c>
      <c r="C139" s="1282"/>
      <c r="D139" s="1283" t="s">
        <v>43</v>
      </c>
      <c r="E139" s="1284">
        <f t="shared" ref="E139:G139" si="28">E140+E150</f>
        <v>9500000</v>
      </c>
      <c r="F139" s="1284">
        <f t="shared" si="28"/>
        <v>13363032</v>
      </c>
      <c r="G139" s="1284">
        <f t="shared" si="28"/>
        <v>13049454</v>
      </c>
      <c r="H139" s="1285">
        <f t="shared" si="20"/>
        <v>0.97653391835026659</v>
      </c>
    </row>
    <row r="140" spans="1:8" ht="17.100000000000001" customHeight="1">
      <c r="A140" s="1193"/>
      <c r="B140" s="1300"/>
      <c r="C140" s="2590" t="s">
        <v>665</v>
      </c>
      <c r="D140" s="2590"/>
      <c r="E140" s="1199">
        <f t="shared" ref="E140:G140" si="29">E141+E146</f>
        <v>3520000</v>
      </c>
      <c r="F140" s="1199">
        <f t="shared" si="29"/>
        <v>3722132</v>
      </c>
      <c r="G140" s="1199">
        <f t="shared" si="29"/>
        <v>3620456</v>
      </c>
      <c r="H140" s="1200">
        <f t="shared" si="20"/>
        <v>0.97268339757966671</v>
      </c>
    </row>
    <row r="141" spans="1:8" ht="17.100000000000001" customHeight="1">
      <c r="A141" s="1193"/>
      <c r="B141" s="1300"/>
      <c r="C141" s="2944" t="s">
        <v>666</v>
      </c>
      <c r="D141" s="2944"/>
      <c r="E141" s="1286">
        <f t="shared" ref="E141:G141" si="30">E142</f>
        <v>170000</v>
      </c>
      <c r="F141" s="1286">
        <f t="shared" si="30"/>
        <v>130000</v>
      </c>
      <c r="G141" s="1286">
        <f t="shared" si="30"/>
        <v>105233</v>
      </c>
      <c r="H141" s="1287">
        <f t="shared" si="20"/>
        <v>0.80948461538461536</v>
      </c>
    </row>
    <row r="142" spans="1:8" ht="17.100000000000001" customHeight="1">
      <c r="A142" s="1193"/>
      <c r="B142" s="1300"/>
      <c r="C142" s="2943" t="s">
        <v>673</v>
      </c>
      <c r="D142" s="2943"/>
      <c r="E142" s="1286">
        <f t="shared" ref="E142:G142" si="31">SUM(E143:E144)</f>
        <v>170000</v>
      </c>
      <c r="F142" s="1286">
        <f t="shared" si="31"/>
        <v>130000</v>
      </c>
      <c r="G142" s="1286">
        <f t="shared" si="31"/>
        <v>105233</v>
      </c>
      <c r="H142" s="1287">
        <f t="shared" si="20"/>
        <v>0.80948461538461536</v>
      </c>
    </row>
    <row r="143" spans="1:8" ht="17.100000000000001" customHeight="1">
      <c r="A143" s="1193"/>
      <c r="B143" s="1300"/>
      <c r="C143" s="1296" t="s">
        <v>463</v>
      </c>
      <c r="D143" s="1301" t="s">
        <v>675</v>
      </c>
      <c r="E143" s="1286">
        <v>140000</v>
      </c>
      <c r="F143" s="1286">
        <v>100000</v>
      </c>
      <c r="G143" s="1286">
        <v>96377</v>
      </c>
      <c r="H143" s="1287">
        <f t="shared" ref="H143:H206" si="32">G143/F143</f>
        <v>0.96377000000000002</v>
      </c>
    </row>
    <row r="144" spans="1:8" ht="17.100000000000001" customHeight="1">
      <c r="A144" s="1193"/>
      <c r="B144" s="1300"/>
      <c r="C144" s="1296" t="s">
        <v>467</v>
      </c>
      <c r="D144" s="1301" t="s">
        <v>680</v>
      </c>
      <c r="E144" s="1286">
        <v>30000</v>
      </c>
      <c r="F144" s="1286">
        <v>30000</v>
      </c>
      <c r="G144" s="1286">
        <v>8856</v>
      </c>
      <c r="H144" s="1287">
        <f t="shared" si="32"/>
        <v>0.29520000000000002</v>
      </c>
    </row>
    <row r="145" spans="1:8" ht="17.100000000000001" customHeight="1">
      <c r="A145" s="1193"/>
      <c r="B145" s="1300"/>
      <c r="C145" s="2951"/>
      <c r="D145" s="2952"/>
      <c r="E145" s="1215"/>
      <c r="F145" s="1215"/>
      <c r="G145" s="1215"/>
      <c r="H145" s="1216"/>
    </row>
    <row r="146" spans="1:8" ht="17.100000000000001" customHeight="1">
      <c r="A146" s="1193"/>
      <c r="B146" s="1300"/>
      <c r="C146" s="2944" t="s">
        <v>742</v>
      </c>
      <c r="D146" s="2944"/>
      <c r="E146" s="1286">
        <f t="shared" ref="E146:G146" si="33">SUM(E147:E148)</f>
        <v>3350000</v>
      </c>
      <c r="F146" s="1286">
        <f t="shared" si="33"/>
        <v>3592132</v>
      </c>
      <c r="G146" s="1286">
        <f t="shared" si="33"/>
        <v>3515223</v>
      </c>
      <c r="H146" s="1287">
        <f t="shared" si="32"/>
        <v>0.97858959525986244</v>
      </c>
    </row>
    <row r="147" spans="1:8" ht="36" customHeight="1">
      <c r="A147" s="1193"/>
      <c r="B147" s="1300"/>
      <c r="C147" s="1296" t="s">
        <v>475</v>
      </c>
      <c r="D147" s="1301" t="s">
        <v>743</v>
      </c>
      <c r="E147" s="1286">
        <v>3270000</v>
      </c>
      <c r="F147" s="1286">
        <v>3542132</v>
      </c>
      <c r="G147" s="1286">
        <v>3481578</v>
      </c>
      <c r="H147" s="1287">
        <f t="shared" si="32"/>
        <v>0.98290464612837691</v>
      </c>
    </row>
    <row r="148" spans="1:8" ht="36" customHeight="1">
      <c r="A148" s="1193"/>
      <c r="B148" s="1300"/>
      <c r="C148" s="1296" t="s">
        <v>342</v>
      </c>
      <c r="D148" s="1301" t="s">
        <v>744</v>
      </c>
      <c r="E148" s="1286">
        <v>80000</v>
      </c>
      <c r="F148" s="1286">
        <v>50000</v>
      </c>
      <c r="G148" s="1286">
        <v>33645</v>
      </c>
      <c r="H148" s="1287">
        <f t="shared" si="32"/>
        <v>0.67290000000000005</v>
      </c>
    </row>
    <row r="149" spans="1:8" ht="17.100000000000001" customHeight="1">
      <c r="A149" s="1193"/>
      <c r="B149" s="2630"/>
      <c r="C149" s="2951"/>
      <c r="D149" s="2952"/>
      <c r="E149" s="1215"/>
      <c r="F149" s="1215"/>
      <c r="G149" s="1215"/>
      <c r="H149" s="1216"/>
    </row>
    <row r="150" spans="1:8" ht="17.100000000000001" customHeight="1">
      <c r="A150" s="1193"/>
      <c r="B150" s="2630"/>
      <c r="C150" s="2945" t="s">
        <v>697</v>
      </c>
      <c r="D150" s="2945"/>
      <c r="E150" s="1302">
        <f t="shared" ref="E150:G150" si="34">E151</f>
        <v>5980000</v>
      </c>
      <c r="F150" s="1302">
        <f t="shared" si="34"/>
        <v>9640900</v>
      </c>
      <c r="G150" s="1302">
        <f t="shared" si="34"/>
        <v>9428998</v>
      </c>
      <c r="H150" s="1303">
        <f t="shared" si="32"/>
        <v>0.97802051675673429</v>
      </c>
    </row>
    <row r="151" spans="1:8" ht="17.100000000000001" customHeight="1">
      <c r="A151" s="1193"/>
      <c r="B151" s="2630"/>
      <c r="C151" s="2946" t="s">
        <v>698</v>
      </c>
      <c r="D151" s="2946"/>
      <c r="E151" s="1286">
        <f t="shared" ref="E151:G151" si="35">SUM(E152:E154)</f>
        <v>5980000</v>
      </c>
      <c r="F151" s="1286">
        <f t="shared" si="35"/>
        <v>9640900</v>
      </c>
      <c r="G151" s="1286">
        <f t="shared" si="35"/>
        <v>9428998</v>
      </c>
      <c r="H151" s="1287">
        <f t="shared" si="32"/>
        <v>0.97802051675673429</v>
      </c>
    </row>
    <row r="152" spans="1:8" ht="17.100000000000001" customHeight="1">
      <c r="A152" s="1193"/>
      <c r="B152" s="2630"/>
      <c r="C152" s="1296" t="s">
        <v>498</v>
      </c>
      <c r="D152" s="1301" t="s">
        <v>745</v>
      </c>
      <c r="E152" s="1286">
        <v>200000</v>
      </c>
      <c r="F152" s="1286">
        <v>335000</v>
      </c>
      <c r="G152" s="1286">
        <v>283527</v>
      </c>
      <c r="H152" s="1287">
        <f t="shared" si="32"/>
        <v>0.84634925373134329</v>
      </c>
    </row>
    <row r="153" spans="1:8" ht="37.5" customHeight="1">
      <c r="A153" s="1193"/>
      <c r="B153" s="2630"/>
      <c r="C153" s="1296" t="s">
        <v>499</v>
      </c>
      <c r="D153" s="1301" t="s">
        <v>746</v>
      </c>
      <c r="E153" s="1286">
        <v>5700000</v>
      </c>
      <c r="F153" s="1286">
        <v>9225900</v>
      </c>
      <c r="G153" s="1286">
        <v>9069071</v>
      </c>
      <c r="H153" s="1287">
        <f t="shared" si="32"/>
        <v>0.98300122481275543</v>
      </c>
    </row>
    <row r="154" spans="1:8" ht="39" thickBot="1">
      <c r="A154" s="1193"/>
      <c r="B154" s="2630"/>
      <c r="C154" s="1304" t="s">
        <v>500</v>
      </c>
      <c r="D154" s="1305" t="s">
        <v>747</v>
      </c>
      <c r="E154" s="1279">
        <v>80000</v>
      </c>
      <c r="F154" s="1279">
        <v>80000</v>
      </c>
      <c r="G154" s="1279">
        <v>76400</v>
      </c>
      <c r="H154" s="1280">
        <f t="shared" si="32"/>
        <v>0.95499999999999996</v>
      </c>
    </row>
    <row r="155" spans="1:8" ht="16.5" hidden="1" customHeight="1" thickBot="1">
      <c r="A155" s="1193"/>
      <c r="B155" s="1281" t="s">
        <v>50</v>
      </c>
      <c r="C155" s="1282"/>
      <c r="D155" s="1283" t="s">
        <v>51</v>
      </c>
      <c r="E155" s="1284">
        <f t="shared" ref="E155:E157" si="36">E156</f>
        <v>0</v>
      </c>
      <c r="F155" s="1284"/>
      <c r="G155" s="1284"/>
      <c r="H155" s="1285" t="e">
        <f t="shared" si="32"/>
        <v>#DIV/0!</v>
      </c>
    </row>
    <row r="156" spans="1:8" ht="15.75" hidden="1" customHeight="1">
      <c r="A156" s="1193"/>
      <c r="B156" s="1233"/>
      <c r="C156" s="2945" t="s">
        <v>697</v>
      </c>
      <c r="D156" s="2945"/>
      <c r="E156" s="1306">
        <f t="shared" si="36"/>
        <v>0</v>
      </c>
      <c r="F156" s="1306"/>
      <c r="G156" s="1306"/>
      <c r="H156" s="1307" t="e">
        <f t="shared" si="32"/>
        <v>#DIV/0!</v>
      </c>
    </row>
    <row r="157" spans="1:8" ht="16.5" hidden="1" customHeight="1">
      <c r="A157" s="1193"/>
      <c r="B157" s="1233"/>
      <c r="C157" s="2946" t="s">
        <v>698</v>
      </c>
      <c r="D157" s="2946"/>
      <c r="E157" s="1286">
        <f t="shared" si="36"/>
        <v>0</v>
      </c>
      <c r="F157" s="1286"/>
      <c r="G157" s="1286"/>
      <c r="H157" s="1287" t="e">
        <f t="shared" si="32"/>
        <v>#DIV/0!</v>
      </c>
    </row>
    <row r="158" spans="1:8" ht="51.75" hidden="1" thickBot="1">
      <c r="A158" s="1193"/>
      <c r="B158" s="1233"/>
      <c r="C158" s="1273" t="s">
        <v>704</v>
      </c>
      <c r="D158" s="1274" t="s">
        <v>748</v>
      </c>
      <c r="E158" s="1229">
        <v>0</v>
      </c>
      <c r="F158" s="1229"/>
      <c r="G158" s="1229"/>
      <c r="H158" s="1230" t="e">
        <f t="shared" si="32"/>
        <v>#DIV/0!</v>
      </c>
    </row>
    <row r="159" spans="1:8" ht="17.100000000000001" customHeight="1" thickBot="1">
      <c r="A159" s="1193"/>
      <c r="B159" s="1281" t="s">
        <v>52</v>
      </c>
      <c r="C159" s="1282"/>
      <c r="D159" s="1283" t="s">
        <v>53</v>
      </c>
      <c r="E159" s="1284">
        <f t="shared" ref="E159:G159" si="37">E160</f>
        <v>5789946</v>
      </c>
      <c r="F159" s="1284">
        <f t="shared" si="37"/>
        <v>8180862</v>
      </c>
      <c r="G159" s="1284">
        <f t="shared" si="37"/>
        <v>7241361</v>
      </c>
      <c r="H159" s="1285">
        <f t="shared" si="32"/>
        <v>0.8851586788776048</v>
      </c>
    </row>
    <row r="160" spans="1:8" ht="17.100000000000001" customHeight="1">
      <c r="A160" s="1193"/>
      <c r="B160" s="1233"/>
      <c r="C160" s="2590" t="s">
        <v>665</v>
      </c>
      <c r="D160" s="2590"/>
      <c r="E160" s="1199">
        <f>E161+E178</f>
        <v>5789946</v>
      </c>
      <c r="F160" s="1199">
        <f t="shared" ref="F160:G160" si="38">F161+F178</f>
        <v>8180862</v>
      </c>
      <c r="G160" s="1199">
        <f t="shared" si="38"/>
        <v>7241361</v>
      </c>
      <c r="H160" s="1200">
        <f t="shared" si="32"/>
        <v>0.8851586788776048</v>
      </c>
    </row>
    <row r="161" spans="1:8" ht="17.100000000000001" customHeight="1">
      <c r="A161" s="1193"/>
      <c r="B161" s="1233"/>
      <c r="C161" s="2944" t="s">
        <v>666</v>
      </c>
      <c r="D161" s="2944"/>
      <c r="E161" s="1286">
        <f>E168+E162</f>
        <v>2475861</v>
      </c>
      <c r="F161" s="1286">
        <f t="shared" ref="F161:G161" si="39">F168+F162</f>
        <v>4866777</v>
      </c>
      <c r="G161" s="1286">
        <f t="shared" si="39"/>
        <v>4592546</v>
      </c>
      <c r="H161" s="1287">
        <f t="shared" si="32"/>
        <v>0.94365244185217445</v>
      </c>
    </row>
    <row r="162" spans="1:8" ht="17.100000000000001" customHeight="1">
      <c r="A162" s="1193"/>
      <c r="B162" s="1233"/>
      <c r="C162" s="2947" t="s">
        <v>667</v>
      </c>
      <c r="D162" s="2948"/>
      <c r="E162" s="1308">
        <f>SUM(E163:E166)</f>
        <v>986124</v>
      </c>
      <c r="F162" s="1308">
        <f t="shared" ref="F162:G162" si="40">SUM(F163:F166)</f>
        <v>1051087</v>
      </c>
      <c r="G162" s="1308">
        <f t="shared" si="40"/>
        <v>1001566</v>
      </c>
      <c r="H162" s="1309">
        <f t="shared" si="32"/>
        <v>0.95288591715053084</v>
      </c>
    </row>
    <row r="163" spans="1:8" ht="17.100000000000001" customHeight="1">
      <c r="A163" s="1193"/>
      <c r="B163" s="1233"/>
      <c r="C163" s="1310" t="s">
        <v>459</v>
      </c>
      <c r="D163" s="1311" t="s">
        <v>668</v>
      </c>
      <c r="E163" s="1286">
        <v>815772</v>
      </c>
      <c r="F163" s="1286">
        <v>833735</v>
      </c>
      <c r="G163" s="1286">
        <v>799703</v>
      </c>
      <c r="H163" s="1287">
        <f t="shared" si="32"/>
        <v>0.95918127462563041</v>
      </c>
    </row>
    <row r="164" spans="1:8" ht="17.100000000000001" customHeight="1">
      <c r="A164" s="1193"/>
      <c r="B164" s="1233"/>
      <c r="C164" s="1310" t="s">
        <v>460</v>
      </c>
      <c r="D164" s="1301" t="s">
        <v>669</v>
      </c>
      <c r="E164" s="1286">
        <v>45093</v>
      </c>
      <c r="F164" s="1286">
        <v>45093</v>
      </c>
      <c r="G164" s="1286">
        <v>43371</v>
      </c>
      <c r="H164" s="1287">
        <f t="shared" si="32"/>
        <v>0.96181225467367437</v>
      </c>
    </row>
    <row r="165" spans="1:8" ht="17.100000000000001" customHeight="1">
      <c r="A165" s="1193"/>
      <c r="B165" s="1233"/>
      <c r="C165" s="1310" t="s">
        <v>461</v>
      </c>
      <c r="D165" s="1311" t="s">
        <v>670</v>
      </c>
      <c r="E165" s="1286">
        <v>109783</v>
      </c>
      <c r="F165" s="1286">
        <v>149783</v>
      </c>
      <c r="G165" s="1286">
        <v>139562</v>
      </c>
      <c r="H165" s="1287">
        <f t="shared" si="32"/>
        <v>0.93176128132031</v>
      </c>
    </row>
    <row r="166" spans="1:8" ht="27" customHeight="1">
      <c r="A166" s="1193"/>
      <c r="B166" s="1233"/>
      <c r="C166" s="1312" t="s">
        <v>462</v>
      </c>
      <c r="D166" s="1313" t="s">
        <v>671</v>
      </c>
      <c r="E166" s="1286">
        <v>15476</v>
      </c>
      <c r="F166" s="1286">
        <v>22476</v>
      </c>
      <c r="G166" s="1286">
        <v>18930</v>
      </c>
      <c r="H166" s="1287">
        <f t="shared" si="32"/>
        <v>0.84223171382808326</v>
      </c>
    </row>
    <row r="167" spans="1:8" ht="17.100000000000001" customHeight="1">
      <c r="A167" s="1193"/>
      <c r="B167" s="1233"/>
      <c r="C167" s="2949"/>
      <c r="D167" s="2950"/>
      <c r="E167" s="1286"/>
      <c r="F167" s="1286"/>
      <c r="G167" s="1286"/>
      <c r="H167" s="1287"/>
    </row>
    <row r="168" spans="1:8" ht="17.100000000000001" customHeight="1">
      <c r="A168" s="1193"/>
      <c r="B168" s="1233"/>
      <c r="C168" s="2943" t="s">
        <v>673</v>
      </c>
      <c r="D168" s="2943"/>
      <c r="E168" s="1286">
        <f>SUM(E169:E176)</f>
        <v>1489737</v>
      </c>
      <c r="F168" s="1286">
        <f t="shared" ref="F168:G168" si="41">SUM(F169:F176)</f>
        <v>3815690</v>
      </c>
      <c r="G168" s="1286">
        <f t="shared" si="41"/>
        <v>3590980</v>
      </c>
      <c r="H168" s="1287">
        <f t="shared" si="32"/>
        <v>0.94110894752980456</v>
      </c>
    </row>
    <row r="169" spans="1:8" ht="18.75" customHeight="1">
      <c r="A169" s="1193"/>
      <c r="B169" s="1233"/>
      <c r="C169" s="1314" t="s">
        <v>473</v>
      </c>
      <c r="D169" s="1315" t="s">
        <v>674</v>
      </c>
      <c r="E169" s="1286">
        <v>0</v>
      </c>
      <c r="F169" s="1286">
        <v>17896</v>
      </c>
      <c r="G169" s="1286">
        <v>17855</v>
      </c>
      <c r="H169" s="1287">
        <f t="shared" si="32"/>
        <v>0.99770898524810014</v>
      </c>
    </row>
    <row r="170" spans="1:8" ht="17.100000000000001" customHeight="1">
      <c r="A170" s="1193"/>
      <c r="B170" s="1233"/>
      <c r="C170" s="1296" t="s">
        <v>509</v>
      </c>
      <c r="D170" s="1315" t="s">
        <v>724</v>
      </c>
      <c r="E170" s="1286">
        <f>20000+18541</f>
        <v>38541</v>
      </c>
      <c r="F170" s="1286">
        <v>34541</v>
      </c>
      <c r="G170" s="1286">
        <v>31785</v>
      </c>
      <c r="H170" s="1287">
        <f t="shared" si="32"/>
        <v>0.92021076401957091</v>
      </c>
    </row>
    <row r="171" spans="1:8" ht="17.100000000000001" customHeight="1">
      <c r="A171" s="1193"/>
      <c r="B171" s="1233"/>
      <c r="C171" s="1296" t="s">
        <v>463</v>
      </c>
      <c r="D171" s="1315" t="s">
        <v>675</v>
      </c>
      <c r="E171" s="1286">
        <v>40000</v>
      </c>
      <c r="F171" s="1286">
        <v>132100</v>
      </c>
      <c r="G171" s="1286">
        <v>127365</v>
      </c>
      <c r="H171" s="1287">
        <f t="shared" si="32"/>
        <v>0.96415594246782743</v>
      </c>
    </row>
    <row r="172" spans="1:8" ht="17.100000000000001" customHeight="1">
      <c r="A172" s="1193"/>
      <c r="B172" s="1205"/>
      <c r="C172" s="1296" t="s">
        <v>467</v>
      </c>
      <c r="D172" s="1301" t="s">
        <v>680</v>
      </c>
      <c r="E172" s="1286">
        <f>994000+191000</f>
        <v>1185000</v>
      </c>
      <c r="F172" s="1286">
        <v>266537</v>
      </c>
      <c r="G172" s="1286">
        <v>261680</v>
      </c>
      <c r="H172" s="1287">
        <f t="shared" si="32"/>
        <v>0.98177738925552549</v>
      </c>
    </row>
    <row r="173" spans="1:8" ht="17.100000000000001" customHeight="1">
      <c r="A173" s="1193"/>
      <c r="B173" s="1205"/>
      <c r="C173" s="1296" t="s">
        <v>481</v>
      </c>
      <c r="D173" s="1301" t="s">
        <v>682</v>
      </c>
      <c r="E173" s="1286">
        <v>204000</v>
      </c>
      <c r="F173" s="1286">
        <v>720000</v>
      </c>
      <c r="G173" s="1286">
        <v>509760</v>
      </c>
      <c r="H173" s="1287">
        <f t="shared" si="32"/>
        <v>0.70799999999999996</v>
      </c>
    </row>
    <row r="174" spans="1:8" ht="17.100000000000001" customHeight="1">
      <c r="A174" s="1193"/>
      <c r="B174" s="1205"/>
      <c r="C174" s="1296" t="s">
        <v>469</v>
      </c>
      <c r="D174" s="1301" t="s">
        <v>687</v>
      </c>
      <c r="E174" s="1286">
        <v>17196</v>
      </c>
      <c r="F174" s="1286">
        <v>0</v>
      </c>
      <c r="G174" s="1286">
        <v>0</v>
      </c>
      <c r="H174" s="1287"/>
    </row>
    <row r="175" spans="1:8" ht="19.5" customHeight="1">
      <c r="A175" s="1193"/>
      <c r="B175" s="1205"/>
      <c r="C175" s="1296" t="s">
        <v>474</v>
      </c>
      <c r="D175" s="1301" t="s">
        <v>749</v>
      </c>
      <c r="E175" s="1286">
        <v>0</v>
      </c>
      <c r="F175" s="1286">
        <v>2639616</v>
      </c>
      <c r="G175" s="1286">
        <v>2638412</v>
      </c>
      <c r="H175" s="1287">
        <f t="shared" si="32"/>
        <v>0.99954387304820091</v>
      </c>
    </row>
    <row r="176" spans="1:8" ht="17.100000000000001" customHeight="1">
      <c r="A176" s="1193"/>
      <c r="B176" s="1205"/>
      <c r="C176" s="1296" t="s">
        <v>750</v>
      </c>
      <c r="D176" s="1301" t="s">
        <v>751</v>
      </c>
      <c r="E176" s="1286">
        <v>5000</v>
      </c>
      <c r="F176" s="1286">
        <v>5000</v>
      </c>
      <c r="G176" s="1286">
        <v>4123</v>
      </c>
      <c r="H176" s="1287">
        <f t="shared" si="32"/>
        <v>0.8246</v>
      </c>
    </row>
    <row r="177" spans="1:8" ht="17.100000000000001" customHeight="1">
      <c r="A177" s="1193"/>
      <c r="B177" s="1205"/>
      <c r="C177" s="1316"/>
      <c r="D177" s="1316"/>
      <c r="E177" s="1317"/>
      <c r="F177" s="1317"/>
      <c r="G177" s="1317"/>
      <c r="H177" s="1318"/>
    </row>
    <row r="178" spans="1:8" ht="17.100000000000001" customHeight="1">
      <c r="A178" s="1193"/>
      <c r="B178" s="1205"/>
      <c r="C178" s="2763" t="s">
        <v>742</v>
      </c>
      <c r="D178" s="2763"/>
      <c r="E178" s="1306">
        <f t="shared" ref="E178:G178" si="42">E179</f>
        <v>3314085</v>
      </c>
      <c r="F178" s="1306">
        <f t="shared" si="42"/>
        <v>3314085</v>
      </c>
      <c r="G178" s="1306">
        <f t="shared" si="42"/>
        <v>2648815</v>
      </c>
      <c r="H178" s="1307">
        <f t="shared" si="32"/>
        <v>0.79925982586445432</v>
      </c>
    </row>
    <row r="179" spans="1:8" ht="51" customHeight="1" thickBot="1">
      <c r="A179" s="1193"/>
      <c r="B179" s="1205"/>
      <c r="C179" s="1319" t="s">
        <v>96</v>
      </c>
      <c r="D179" s="1299" t="s">
        <v>752</v>
      </c>
      <c r="E179" s="1229">
        <v>3314085</v>
      </c>
      <c r="F179" s="1229">
        <v>3314085</v>
      </c>
      <c r="G179" s="1229">
        <v>2648815</v>
      </c>
      <c r="H179" s="1230">
        <f t="shared" si="32"/>
        <v>0.79925982586445432</v>
      </c>
    </row>
    <row r="180" spans="1:8" ht="17.100000000000001" customHeight="1" thickBot="1">
      <c r="A180" s="1187" t="s">
        <v>55</v>
      </c>
      <c r="B180" s="1320"/>
      <c r="C180" s="1321"/>
      <c r="D180" s="1322" t="s">
        <v>753</v>
      </c>
      <c r="E180" s="1323">
        <f t="shared" ref="E180:G181" si="43">SUM(E181)</f>
        <v>520000</v>
      </c>
      <c r="F180" s="1323">
        <f t="shared" si="43"/>
        <v>493334</v>
      </c>
      <c r="G180" s="1323">
        <f t="shared" si="43"/>
        <v>454917</v>
      </c>
      <c r="H180" s="1324">
        <f t="shared" si="32"/>
        <v>0.92212780793539473</v>
      </c>
    </row>
    <row r="181" spans="1:8" ht="42.75" customHeight="1" thickBot="1">
      <c r="A181" s="1193"/>
      <c r="B181" s="1281" t="s">
        <v>57</v>
      </c>
      <c r="C181" s="1282"/>
      <c r="D181" s="1283" t="s">
        <v>754</v>
      </c>
      <c r="E181" s="1284">
        <f t="shared" si="43"/>
        <v>520000</v>
      </c>
      <c r="F181" s="1284">
        <f t="shared" si="43"/>
        <v>493334</v>
      </c>
      <c r="G181" s="1284">
        <f t="shared" si="43"/>
        <v>454917</v>
      </c>
      <c r="H181" s="1285">
        <f t="shared" si="32"/>
        <v>0.92212780793539473</v>
      </c>
    </row>
    <row r="182" spans="1:8" ht="17.100000000000001" customHeight="1">
      <c r="A182" s="1193"/>
      <c r="B182" s="2630"/>
      <c r="C182" s="2590" t="s">
        <v>665</v>
      </c>
      <c r="D182" s="2590"/>
      <c r="E182" s="1199">
        <f t="shared" ref="E182:G182" si="44">E183</f>
        <v>520000</v>
      </c>
      <c r="F182" s="1199">
        <f t="shared" si="44"/>
        <v>493334</v>
      </c>
      <c r="G182" s="1199">
        <f t="shared" si="44"/>
        <v>454917</v>
      </c>
      <c r="H182" s="1200">
        <f t="shared" si="32"/>
        <v>0.92212780793539473</v>
      </c>
    </row>
    <row r="183" spans="1:8" ht="17.100000000000001" customHeight="1">
      <c r="A183" s="1193"/>
      <c r="B183" s="2630"/>
      <c r="C183" s="2944" t="s">
        <v>708</v>
      </c>
      <c r="D183" s="2944"/>
      <c r="E183" s="1286">
        <f>SUM(E184:E210)</f>
        <v>520000</v>
      </c>
      <c r="F183" s="1286">
        <f t="shared" ref="F183:G183" si="45">SUM(F184:F210)</f>
        <v>493334</v>
      </c>
      <c r="G183" s="1286">
        <f t="shared" si="45"/>
        <v>454917</v>
      </c>
      <c r="H183" s="1287">
        <f t="shared" si="32"/>
        <v>0.92212780793539473</v>
      </c>
    </row>
    <row r="184" spans="1:8" ht="49.5" customHeight="1">
      <c r="A184" s="1193"/>
      <c r="B184" s="2630"/>
      <c r="C184" s="1312" t="s">
        <v>711</v>
      </c>
      <c r="D184" s="1325" t="s">
        <v>712</v>
      </c>
      <c r="E184" s="1286">
        <v>0</v>
      </c>
      <c r="F184" s="1286">
        <v>2103</v>
      </c>
      <c r="G184" s="1286">
        <v>2103</v>
      </c>
      <c r="H184" s="1287">
        <f t="shared" si="32"/>
        <v>1</v>
      </c>
    </row>
    <row r="185" spans="1:8" ht="49.5" customHeight="1">
      <c r="A185" s="1193"/>
      <c r="B185" s="2630"/>
      <c r="C185" s="1312" t="s">
        <v>284</v>
      </c>
      <c r="D185" s="1325" t="s">
        <v>712</v>
      </c>
      <c r="E185" s="1286">
        <v>0</v>
      </c>
      <c r="F185" s="1286">
        <v>701</v>
      </c>
      <c r="G185" s="1286">
        <v>701</v>
      </c>
      <c r="H185" s="1287">
        <f t="shared" si="32"/>
        <v>1</v>
      </c>
    </row>
    <row r="186" spans="1:8" ht="17.100000000000001" customHeight="1">
      <c r="A186" s="1193"/>
      <c r="B186" s="2630"/>
      <c r="C186" s="1296" t="s">
        <v>713</v>
      </c>
      <c r="D186" s="1301" t="s">
        <v>668</v>
      </c>
      <c r="E186" s="1286">
        <v>288750</v>
      </c>
      <c r="F186" s="1286">
        <v>281250</v>
      </c>
      <c r="G186" s="1286">
        <v>261200</v>
      </c>
      <c r="H186" s="1287">
        <f t="shared" si="32"/>
        <v>0.92871111111111115</v>
      </c>
    </row>
    <row r="187" spans="1:8" ht="17.100000000000001" customHeight="1">
      <c r="A187" s="1193"/>
      <c r="B187" s="1205"/>
      <c r="C187" s="1296" t="s">
        <v>714</v>
      </c>
      <c r="D187" s="1301" t="s">
        <v>668</v>
      </c>
      <c r="E187" s="1286">
        <v>96250</v>
      </c>
      <c r="F187" s="1286">
        <v>93750</v>
      </c>
      <c r="G187" s="1286">
        <v>87067</v>
      </c>
      <c r="H187" s="1287">
        <f t="shared" si="32"/>
        <v>0.92871466666666669</v>
      </c>
    </row>
    <row r="188" spans="1:8" ht="17.100000000000001" customHeight="1">
      <c r="A188" s="1193"/>
      <c r="B188" s="1205"/>
      <c r="C188" s="1296" t="s">
        <v>715</v>
      </c>
      <c r="D188" s="1301" t="s">
        <v>669</v>
      </c>
      <c r="E188" s="1286">
        <v>22500</v>
      </c>
      <c r="F188" s="1286">
        <v>20625</v>
      </c>
      <c r="G188" s="1286">
        <v>20563</v>
      </c>
      <c r="H188" s="1287">
        <f t="shared" si="32"/>
        <v>0.99699393939393943</v>
      </c>
    </row>
    <row r="189" spans="1:8" ht="17.100000000000001" customHeight="1">
      <c r="A189" s="1193"/>
      <c r="B189" s="1205"/>
      <c r="C189" s="1296" t="s">
        <v>716</v>
      </c>
      <c r="D189" s="1301" t="s">
        <v>669</v>
      </c>
      <c r="E189" s="1286">
        <v>7500</v>
      </c>
      <c r="F189" s="1286">
        <v>6875</v>
      </c>
      <c r="G189" s="1286">
        <v>6854</v>
      </c>
      <c r="H189" s="1287">
        <f t="shared" si="32"/>
        <v>0.99694545454545458</v>
      </c>
    </row>
    <row r="190" spans="1:8" ht="17.100000000000001" customHeight="1">
      <c r="A190" s="1193"/>
      <c r="B190" s="1205"/>
      <c r="C190" s="1296" t="s">
        <v>717</v>
      </c>
      <c r="D190" s="1301" t="s">
        <v>670</v>
      </c>
      <c r="E190" s="1286">
        <v>54000</v>
      </c>
      <c r="F190" s="1286">
        <v>52500</v>
      </c>
      <c r="G190" s="1286">
        <v>47393</v>
      </c>
      <c r="H190" s="1287">
        <f t="shared" si="32"/>
        <v>0.90272380952380948</v>
      </c>
    </row>
    <row r="191" spans="1:8" ht="17.100000000000001" customHeight="1">
      <c r="A191" s="1193"/>
      <c r="B191" s="1205"/>
      <c r="C191" s="1296" t="s">
        <v>718</v>
      </c>
      <c r="D191" s="1301" t="s">
        <v>670</v>
      </c>
      <c r="E191" s="1286">
        <v>18000</v>
      </c>
      <c r="F191" s="1286">
        <v>17500</v>
      </c>
      <c r="G191" s="1286">
        <v>15799</v>
      </c>
      <c r="H191" s="1287">
        <f t="shared" si="32"/>
        <v>0.90280000000000005</v>
      </c>
    </row>
    <row r="192" spans="1:8" ht="25.5" customHeight="1">
      <c r="A192" s="1193"/>
      <c r="B192" s="1205"/>
      <c r="C192" s="1296" t="s">
        <v>719</v>
      </c>
      <c r="D192" s="1301" t="s">
        <v>671</v>
      </c>
      <c r="E192" s="1286">
        <v>7500</v>
      </c>
      <c r="F192" s="1286">
        <v>7125</v>
      </c>
      <c r="G192" s="1286">
        <v>5904</v>
      </c>
      <c r="H192" s="1287">
        <f t="shared" si="32"/>
        <v>0.82863157894736839</v>
      </c>
    </row>
    <row r="193" spans="1:8" ht="28.5" customHeight="1">
      <c r="A193" s="1193"/>
      <c r="B193" s="1205"/>
      <c r="C193" s="1296" t="s">
        <v>720</v>
      </c>
      <c r="D193" s="1301" t="s">
        <v>671</v>
      </c>
      <c r="E193" s="1286">
        <v>2500</v>
      </c>
      <c r="F193" s="1286">
        <v>2375</v>
      </c>
      <c r="G193" s="1286">
        <v>1968</v>
      </c>
      <c r="H193" s="1287">
        <f t="shared" si="32"/>
        <v>0.82863157894736839</v>
      </c>
    </row>
    <row r="194" spans="1:8" ht="17.100000000000001" hidden="1" customHeight="1">
      <c r="A194" s="1193"/>
      <c r="B194" s="1205"/>
      <c r="C194" s="1296" t="s">
        <v>721</v>
      </c>
      <c r="D194" s="1301" t="s">
        <v>671</v>
      </c>
      <c r="E194" s="1286">
        <v>0</v>
      </c>
      <c r="F194" s="1286"/>
      <c r="G194" s="1286"/>
      <c r="H194" s="1287" t="e">
        <f t="shared" si="32"/>
        <v>#DIV/0!</v>
      </c>
    </row>
    <row r="195" spans="1:8" ht="17.100000000000001" hidden="1" customHeight="1">
      <c r="A195" s="1193"/>
      <c r="B195" s="1205"/>
      <c r="C195" s="1296" t="s">
        <v>722</v>
      </c>
      <c r="D195" s="1301" t="s">
        <v>671</v>
      </c>
      <c r="E195" s="1286">
        <v>0</v>
      </c>
      <c r="F195" s="1286"/>
      <c r="G195" s="1286"/>
      <c r="H195" s="1287" t="e">
        <f t="shared" si="32"/>
        <v>#DIV/0!</v>
      </c>
    </row>
    <row r="196" spans="1:8" ht="17.100000000000001" customHeight="1">
      <c r="A196" s="1193"/>
      <c r="B196" s="1205"/>
      <c r="C196" s="1296" t="s">
        <v>726</v>
      </c>
      <c r="D196" s="1301" t="s">
        <v>675</v>
      </c>
      <c r="E196" s="1286">
        <v>3000</v>
      </c>
      <c r="F196" s="1286">
        <v>2925</v>
      </c>
      <c r="G196" s="1286">
        <v>1270</v>
      </c>
      <c r="H196" s="1287">
        <f t="shared" si="32"/>
        <v>0.4341880341880342</v>
      </c>
    </row>
    <row r="197" spans="1:8" ht="17.100000000000001" customHeight="1">
      <c r="A197" s="1193"/>
      <c r="B197" s="1205"/>
      <c r="C197" s="1296" t="s">
        <v>727</v>
      </c>
      <c r="D197" s="1301" t="s">
        <v>675</v>
      </c>
      <c r="E197" s="1286">
        <v>1000</v>
      </c>
      <c r="F197" s="1286">
        <v>975</v>
      </c>
      <c r="G197" s="1286">
        <v>423</v>
      </c>
      <c r="H197" s="1287">
        <f t="shared" si="32"/>
        <v>0.43384615384615383</v>
      </c>
    </row>
    <row r="198" spans="1:8" ht="17.100000000000001" customHeight="1">
      <c r="A198" s="1193"/>
      <c r="B198" s="1205"/>
      <c r="C198" s="1296" t="s">
        <v>728</v>
      </c>
      <c r="D198" s="1301" t="s">
        <v>678</v>
      </c>
      <c r="E198" s="1286">
        <v>2250</v>
      </c>
      <c r="F198" s="1286">
        <v>450</v>
      </c>
      <c r="G198" s="1286">
        <v>316</v>
      </c>
      <c r="H198" s="1287">
        <f t="shared" si="32"/>
        <v>0.70222222222222219</v>
      </c>
    </row>
    <row r="199" spans="1:8" ht="17.100000000000001" customHeight="1">
      <c r="A199" s="1193"/>
      <c r="B199" s="1205"/>
      <c r="C199" s="1296" t="s">
        <v>729</v>
      </c>
      <c r="D199" s="1301" t="s">
        <v>678</v>
      </c>
      <c r="E199" s="1286">
        <v>750</v>
      </c>
      <c r="F199" s="1286">
        <v>150</v>
      </c>
      <c r="G199" s="1286">
        <v>105</v>
      </c>
      <c r="H199" s="1287">
        <f t="shared" si="32"/>
        <v>0.7</v>
      </c>
    </row>
    <row r="200" spans="1:8" ht="17.100000000000001" customHeight="1">
      <c r="A200" s="1193"/>
      <c r="B200" s="1205"/>
      <c r="C200" s="1296" t="s">
        <v>730</v>
      </c>
      <c r="D200" s="1301" t="s">
        <v>680</v>
      </c>
      <c r="E200" s="1286">
        <v>1500</v>
      </c>
      <c r="F200" s="1286">
        <v>1500</v>
      </c>
      <c r="G200" s="1286">
        <v>1110</v>
      </c>
      <c r="H200" s="1287">
        <f t="shared" si="32"/>
        <v>0.74</v>
      </c>
    </row>
    <row r="201" spans="1:8" ht="14.25" customHeight="1">
      <c r="A201" s="1193"/>
      <c r="B201" s="1205"/>
      <c r="C201" s="1296" t="s">
        <v>731</v>
      </c>
      <c r="D201" s="1301" t="s">
        <v>680</v>
      </c>
      <c r="E201" s="1286">
        <v>500</v>
      </c>
      <c r="F201" s="1286">
        <v>500</v>
      </c>
      <c r="G201" s="1286">
        <v>370</v>
      </c>
      <c r="H201" s="1287">
        <f t="shared" si="32"/>
        <v>0.74</v>
      </c>
    </row>
    <row r="202" spans="1:8" ht="15.75" hidden="1" customHeight="1">
      <c r="A202" s="1193"/>
      <c r="B202" s="1205"/>
      <c r="C202" s="1296" t="s">
        <v>732</v>
      </c>
      <c r="D202" s="1301" t="s">
        <v>755</v>
      </c>
      <c r="E202" s="1286">
        <v>0</v>
      </c>
      <c r="F202" s="1286"/>
      <c r="G202" s="1286"/>
      <c r="H202" s="1287" t="e">
        <f t="shared" si="32"/>
        <v>#DIV/0!</v>
      </c>
    </row>
    <row r="203" spans="1:8" ht="16.5" hidden="1" customHeight="1">
      <c r="A203" s="1193"/>
      <c r="B203" s="1205"/>
      <c r="C203" s="1296" t="s">
        <v>733</v>
      </c>
      <c r="D203" s="1301" t="s">
        <v>755</v>
      </c>
      <c r="E203" s="1286">
        <v>0</v>
      </c>
      <c r="F203" s="1286"/>
      <c r="G203" s="1286"/>
      <c r="H203" s="1287" t="e">
        <f t="shared" si="32"/>
        <v>#DIV/0!</v>
      </c>
    </row>
    <row r="204" spans="1:8" ht="17.100000000000001" customHeight="1">
      <c r="A204" s="1193"/>
      <c r="B204" s="1205"/>
      <c r="C204" s="1296" t="s">
        <v>734</v>
      </c>
      <c r="D204" s="1301" t="s">
        <v>685</v>
      </c>
      <c r="E204" s="1286">
        <v>3750</v>
      </c>
      <c r="F204" s="1286">
        <v>75</v>
      </c>
      <c r="G204" s="1286">
        <v>45</v>
      </c>
      <c r="H204" s="1287">
        <f t="shared" si="32"/>
        <v>0.6</v>
      </c>
    </row>
    <row r="205" spans="1:8" ht="17.100000000000001" customHeight="1">
      <c r="A205" s="1193"/>
      <c r="B205" s="1205"/>
      <c r="C205" s="1296" t="s">
        <v>735</v>
      </c>
      <c r="D205" s="1301" t="s">
        <v>685</v>
      </c>
      <c r="E205" s="1286">
        <v>1250</v>
      </c>
      <c r="F205" s="1286">
        <v>25</v>
      </c>
      <c r="G205" s="1286">
        <v>15</v>
      </c>
      <c r="H205" s="1287">
        <f t="shared" si="32"/>
        <v>0.6</v>
      </c>
    </row>
    <row r="206" spans="1:8" ht="15" customHeight="1">
      <c r="A206" s="1193"/>
      <c r="B206" s="1205"/>
      <c r="C206" s="1296" t="s">
        <v>736</v>
      </c>
      <c r="D206" s="1301" t="s">
        <v>686</v>
      </c>
      <c r="E206" s="1286">
        <v>1500</v>
      </c>
      <c r="F206" s="1286">
        <v>300</v>
      </c>
      <c r="G206" s="1286">
        <v>287</v>
      </c>
      <c r="H206" s="1287">
        <f t="shared" si="32"/>
        <v>0.95666666666666667</v>
      </c>
    </row>
    <row r="207" spans="1:8" ht="15" customHeight="1">
      <c r="A207" s="1193"/>
      <c r="B207" s="1205"/>
      <c r="C207" s="1296" t="s">
        <v>737</v>
      </c>
      <c r="D207" s="1301" t="s">
        <v>686</v>
      </c>
      <c r="E207" s="1286">
        <v>500</v>
      </c>
      <c r="F207" s="1286">
        <v>100</v>
      </c>
      <c r="G207" s="1286">
        <v>96</v>
      </c>
      <c r="H207" s="1287">
        <f t="shared" ref="H207:H271" si="46">G207/F207</f>
        <v>0.96</v>
      </c>
    </row>
    <row r="208" spans="1:8" ht="50.25" customHeight="1">
      <c r="A208" s="1193"/>
      <c r="B208" s="1205"/>
      <c r="C208" s="1296" t="s">
        <v>738</v>
      </c>
      <c r="D208" s="1301" t="s">
        <v>739</v>
      </c>
      <c r="E208" s="1286">
        <v>0</v>
      </c>
      <c r="F208" s="1286">
        <v>530</v>
      </c>
      <c r="G208" s="1286">
        <v>525</v>
      </c>
      <c r="H208" s="1287">
        <f t="shared" si="46"/>
        <v>0.99056603773584906</v>
      </c>
    </row>
    <row r="209" spans="1:8" ht="28.5" customHeight="1">
      <c r="A209" s="1193"/>
      <c r="B209" s="1205"/>
      <c r="C209" s="1296" t="s">
        <v>740</v>
      </c>
      <c r="D209" s="1301" t="s">
        <v>694</v>
      </c>
      <c r="E209" s="1286">
        <v>5250</v>
      </c>
      <c r="F209" s="1286">
        <v>750</v>
      </c>
      <c r="G209" s="1286">
        <v>602</v>
      </c>
      <c r="H209" s="1287">
        <f t="shared" si="46"/>
        <v>0.80266666666666664</v>
      </c>
    </row>
    <row r="210" spans="1:8" ht="27.75" customHeight="1" thickBot="1">
      <c r="A210" s="1193"/>
      <c r="B210" s="1205"/>
      <c r="C210" s="1326" t="s">
        <v>741</v>
      </c>
      <c r="D210" s="1327" t="s">
        <v>694</v>
      </c>
      <c r="E210" s="1286">
        <v>1750</v>
      </c>
      <c r="F210" s="1286">
        <v>250</v>
      </c>
      <c r="G210" s="1286">
        <v>201</v>
      </c>
      <c r="H210" s="1287">
        <f t="shared" si="46"/>
        <v>0.80400000000000005</v>
      </c>
    </row>
    <row r="211" spans="1:8" ht="17.100000000000001" customHeight="1" thickBot="1">
      <c r="A211" s="1187" t="s">
        <v>67</v>
      </c>
      <c r="B211" s="1320"/>
      <c r="C211" s="1328"/>
      <c r="D211" s="1329" t="s">
        <v>756</v>
      </c>
      <c r="E211" s="1323">
        <f t="shared" ref="E211:G211" si="47">E212</f>
        <v>25403053</v>
      </c>
      <c r="F211" s="1323">
        <f t="shared" si="47"/>
        <v>18031486</v>
      </c>
      <c r="G211" s="1323">
        <f t="shared" si="47"/>
        <v>10581848</v>
      </c>
      <c r="H211" s="1324">
        <f t="shared" si="46"/>
        <v>0.58685390654990943</v>
      </c>
    </row>
    <row r="212" spans="1:8" ht="17.100000000000001" customHeight="1" thickBot="1">
      <c r="A212" s="1193"/>
      <c r="B212" s="1281" t="s">
        <v>69</v>
      </c>
      <c r="C212" s="1282"/>
      <c r="D212" s="1283" t="s">
        <v>70</v>
      </c>
      <c r="E212" s="1284">
        <f t="shared" ref="E212:G212" si="48">E213+E233</f>
        <v>25403053</v>
      </c>
      <c r="F212" s="1284">
        <f t="shared" si="48"/>
        <v>18031486</v>
      </c>
      <c r="G212" s="1284">
        <f t="shared" si="48"/>
        <v>10581848</v>
      </c>
      <c r="H212" s="1285">
        <f t="shared" si="46"/>
        <v>0.58685390654990943</v>
      </c>
    </row>
    <row r="213" spans="1:8" ht="17.100000000000001" customHeight="1">
      <c r="A213" s="1193"/>
      <c r="B213" s="2630"/>
      <c r="C213" s="2590" t="s">
        <v>665</v>
      </c>
      <c r="D213" s="2590"/>
      <c r="E213" s="1199">
        <f t="shared" ref="E213:G213" si="49">E214+E220</f>
        <v>14010021</v>
      </c>
      <c r="F213" s="1199">
        <f t="shared" si="49"/>
        <v>11224590</v>
      </c>
      <c r="G213" s="1199">
        <f t="shared" si="49"/>
        <v>3776275</v>
      </c>
      <c r="H213" s="1200">
        <f t="shared" si="46"/>
        <v>0.33642876933589555</v>
      </c>
    </row>
    <row r="214" spans="1:8" ht="17.100000000000001" customHeight="1">
      <c r="A214" s="1193"/>
      <c r="B214" s="2630"/>
      <c r="C214" s="2944" t="s">
        <v>742</v>
      </c>
      <c r="D214" s="2944"/>
      <c r="E214" s="1286">
        <f t="shared" ref="E214:G214" si="50">SUM(E215:E218)</f>
        <v>5350021</v>
      </c>
      <c r="F214" s="1286">
        <f t="shared" si="50"/>
        <v>1580437</v>
      </c>
      <c r="G214" s="1286">
        <f t="shared" si="50"/>
        <v>1076820</v>
      </c>
      <c r="H214" s="1287">
        <f t="shared" si="46"/>
        <v>0.68134319811545796</v>
      </c>
    </row>
    <row r="215" spans="1:8" ht="84.75" customHeight="1">
      <c r="A215" s="1193"/>
      <c r="B215" s="2630"/>
      <c r="C215" s="1296" t="s">
        <v>325</v>
      </c>
      <c r="D215" s="1330" t="s">
        <v>757</v>
      </c>
      <c r="E215" s="1331">
        <v>5350021</v>
      </c>
      <c r="F215" s="1331">
        <v>1286585</v>
      </c>
      <c r="G215" s="1331">
        <v>782971</v>
      </c>
      <c r="H215" s="1332">
        <f t="shared" si="46"/>
        <v>0.6085653104925054</v>
      </c>
    </row>
    <row r="216" spans="1:8" ht="36.75" hidden="1" customHeight="1">
      <c r="A216" s="1193"/>
      <c r="B216" s="2630"/>
      <c r="C216" s="1304" t="s">
        <v>153</v>
      </c>
      <c r="D216" s="1305" t="s">
        <v>710</v>
      </c>
      <c r="E216" s="1279">
        <v>0</v>
      </c>
      <c r="F216" s="1279"/>
      <c r="G216" s="1279"/>
      <c r="H216" s="1280" t="e">
        <f t="shared" si="46"/>
        <v>#DIV/0!</v>
      </c>
    </row>
    <row r="217" spans="1:8" ht="36.75" customHeight="1">
      <c r="A217" s="1193"/>
      <c r="B217" s="1233"/>
      <c r="C217" s="1333" t="s">
        <v>284</v>
      </c>
      <c r="D217" s="1334" t="s">
        <v>758</v>
      </c>
      <c r="E217" s="1279">
        <v>0</v>
      </c>
      <c r="F217" s="1279">
        <v>2385</v>
      </c>
      <c r="G217" s="1279">
        <v>2385</v>
      </c>
      <c r="H217" s="1280">
        <f t="shared" si="46"/>
        <v>1</v>
      </c>
    </row>
    <row r="218" spans="1:8" ht="19.5" customHeight="1">
      <c r="A218" s="1193"/>
      <c r="B218" s="1233"/>
      <c r="C218" s="1335" t="s">
        <v>286</v>
      </c>
      <c r="D218" s="1336" t="s">
        <v>759</v>
      </c>
      <c r="E218" s="1337">
        <v>0</v>
      </c>
      <c r="F218" s="1337">
        <v>291467</v>
      </c>
      <c r="G218" s="1337">
        <v>291464</v>
      </c>
      <c r="H218" s="1338">
        <f t="shared" si="46"/>
        <v>0.99998970723958458</v>
      </c>
    </row>
    <row r="219" spans="1:8" ht="17.100000000000001" customHeight="1">
      <c r="A219" s="1193"/>
      <c r="B219" s="1233"/>
      <c r="C219" s="1339"/>
      <c r="D219" s="1340"/>
      <c r="E219" s="1341"/>
      <c r="F219" s="1341"/>
      <c r="G219" s="1341"/>
      <c r="H219" s="1342"/>
    </row>
    <row r="220" spans="1:8" ht="17.100000000000001" customHeight="1">
      <c r="A220" s="1193"/>
      <c r="B220" s="1233"/>
      <c r="C220" s="2763" t="s">
        <v>708</v>
      </c>
      <c r="D220" s="2763"/>
      <c r="E220" s="1343">
        <f t="shared" ref="E220:G220" si="51">SUM(E221:E231)</f>
        <v>8660000</v>
      </c>
      <c r="F220" s="1343">
        <f t="shared" si="51"/>
        <v>9644153</v>
      </c>
      <c r="G220" s="1343">
        <f t="shared" si="51"/>
        <v>2699455</v>
      </c>
      <c r="H220" s="1344">
        <f t="shared" si="46"/>
        <v>0.27990586627980707</v>
      </c>
    </row>
    <row r="221" spans="1:8" ht="62.25" customHeight="1">
      <c r="A221" s="1193"/>
      <c r="B221" s="1233"/>
      <c r="C221" s="1345" t="s">
        <v>204</v>
      </c>
      <c r="D221" s="1346" t="s">
        <v>757</v>
      </c>
      <c r="E221" s="1347">
        <v>8359400</v>
      </c>
      <c r="F221" s="1347">
        <v>8724375</v>
      </c>
      <c r="G221" s="1347">
        <v>1925709</v>
      </c>
      <c r="H221" s="1348">
        <f t="shared" si="46"/>
        <v>0.22072744465935956</v>
      </c>
    </row>
    <row r="222" spans="1:8" ht="53.25" customHeight="1">
      <c r="A222" s="1193"/>
      <c r="B222" s="1233"/>
      <c r="C222" s="1345" t="s">
        <v>156</v>
      </c>
      <c r="D222" s="1349" t="s">
        <v>758</v>
      </c>
      <c r="E222" s="1347">
        <v>0</v>
      </c>
      <c r="F222" s="1347">
        <v>49</v>
      </c>
      <c r="G222" s="1347">
        <v>48</v>
      </c>
      <c r="H222" s="1348">
        <f t="shared" si="46"/>
        <v>0.97959183673469385</v>
      </c>
    </row>
    <row r="223" spans="1:8" ht="16.5" customHeight="1">
      <c r="A223" s="1193"/>
      <c r="B223" s="1233"/>
      <c r="C223" s="1345" t="s">
        <v>760</v>
      </c>
      <c r="D223" s="1349" t="s">
        <v>759</v>
      </c>
      <c r="E223" s="1347">
        <v>0</v>
      </c>
      <c r="F223" s="1347">
        <v>552241</v>
      </c>
      <c r="G223" s="1350">
        <v>550563</v>
      </c>
      <c r="H223" s="1348">
        <f t="shared" si="46"/>
        <v>0.99696147153145098</v>
      </c>
    </row>
    <row r="224" spans="1:8" ht="17.100000000000001" customHeight="1">
      <c r="A224" s="1193"/>
      <c r="B224" s="1233"/>
      <c r="C224" s="1351" t="s">
        <v>761</v>
      </c>
      <c r="D224" s="1352" t="s">
        <v>668</v>
      </c>
      <c r="E224" s="1347">
        <v>100487</v>
      </c>
      <c r="F224" s="1347">
        <v>187985</v>
      </c>
      <c r="G224" s="1347">
        <v>181497</v>
      </c>
      <c r="H224" s="1348">
        <f t="shared" si="46"/>
        <v>0.96548660797404051</v>
      </c>
    </row>
    <row r="225" spans="1:8" ht="17.100000000000001" customHeight="1">
      <c r="A225" s="1193"/>
      <c r="B225" s="1233"/>
      <c r="C225" s="1351" t="s">
        <v>762</v>
      </c>
      <c r="D225" s="1352" t="s">
        <v>669</v>
      </c>
      <c r="E225" s="1347">
        <v>8000</v>
      </c>
      <c r="F225" s="1347">
        <v>6430</v>
      </c>
      <c r="G225" s="1347">
        <v>6429</v>
      </c>
      <c r="H225" s="1348">
        <f t="shared" si="46"/>
        <v>0.99984447900466566</v>
      </c>
    </row>
    <row r="226" spans="1:8" ht="17.100000000000001" customHeight="1">
      <c r="A226" s="1193"/>
      <c r="B226" s="1233"/>
      <c r="C226" s="1353" t="s">
        <v>763</v>
      </c>
      <c r="D226" s="1352" t="s">
        <v>670</v>
      </c>
      <c r="E226" s="1347">
        <v>18855</v>
      </c>
      <c r="F226" s="1347">
        <v>34008</v>
      </c>
      <c r="G226" s="1347">
        <v>30923</v>
      </c>
      <c r="H226" s="1348">
        <f t="shared" si="46"/>
        <v>0.90928605034109622</v>
      </c>
    </row>
    <row r="227" spans="1:8" ht="24.75" customHeight="1">
      <c r="A227" s="1193"/>
      <c r="B227" s="1233"/>
      <c r="C227" s="1353" t="s">
        <v>764</v>
      </c>
      <c r="D227" s="1354" t="s">
        <v>671</v>
      </c>
      <c r="E227" s="1347">
        <v>2658</v>
      </c>
      <c r="F227" s="1347">
        <v>4801</v>
      </c>
      <c r="G227" s="1347">
        <v>4286</v>
      </c>
      <c r="H227" s="1348">
        <f t="shared" si="46"/>
        <v>0.8927306811081025</v>
      </c>
    </row>
    <row r="228" spans="1:8" ht="17.100000000000001" customHeight="1">
      <c r="A228" s="1193"/>
      <c r="B228" s="1233"/>
      <c r="C228" s="1353" t="s">
        <v>765</v>
      </c>
      <c r="D228" s="1354" t="s">
        <v>675</v>
      </c>
      <c r="E228" s="1347">
        <v>30000</v>
      </c>
      <c r="F228" s="1347">
        <v>30000</v>
      </c>
      <c r="G228" s="1347">
        <v>0</v>
      </c>
      <c r="H228" s="1348">
        <f t="shared" si="46"/>
        <v>0</v>
      </c>
    </row>
    <row r="229" spans="1:8" ht="17.100000000000001" customHeight="1">
      <c r="A229" s="1193"/>
      <c r="B229" s="1233"/>
      <c r="C229" s="1353" t="s">
        <v>766</v>
      </c>
      <c r="D229" s="1354" t="s">
        <v>680</v>
      </c>
      <c r="E229" s="1347">
        <v>140600</v>
      </c>
      <c r="F229" s="1347">
        <v>40600</v>
      </c>
      <c r="G229" s="1347">
        <v>0</v>
      </c>
      <c r="H229" s="1348">
        <f t="shared" si="46"/>
        <v>0</v>
      </c>
    </row>
    <row r="230" spans="1:8" ht="16.5" customHeight="1">
      <c r="A230" s="1193"/>
      <c r="B230" s="1233"/>
      <c r="C230" s="1353" t="s">
        <v>767</v>
      </c>
      <c r="D230" s="1354" t="s">
        <v>682</v>
      </c>
      <c r="E230" s="1347">
        <v>0</v>
      </c>
      <c r="F230" s="1347">
        <v>63664</v>
      </c>
      <c r="G230" s="1347">
        <v>0</v>
      </c>
      <c r="H230" s="1348">
        <f t="shared" si="46"/>
        <v>0</v>
      </c>
    </row>
    <row r="231" spans="1:8" ht="0.75" customHeight="1">
      <c r="A231" s="1193"/>
      <c r="B231" s="1233"/>
      <c r="C231" s="1345" t="s">
        <v>768</v>
      </c>
      <c r="D231" s="1349" t="s">
        <v>694</v>
      </c>
      <c r="E231" s="1355">
        <v>0</v>
      </c>
      <c r="F231" s="1355"/>
      <c r="G231" s="1355"/>
      <c r="H231" s="1356" t="e">
        <f t="shared" si="46"/>
        <v>#DIV/0!</v>
      </c>
    </row>
    <row r="232" spans="1:8" ht="17.100000000000001" customHeight="1">
      <c r="A232" s="1193"/>
      <c r="B232" s="1233"/>
      <c r="C232" s="2936"/>
      <c r="D232" s="2937"/>
      <c r="E232" s="1357"/>
      <c r="F232" s="1357"/>
      <c r="G232" s="1357"/>
      <c r="H232" s="1358"/>
    </row>
    <row r="233" spans="1:8" ht="17.100000000000001" customHeight="1">
      <c r="A233" s="1193"/>
      <c r="B233" s="1233"/>
      <c r="C233" s="2629" t="s">
        <v>697</v>
      </c>
      <c r="D233" s="2629"/>
      <c r="E233" s="1199">
        <f t="shared" ref="E233:G233" si="52">E234</f>
        <v>11393032</v>
      </c>
      <c r="F233" s="1199">
        <f t="shared" si="52"/>
        <v>6806896</v>
      </c>
      <c r="G233" s="1199">
        <f t="shared" si="52"/>
        <v>6805573</v>
      </c>
      <c r="H233" s="1200">
        <f t="shared" si="46"/>
        <v>0.99980563828211866</v>
      </c>
    </row>
    <row r="234" spans="1:8" ht="17.100000000000001" customHeight="1">
      <c r="A234" s="1193"/>
      <c r="B234" s="1233"/>
      <c r="C234" s="2938" t="s">
        <v>698</v>
      </c>
      <c r="D234" s="2939"/>
      <c r="E234" s="1359">
        <f t="shared" ref="E234:G234" si="53">SUM(E235:E243)</f>
        <v>11393032</v>
      </c>
      <c r="F234" s="1359">
        <f t="shared" si="53"/>
        <v>6806896</v>
      </c>
      <c r="G234" s="1359">
        <f t="shared" si="53"/>
        <v>6805573</v>
      </c>
      <c r="H234" s="1360">
        <f t="shared" si="46"/>
        <v>0.99980563828211866</v>
      </c>
    </row>
    <row r="235" spans="1:8" ht="16.5" hidden="1" customHeight="1">
      <c r="A235" s="1193"/>
      <c r="B235" s="1233"/>
      <c r="C235" s="1361" t="s">
        <v>769</v>
      </c>
      <c r="D235" s="1362" t="s">
        <v>745</v>
      </c>
      <c r="E235" s="1363">
        <v>0</v>
      </c>
      <c r="F235" s="1363"/>
      <c r="G235" s="1363"/>
      <c r="H235" s="1364" t="e">
        <f t="shared" si="46"/>
        <v>#DIV/0!</v>
      </c>
    </row>
    <row r="236" spans="1:8" ht="54" hidden="1" customHeight="1">
      <c r="A236" s="1193"/>
      <c r="B236" s="1233"/>
      <c r="C236" s="1365" t="s">
        <v>770</v>
      </c>
      <c r="D236" s="1366" t="s">
        <v>771</v>
      </c>
      <c r="E236" s="1367">
        <v>0</v>
      </c>
      <c r="F236" s="1367"/>
      <c r="G236" s="1367"/>
      <c r="H236" s="1368" t="e">
        <f t="shared" si="46"/>
        <v>#DIV/0!</v>
      </c>
    </row>
    <row r="237" spans="1:8" ht="62.25" customHeight="1">
      <c r="A237" s="1193"/>
      <c r="B237" s="1233"/>
      <c r="C237" s="1369" t="s">
        <v>772</v>
      </c>
      <c r="D237" s="1370" t="s">
        <v>771</v>
      </c>
      <c r="E237" s="1371">
        <v>11393032</v>
      </c>
      <c r="F237" s="1371">
        <v>6715709</v>
      </c>
      <c r="G237" s="1371">
        <v>6715708</v>
      </c>
      <c r="H237" s="1372">
        <f t="shared" si="46"/>
        <v>0.99999985109539435</v>
      </c>
    </row>
    <row r="238" spans="1:8" ht="56.25" customHeight="1" thickBot="1">
      <c r="A238" s="1193"/>
      <c r="B238" s="1205"/>
      <c r="C238" s="1265" t="s">
        <v>773</v>
      </c>
      <c r="D238" s="1325" t="s">
        <v>705</v>
      </c>
      <c r="E238" s="1371">
        <v>0</v>
      </c>
      <c r="F238" s="1371">
        <v>91187</v>
      </c>
      <c r="G238" s="1371">
        <v>89865</v>
      </c>
      <c r="H238" s="1372">
        <f t="shared" si="46"/>
        <v>0.98550231940956501</v>
      </c>
    </row>
    <row r="239" spans="1:8" ht="16.5" hidden="1" customHeight="1">
      <c r="A239" s="1193"/>
      <c r="B239" s="1373"/>
      <c r="C239" s="1374"/>
      <c r="D239" s="1375" t="s">
        <v>774</v>
      </c>
      <c r="E239" s="1371">
        <v>0</v>
      </c>
      <c r="F239" s="1371"/>
      <c r="G239" s="1371"/>
      <c r="H239" s="1372" t="e">
        <f t="shared" si="46"/>
        <v>#DIV/0!</v>
      </c>
    </row>
    <row r="240" spans="1:8" ht="15" hidden="1" customHeight="1">
      <c r="A240" s="1193"/>
      <c r="B240" s="2630"/>
      <c r="C240" s="2941" t="s">
        <v>665</v>
      </c>
      <c r="D240" s="2941"/>
      <c r="E240" s="1371">
        <v>0</v>
      </c>
      <c r="F240" s="1371"/>
      <c r="G240" s="1371"/>
      <c r="H240" s="1372" t="e">
        <f t="shared" si="46"/>
        <v>#DIV/0!</v>
      </c>
    </row>
    <row r="241" spans="1:8" ht="15.75" hidden="1" customHeight="1">
      <c r="A241" s="1193"/>
      <c r="B241" s="2630"/>
      <c r="C241" s="2942" t="s">
        <v>742</v>
      </c>
      <c r="D241" s="2942"/>
      <c r="E241" s="1371">
        <v>0</v>
      </c>
      <c r="F241" s="1371"/>
      <c r="G241" s="1371"/>
      <c r="H241" s="1372" t="e">
        <f t="shared" si="46"/>
        <v>#DIV/0!</v>
      </c>
    </row>
    <row r="242" spans="1:8" ht="25.5" hidden="1" customHeight="1">
      <c r="A242" s="1193"/>
      <c r="B242" s="2940"/>
      <c r="C242" s="1376" t="s">
        <v>325</v>
      </c>
      <c r="D242" s="1370" t="s">
        <v>775</v>
      </c>
      <c r="E242" s="1371">
        <v>0</v>
      </c>
      <c r="F242" s="1371"/>
      <c r="G242" s="1371"/>
      <c r="H242" s="1372" t="e">
        <f t="shared" si="46"/>
        <v>#DIV/0!</v>
      </c>
    </row>
    <row r="243" spans="1:8" ht="23.25" hidden="1" customHeight="1">
      <c r="A243" s="1193"/>
      <c r="B243" s="1233"/>
      <c r="C243" s="1377" t="s">
        <v>776</v>
      </c>
      <c r="D243" s="1378" t="s">
        <v>759</v>
      </c>
      <c r="E243" s="1371">
        <v>0</v>
      </c>
      <c r="F243" s="1371"/>
      <c r="G243" s="1371"/>
      <c r="H243" s="1372" t="e">
        <f t="shared" si="46"/>
        <v>#DIV/0!</v>
      </c>
    </row>
    <row r="244" spans="1:8" ht="19.5" hidden="1" customHeight="1">
      <c r="A244" s="1193"/>
      <c r="B244" s="1233"/>
      <c r="C244" s="1379"/>
      <c r="D244" s="1378"/>
      <c r="E244" s="1371"/>
      <c r="F244" s="1371"/>
      <c r="G244" s="1371"/>
      <c r="H244" s="1372" t="e">
        <f t="shared" si="46"/>
        <v>#DIV/0!</v>
      </c>
    </row>
    <row r="245" spans="1:8" ht="18.75" hidden="1" customHeight="1">
      <c r="A245" s="1193"/>
      <c r="B245" s="1233"/>
      <c r="C245" s="2930" t="s">
        <v>706</v>
      </c>
      <c r="D245" s="2931"/>
      <c r="E245" s="1371">
        <f t="shared" ref="E245" si="54">SUM(E246:E248)</f>
        <v>0</v>
      </c>
      <c r="F245" s="1371"/>
      <c r="G245" s="1371"/>
      <c r="H245" s="1372" t="e">
        <f t="shared" si="46"/>
        <v>#DIV/0!</v>
      </c>
    </row>
    <row r="246" spans="1:8" ht="18.75" hidden="1" customHeight="1">
      <c r="A246" s="1193"/>
      <c r="B246" s="1233"/>
      <c r="C246" s="1380" t="s">
        <v>769</v>
      </c>
      <c r="D246" s="1381" t="s">
        <v>745</v>
      </c>
      <c r="E246" s="1382">
        <v>0</v>
      </c>
      <c r="F246" s="1382"/>
      <c r="G246" s="1382"/>
      <c r="H246" s="1383" t="e">
        <f t="shared" si="46"/>
        <v>#DIV/0!</v>
      </c>
    </row>
    <row r="247" spans="1:8" ht="21" hidden="1" customHeight="1">
      <c r="A247" s="1193"/>
      <c r="B247" s="1233"/>
      <c r="C247" s="1380" t="s">
        <v>770</v>
      </c>
      <c r="D247" s="1381" t="s">
        <v>771</v>
      </c>
      <c r="E247" s="1384">
        <v>0</v>
      </c>
      <c r="F247" s="1384"/>
      <c r="G247" s="1384"/>
      <c r="H247" s="1385" t="e">
        <f t="shared" si="46"/>
        <v>#DIV/0!</v>
      </c>
    </row>
    <row r="248" spans="1:8" ht="24" hidden="1" customHeight="1" thickBot="1">
      <c r="A248" s="1193"/>
      <c r="B248" s="1233"/>
      <c r="C248" s="1386" t="s">
        <v>776</v>
      </c>
      <c r="D248" s="1387" t="s">
        <v>759</v>
      </c>
      <c r="E248" s="1221">
        <v>0</v>
      </c>
      <c r="F248" s="1221"/>
      <c r="G248" s="1221"/>
      <c r="H248" s="1222" t="e">
        <f t="shared" si="46"/>
        <v>#DIV/0!</v>
      </c>
    </row>
    <row r="249" spans="1:8" ht="17.100000000000001" customHeight="1" thickBot="1">
      <c r="A249" s="1187" t="s">
        <v>777</v>
      </c>
      <c r="B249" s="1320"/>
      <c r="C249" s="1321"/>
      <c r="D249" s="1322" t="s">
        <v>778</v>
      </c>
      <c r="E249" s="1323">
        <f t="shared" ref="E249:G251" si="55">E250</f>
        <v>244032</v>
      </c>
      <c r="F249" s="1323">
        <f t="shared" si="55"/>
        <v>244032</v>
      </c>
      <c r="G249" s="1323">
        <f t="shared" si="55"/>
        <v>206715</v>
      </c>
      <c r="H249" s="1324">
        <f t="shared" si="46"/>
        <v>0.84708153029110933</v>
      </c>
    </row>
    <row r="250" spans="1:8" ht="17.100000000000001" customHeight="1" thickBot="1">
      <c r="A250" s="1193"/>
      <c r="B250" s="1281" t="s">
        <v>779</v>
      </c>
      <c r="C250" s="1282"/>
      <c r="D250" s="1283" t="s">
        <v>780</v>
      </c>
      <c r="E250" s="1284">
        <f t="shared" si="55"/>
        <v>244032</v>
      </c>
      <c r="F250" s="1284">
        <f t="shared" si="55"/>
        <v>244032</v>
      </c>
      <c r="G250" s="1284">
        <f t="shared" si="55"/>
        <v>206715</v>
      </c>
      <c r="H250" s="1285">
        <f t="shared" si="46"/>
        <v>0.84708153029110933</v>
      </c>
    </row>
    <row r="251" spans="1:8" ht="17.100000000000001" customHeight="1">
      <c r="A251" s="1193"/>
      <c r="B251" s="2630"/>
      <c r="C251" s="2590" t="s">
        <v>665</v>
      </c>
      <c r="D251" s="2590"/>
      <c r="E251" s="1199">
        <f t="shared" si="55"/>
        <v>244032</v>
      </c>
      <c r="F251" s="1199">
        <f t="shared" si="55"/>
        <v>244032</v>
      </c>
      <c r="G251" s="1199">
        <f t="shared" si="55"/>
        <v>206715</v>
      </c>
      <c r="H251" s="1200">
        <f t="shared" si="46"/>
        <v>0.84708153029110933</v>
      </c>
    </row>
    <row r="252" spans="1:8" ht="17.100000000000001" customHeight="1">
      <c r="A252" s="1193"/>
      <c r="B252" s="2630"/>
      <c r="C252" s="2932" t="s">
        <v>666</v>
      </c>
      <c r="D252" s="2933"/>
      <c r="E252" s="1384">
        <f>E253+E259</f>
        <v>244032</v>
      </c>
      <c r="F252" s="1384">
        <f t="shared" ref="F252:G252" si="56">F253+F259</f>
        <v>244032</v>
      </c>
      <c r="G252" s="1384">
        <f t="shared" si="56"/>
        <v>206715</v>
      </c>
      <c r="H252" s="1385">
        <f t="shared" si="46"/>
        <v>0.84708153029110933</v>
      </c>
    </row>
    <row r="253" spans="1:8" ht="17.100000000000001" customHeight="1">
      <c r="A253" s="1193"/>
      <c r="B253" s="2630"/>
      <c r="C253" s="2934" t="s">
        <v>667</v>
      </c>
      <c r="D253" s="2935"/>
      <c r="E253" s="1388">
        <f>SUM(E254:E257)</f>
        <v>240032</v>
      </c>
      <c r="F253" s="1388">
        <f t="shared" ref="F253:G253" si="57">SUM(F254:F257)</f>
        <v>239743</v>
      </c>
      <c r="G253" s="1388">
        <f t="shared" si="57"/>
        <v>202427</v>
      </c>
      <c r="H253" s="1389">
        <f t="shared" si="46"/>
        <v>0.84434999144917677</v>
      </c>
    </row>
    <row r="254" spans="1:8" ht="17.100000000000001" customHeight="1">
      <c r="A254" s="1193"/>
      <c r="B254" s="2630"/>
      <c r="C254" s="1390" t="s">
        <v>459</v>
      </c>
      <c r="D254" s="1391" t="s">
        <v>668</v>
      </c>
      <c r="E254" s="1384">
        <v>184018</v>
      </c>
      <c r="F254" s="1384">
        <v>183729</v>
      </c>
      <c r="G254" s="1384">
        <v>158882</v>
      </c>
      <c r="H254" s="1385">
        <f t="shared" si="46"/>
        <v>0.86476277560972958</v>
      </c>
    </row>
    <row r="255" spans="1:8" ht="17.100000000000001" customHeight="1">
      <c r="A255" s="1193"/>
      <c r="B255" s="2630"/>
      <c r="C255" s="1390" t="s">
        <v>460</v>
      </c>
      <c r="D255" s="1381" t="s">
        <v>669</v>
      </c>
      <c r="E255" s="1384">
        <v>15514</v>
      </c>
      <c r="F255" s="1384">
        <v>15514</v>
      </c>
      <c r="G255" s="1384">
        <v>13525</v>
      </c>
      <c r="H255" s="1385">
        <f t="shared" si="46"/>
        <v>0.87179321902797469</v>
      </c>
    </row>
    <row r="256" spans="1:8" ht="17.100000000000001" customHeight="1">
      <c r="A256" s="1193"/>
      <c r="B256" s="2630"/>
      <c r="C256" s="1390" t="s">
        <v>461</v>
      </c>
      <c r="D256" s="1391" t="s">
        <v>670</v>
      </c>
      <c r="E256" s="1384">
        <v>36000</v>
      </c>
      <c r="F256" s="1384">
        <v>36000</v>
      </c>
      <c r="G256" s="1384">
        <v>27437</v>
      </c>
      <c r="H256" s="1385">
        <f t="shared" si="46"/>
        <v>0.76213888888888892</v>
      </c>
    </row>
    <row r="257" spans="1:8" ht="28.5" customHeight="1">
      <c r="A257" s="1193"/>
      <c r="B257" s="2630"/>
      <c r="C257" s="1390" t="s">
        <v>462</v>
      </c>
      <c r="D257" s="1381" t="s">
        <v>671</v>
      </c>
      <c r="E257" s="1384">
        <v>4500</v>
      </c>
      <c r="F257" s="1384">
        <v>4500</v>
      </c>
      <c r="G257" s="1384">
        <v>2583</v>
      </c>
      <c r="H257" s="1385">
        <f t="shared" si="46"/>
        <v>0.57399999999999995</v>
      </c>
    </row>
    <row r="258" spans="1:8" ht="14.25" customHeight="1">
      <c r="A258" s="1193"/>
      <c r="B258" s="1233"/>
      <c r="C258" s="1390"/>
      <c r="D258" s="1391"/>
      <c r="E258" s="1384"/>
      <c r="F258" s="1384"/>
      <c r="G258" s="1384"/>
      <c r="H258" s="1385"/>
    </row>
    <row r="259" spans="1:8" ht="14.25" customHeight="1">
      <c r="A259" s="1193"/>
      <c r="B259" s="1233"/>
      <c r="C259" s="2921" t="s">
        <v>673</v>
      </c>
      <c r="D259" s="2921"/>
      <c r="E259" s="1388">
        <f>SUM(E260:E261)</f>
        <v>4000</v>
      </c>
      <c r="F259" s="1388">
        <f t="shared" ref="F259:G259" si="58">SUM(F260:F261)</f>
        <v>4289</v>
      </c>
      <c r="G259" s="1388">
        <f t="shared" si="58"/>
        <v>4288</v>
      </c>
      <c r="H259" s="1389">
        <f t="shared" si="46"/>
        <v>0.99976684541851246</v>
      </c>
    </row>
    <row r="260" spans="1:8" ht="17.25" customHeight="1">
      <c r="A260" s="1193"/>
      <c r="B260" s="1205"/>
      <c r="C260" s="1392" t="s">
        <v>463</v>
      </c>
      <c r="D260" s="1381" t="s">
        <v>675</v>
      </c>
      <c r="E260" s="1384">
        <v>0</v>
      </c>
      <c r="F260" s="1384">
        <v>4289</v>
      </c>
      <c r="G260" s="1384">
        <v>4288</v>
      </c>
      <c r="H260" s="1385">
        <f t="shared" si="46"/>
        <v>0.99976684541851246</v>
      </c>
    </row>
    <row r="261" spans="1:8" ht="17.25" customHeight="1" thickBot="1">
      <c r="A261" s="1393"/>
      <c r="B261" s="1394"/>
      <c r="C261" s="1245" t="s">
        <v>467</v>
      </c>
      <c r="D261" s="1246" t="s">
        <v>680</v>
      </c>
      <c r="E261" s="1221">
        <v>4000</v>
      </c>
      <c r="F261" s="1221">
        <v>0</v>
      </c>
      <c r="G261" s="1221">
        <v>0</v>
      </c>
      <c r="H261" s="1222"/>
    </row>
    <row r="262" spans="1:8" ht="17.100000000000001" customHeight="1" thickBot="1">
      <c r="A262" s="1187" t="s">
        <v>410</v>
      </c>
      <c r="B262" s="1320"/>
      <c r="C262" s="1321"/>
      <c r="D262" s="1322" t="s">
        <v>781</v>
      </c>
      <c r="E262" s="1323">
        <f>SUM(E263,E285,E306,E317,E322,E390,E398,E410,E414,E402,E406)</f>
        <v>711821272</v>
      </c>
      <c r="F262" s="1323">
        <f t="shared" ref="F262:G262" si="59">SUM(F263,F285,F306,F317,F322,F390,F398,F410,F414,F402,F406)</f>
        <v>592025891</v>
      </c>
      <c r="G262" s="1323">
        <f t="shared" si="59"/>
        <v>534454858</v>
      </c>
      <c r="H262" s="1324">
        <f t="shared" si="46"/>
        <v>0.90275588639754267</v>
      </c>
    </row>
    <row r="263" spans="1:8" ht="17.100000000000001" customHeight="1" thickBot="1">
      <c r="A263" s="1193"/>
      <c r="B263" s="1281" t="s">
        <v>548</v>
      </c>
      <c r="C263" s="1282"/>
      <c r="D263" s="1283" t="s">
        <v>75</v>
      </c>
      <c r="E263" s="1284">
        <f t="shared" ref="E263:G263" si="60">E264+E275</f>
        <v>80992401</v>
      </c>
      <c r="F263" s="1284">
        <f t="shared" si="60"/>
        <v>74440034</v>
      </c>
      <c r="G263" s="1284">
        <f t="shared" si="60"/>
        <v>71371659</v>
      </c>
      <c r="H263" s="1285">
        <f t="shared" si="46"/>
        <v>0.95878058035277092</v>
      </c>
    </row>
    <row r="264" spans="1:8" ht="17.100000000000001" customHeight="1">
      <c r="A264" s="1193"/>
      <c r="B264" s="2926"/>
      <c r="C264" s="2590" t="s">
        <v>665</v>
      </c>
      <c r="D264" s="2590"/>
      <c r="E264" s="1199">
        <f>E265+E271</f>
        <v>69744307</v>
      </c>
      <c r="F264" s="1199">
        <f>F265+F271</f>
        <v>67675034</v>
      </c>
      <c r="G264" s="1199">
        <f t="shared" ref="G264" si="61">G265+G271</f>
        <v>64606659</v>
      </c>
      <c r="H264" s="1200">
        <f t="shared" si="46"/>
        <v>0.95466016315558855</v>
      </c>
    </row>
    <row r="265" spans="1:8" ht="17.100000000000001" customHeight="1">
      <c r="A265" s="1193"/>
      <c r="B265" s="2926"/>
      <c r="C265" s="2920" t="s">
        <v>666</v>
      </c>
      <c r="D265" s="2920"/>
      <c r="E265" s="1384">
        <f>E266</f>
        <v>5996339</v>
      </c>
      <c r="F265" s="1384">
        <f t="shared" ref="F265:G265" si="62">F266</f>
        <v>144710</v>
      </c>
      <c r="G265" s="1384">
        <f t="shared" si="62"/>
        <v>94710</v>
      </c>
      <c r="H265" s="1385">
        <f t="shared" si="46"/>
        <v>0.65448137654619587</v>
      </c>
    </row>
    <row r="266" spans="1:8" ht="17.100000000000001" customHeight="1">
      <c r="A266" s="1193"/>
      <c r="B266" s="2926"/>
      <c r="C266" s="2921" t="s">
        <v>673</v>
      </c>
      <c r="D266" s="2921"/>
      <c r="E266" s="1388">
        <f>SUM(E267:E269)</f>
        <v>5996339</v>
      </c>
      <c r="F266" s="1388">
        <f t="shared" ref="F266:G266" si="63">SUM(F267:F269)</f>
        <v>144710</v>
      </c>
      <c r="G266" s="1388">
        <f t="shared" si="63"/>
        <v>94710</v>
      </c>
      <c r="H266" s="1389">
        <f t="shared" si="46"/>
        <v>0.65448137654619587</v>
      </c>
    </row>
    <row r="267" spans="1:8" ht="17.100000000000001" customHeight="1">
      <c r="A267" s="1193"/>
      <c r="B267" s="2926"/>
      <c r="C267" s="1392" t="s">
        <v>465</v>
      </c>
      <c r="D267" s="1381" t="s">
        <v>678</v>
      </c>
      <c r="E267" s="1384">
        <v>5946339</v>
      </c>
      <c r="F267" s="1384">
        <v>94710</v>
      </c>
      <c r="G267" s="1384">
        <v>94710</v>
      </c>
      <c r="H267" s="1385">
        <f t="shared" si="46"/>
        <v>1</v>
      </c>
    </row>
    <row r="268" spans="1:8" ht="17.100000000000001" customHeight="1">
      <c r="A268" s="1193"/>
      <c r="B268" s="2926"/>
      <c r="C268" s="1392" t="s">
        <v>481</v>
      </c>
      <c r="D268" s="1381" t="s">
        <v>682</v>
      </c>
      <c r="E268" s="1384">
        <f>71012-21012</f>
        <v>50000</v>
      </c>
      <c r="F268" s="1384">
        <v>50000</v>
      </c>
      <c r="G268" s="1384">
        <v>0</v>
      </c>
      <c r="H268" s="1385">
        <f t="shared" si="46"/>
        <v>0</v>
      </c>
    </row>
    <row r="269" spans="1:8" ht="17.100000000000001" hidden="1" customHeight="1">
      <c r="A269" s="1193"/>
      <c r="B269" s="2926"/>
      <c r="C269" s="1395" t="s">
        <v>782</v>
      </c>
      <c r="D269" s="1396" t="s">
        <v>783</v>
      </c>
      <c r="E269" s="1306">
        <v>0</v>
      </c>
      <c r="F269" s="1306"/>
      <c r="G269" s="1306"/>
      <c r="H269" s="1307" t="e">
        <f t="shared" si="46"/>
        <v>#DIV/0!</v>
      </c>
    </row>
    <row r="270" spans="1:8" ht="17.100000000000001" customHeight="1">
      <c r="A270" s="1193"/>
      <c r="B270" s="2926"/>
      <c r="C270" s="1397"/>
      <c r="D270" s="1398"/>
      <c r="E270" s="1399"/>
      <c r="F270" s="1399"/>
      <c r="G270" s="1399"/>
      <c r="H270" s="1400"/>
    </row>
    <row r="271" spans="1:8" ht="17.100000000000001" customHeight="1">
      <c r="A271" s="1193"/>
      <c r="B271" s="2926"/>
      <c r="C271" s="2763" t="s">
        <v>742</v>
      </c>
      <c r="D271" s="2763"/>
      <c r="E271" s="1306">
        <f t="shared" ref="E271:G271" si="64">E272+E273</f>
        <v>63747968</v>
      </c>
      <c r="F271" s="1306">
        <f t="shared" si="64"/>
        <v>67530324</v>
      </c>
      <c r="G271" s="1306">
        <f t="shared" si="64"/>
        <v>64511949</v>
      </c>
      <c r="H271" s="1307">
        <f t="shared" si="46"/>
        <v>0.95530341302671673</v>
      </c>
    </row>
    <row r="272" spans="1:8" ht="40.5" customHeight="1">
      <c r="A272" s="1193"/>
      <c r="B272" s="2926"/>
      <c r="C272" s="1312" t="s">
        <v>109</v>
      </c>
      <c r="D272" s="1401" t="s">
        <v>784</v>
      </c>
      <c r="E272" s="1384">
        <v>0</v>
      </c>
      <c r="F272" s="1384">
        <v>50000</v>
      </c>
      <c r="G272" s="1384">
        <v>42886</v>
      </c>
      <c r="H272" s="1385">
        <f t="shared" ref="H272:H337" si="65">G272/F272</f>
        <v>0.85772000000000004</v>
      </c>
    </row>
    <row r="273" spans="1:8" ht="40.5" customHeight="1">
      <c r="A273" s="1193"/>
      <c r="B273" s="2926"/>
      <c r="C273" s="1296" t="s">
        <v>549</v>
      </c>
      <c r="D273" s="1301" t="s">
        <v>785</v>
      </c>
      <c r="E273" s="1384">
        <v>63747968</v>
      </c>
      <c r="F273" s="1384">
        <v>67480324</v>
      </c>
      <c r="G273" s="1384">
        <v>64469063</v>
      </c>
      <c r="H273" s="1385">
        <f t="shared" si="65"/>
        <v>0.95537571811303101</v>
      </c>
    </row>
    <row r="274" spans="1:8" ht="17.100000000000001" customHeight="1">
      <c r="A274" s="1193"/>
      <c r="B274" s="2926"/>
      <c r="C274" s="1238"/>
      <c r="D274" s="1238"/>
      <c r="E274" s="1215"/>
      <c r="F274" s="1215"/>
      <c r="G274" s="1215"/>
      <c r="H274" s="1216"/>
    </row>
    <row r="275" spans="1:8" ht="17.100000000000001" customHeight="1">
      <c r="A275" s="1193"/>
      <c r="B275" s="2926"/>
      <c r="C275" s="2928" t="s">
        <v>697</v>
      </c>
      <c r="D275" s="2928"/>
      <c r="E275" s="1402">
        <f t="shared" ref="E275:G275" si="66">E276</f>
        <v>11248094</v>
      </c>
      <c r="F275" s="1402">
        <f t="shared" si="66"/>
        <v>6765000</v>
      </c>
      <c r="G275" s="1402">
        <f t="shared" si="66"/>
        <v>6765000</v>
      </c>
      <c r="H275" s="1403">
        <f t="shared" si="65"/>
        <v>1</v>
      </c>
    </row>
    <row r="276" spans="1:8" ht="17.100000000000001" customHeight="1">
      <c r="A276" s="1193"/>
      <c r="B276" s="2926"/>
      <c r="C276" s="2929" t="s">
        <v>698</v>
      </c>
      <c r="D276" s="2929"/>
      <c r="E276" s="1384">
        <f t="shared" ref="E276:G276" si="67">SUM(E277:E279)</f>
        <v>11248094</v>
      </c>
      <c r="F276" s="1384">
        <f t="shared" si="67"/>
        <v>6765000</v>
      </c>
      <c r="G276" s="1384">
        <f t="shared" si="67"/>
        <v>6765000</v>
      </c>
      <c r="H276" s="1385">
        <f t="shared" si="65"/>
        <v>1</v>
      </c>
    </row>
    <row r="277" spans="1:8" ht="17.100000000000001" customHeight="1" thickBot="1">
      <c r="A277" s="1193"/>
      <c r="B277" s="2926"/>
      <c r="C277" s="1296" t="s">
        <v>498</v>
      </c>
      <c r="D277" s="1301" t="s">
        <v>745</v>
      </c>
      <c r="E277" s="1384">
        <v>11248094</v>
      </c>
      <c r="F277" s="1384">
        <v>6765000</v>
      </c>
      <c r="G277" s="1384">
        <v>6765000</v>
      </c>
      <c r="H277" s="1385">
        <f t="shared" si="65"/>
        <v>1</v>
      </c>
    </row>
    <row r="278" spans="1:8" ht="17.100000000000001" hidden="1" customHeight="1">
      <c r="A278" s="1193"/>
      <c r="B278" s="2926"/>
      <c r="C278" s="1296" t="s">
        <v>769</v>
      </c>
      <c r="D278" s="1301" t="s">
        <v>745</v>
      </c>
      <c r="E278" s="1384">
        <v>0</v>
      </c>
      <c r="F278" s="1384"/>
      <c r="G278" s="1384"/>
      <c r="H278" s="1385" t="e">
        <f t="shared" si="65"/>
        <v>#DIV/0!</v>
      </c>
    </row>
    <row r="279" spans="1:8" ht="17.100000000000001" hidden="1" customHeight="1">
      <c r="A279" s="1193"/>
      <c r="B279" s="2926"/>
      <c r="C279" s="1296" t="s">
        <v>786</v>
      </c>
      <c r="D279" s="1301" t="s">
        <v>745</v>
      </c>
      <c r="E279" s="1384">
        <v>0</v>
      </c>
      <c r="F279" s="1384"/>
      <c r="G279" s="1384"/>
      <c r="H279" s="1385" t="e">
        <f t="shared" si="65"/>
        <v>#DIV/0!</v>
      </c>
    </row>
    <row r="280" spans="1:8" ht="17.100000000000001" hidden="1" customHeight="1">
      <c r="A280" s="1193"/>
      <c r="B280" s="2926"/>
      <c r="C280" s="1238"/>
      <c r="D280" s="1251"/>
      <c r="E280" s="1252"/>
      <c r="F280" s="1252"/>
      <c r="G280" s="1252"/>
      <c r="H280" s="1253" t="e">
        <f t="shared" si="65"/>
        <v>#DIV/0!</v>
      </c>
    </row>
    <row r="281" spans="1:8" ht="17.100000000000001" hidden="1" customHeight="1">
      <c r="A281" s="1193"/>
      <c r="B281" s="2926"/>
      <c r="C281" s="2930" t="s">
        <v>706</v>
      </c>
      <c r="D281" s="2931"/>
      <c r="E281" s="1384">
        <f t="shared" ref="E281" si="68">SUM(E282:E284)</f>
        <v>0</v>
      </c>
      <c r="F281" s="1384"/>
      <c r="G281" s="1384"/>
      <c r="H281" s="1385" t="e">
        <f t="shared" si="65"/>
        <v>#DIV/0!</v>
      </c>
    </row>
    <row r="282" spans="1:8" ht="17.100000000000001" hidden="1" customHeight="1">
      <c r="A282" s="1193"/>
      <c r="B282" s="2926"/>
      <c r="C282" s="1296" t="s">
        <v>498</v>
      </c>
      <c r="D282" s="1301" t="s">
        <v>745</v>
      </c>
      <c r="E282" s="1384">
        <v>0</v>
      </c>
      <c r="F282" s="1384"/>
      <c r="G282" s="1384"/>
      <c r="H282" s="1385" t="e">
        <f t="shared" si="65"/>
        <v>#DIV/0!</v>
      </c>
    </row>
    <row r="283" spans="1:8" ht="17.100000000000001" hidden="1" customHeight="1">
      <c r="A283" s="1193"/>
      <c r="B283" s="2927"/>
      <c r="C283" s="1296" t="s">
        <v>769</v>
      </c>
      <c r="D283" s="1301" t="s">
        <v>745</v>
      </c>
      <c r="E283" s="1384">
        <v>0</v>
      </c>
      <c r="F283" s="1384"/>
      <c r="G283" s="1384"/>
      <c r="H283" s="1385" t="e">
        <f t="shared" si="65"/>
        <v>#DIV/0!</v>
      </c>
    </row>
    <row r="284" spans="1:8" ht="17.100000000000001" hidden="1" customHeight="1" thickBot="1">
      <c r="A284" s="1193"/>
      <c r="B284" s="2927"/>
      <c r="C284" s="1404" t="s">
        <v>786</v>
      </c>
      <c r="D284" s="1405" t="s">
        <v>745</v>
      </c>
      <c r="E284" s="1384">
        <v>0</v>
      </c>
      <c r="F284" s="1384"/>
      <c r="G284" s="1384"/>
      <c r="H284" s="1385" t="e">
        <f t="shared" si="65"/>
        <v>#DIV/0!</v>
      </c>
    </row>
    <row r="285" spans="1:8" ht="17.100000000000001" customHeight="1" thickBot="1">
      <c r="A285" s="1193"/>
      <c r="B285" s="1281" t="s">
        <v>787</v>
      </c>
      <c r="C285" s="1282"/>
      <c r="D285" s="1283" t="s">
        <v>85</v>
      </c>
      <c r="E285" s="1284">
        <f t="shared" ref="E285:G285" si="69">E286+E290</f>
        <v>54192244</v>
      </c>
      <c r="F285" s="1284">
        <f t="shared" si="69"/>
        <v>0</v>
      </c>
      <c r="G285" s="1284">
        <f t="shared" si="69"/>
        <v>0</v>
      </c>
      <c r="H285" s="1285"/>
    </row>
    <row r="286" spans="1:8" ht="17.100000000000001" hidden="1" customHeight="1">
      <c r="A286" s="1193"/>
      <c r="B286" s="1406"/>
      <c r="C286" s="2590" t="s">
        <v>665</v>
      </c>
      <c r="D286" s="2590"/>
      <c r="E286" s="1199">
        <f t="shared" ref="E286:E288" si="70">E287</f>
        <v>0</v>
      </c>
      <c r="F286" s="1199"/>
      <c r="G286" s="1199"/>
      <c r="H286" s="1200"/>
    </row>
    <row r="287" spans="1:8" ht="17.100000000000001" hidden="1" customHeight="1">
      <c r="A287" s="1193"/>
      <c r="B287" s="1406"/>
      <c r="C287" s="2920" t="s">
        <v>666</v>
      </c>
      <c r="D287" s="2920"/>
      <c r="E287" s="1384">
        <f t="shared" si="70"/>
        <v>0</v>
      </c>
      <c r="F287" s="1384"/>
      <c r="G287" s="1384"/>
      <c r="H287" s="1385"/>
    </row>
    <row r="288" spans="1:8" ht="17.100000000000001" hidden="1" customHeight="1">
      <c r="A288" s="1193"/>
      <c r="B288" s="1406"/>
      <c r="C288" s="2921" t="s">
        <v>673</v>
      </c>
      <c r="D288" s="2921"/>
      <c r="E288" s="1388">
        <f t="shared" si="70"/>
        <v>0</v>
      </c>
      <c r="F288" s="1388"/>
      <c r="G288" s="1388"/>
      <c r="H288" s="1389"/>
    </row>
    <row r="289" spans="1:8" ht="17.100000000000001" hidden="1" customHeight="1">
      <c r="A289" s="1193"/>
      <c r="B289" s="1406"/>
      <c r="C289" s="1296" t="s">
        <v>481</v>
      </c>
      <c r="D289" s="1301" t="s">
        <v>682</v>
      </c>
      <c r="E289" s="1384">
        <v>0</v>
      </c>
      <c r="F289" s="1384"/>
      <c r="G289" s="1384"/>
      <c r="H289" s="1385"/>
    </row>
    <row r="290" spans="1:8" ht="17.100000000000001" customHeight="1">
      <c r="A290" s="1193"/>
      <c r="B290" s="1407"/>
      <c r="C290" s="2629" t="s">
        <v>697</v>
      </c>
      <c r="D290" s="2629"/>
      <c r="E290" s="1199">
        <f t="shared" ref="E290:G290" si="71">E291</f>
        <v>54192244</v>
      </c>
      <c r="F290" s="1199">
        <f t="shared" si="71"/>
        <v>0</v>
      </c>
      <c r="G290" s="1199">
        <f t="shared" si="71"/>
        <v>0</v>
      </c>
      <c r="H290" s="1200"/>
    </row>
    <row r="291" spans="1:8" ht="17.100000000000001" customHeight="1">
      <c r="A291" s="1193"/>
      <c r="B291" s="1407"/>
      <c r="C291" s="2924" t="s">
        <v>698</v>
      </c>
      <c r="D291" s="2924"/>
      <c r="E291" s="1384">
        <f t="shared" ref="E291:G291" si="72">SUM(E292:E297)</f>
        <v>54192244</v>
      </c>
      <c r="F291" s="1384">
        <f t="shared" si="72"/>
        <v>0</v>
      </c>
      <c r="G291" s="1384">
        <f t="shared" si="72"/>
        <v>0</v>
      </c>
      <c r="H291" s="1385"/>
    </row>
    <row r="292" spans="1:8" ht="17.100000000000001" customHeight="1">
      <c r="A292" s="1193"/>
      <c r="B292" s="1407"/>
      <c r="C292" s="1314" t="s">
        <v>472</v>
      </c>
      <c r="D292" s="1387" t="s">
        <v>699</v>
      </c>
      <c r="E292" s="1384">
        <v>1963130</v>
      </c>
      <c r="F292" s="1384">
        <v>0</v>
      </c>
      <c r="G292" s="1384">
        <v>0</v>
      </c>
      <c r="H292" s="1385"/>
    </row>
    <row r="293" spans="1:8" ht="17.100000000000001" customHeight="1">
      <c r="A293" s="1193"/>
      <c r="B293" s="1407"/>
      <c r="C293" s="1314" t="s">
        <v>788</v>
      </c>
      <c r="D293" s="1387" t="s">
        <v>699</v>
      </c>
      <c r="E293" s="1384">
        <v>4267676</v>
      </c>
      <c r="F293" s="1384">
        <v>0</v>
      </c>
      <c r="G293" s="1384">
        <v>0</v>
      </c>
      <c r="H293" s="1385"/>
    </row>
    <row r="294" spans="1:8" ht="17.100000000000001" customHeight="1">
      <c r="A294" s="1193"/>
      <c r="B294" s="1407"/>
      <c r="C294" s="1314" t="s">
        <v>789</v>
      </c>
      <c r="D294" s="1387" t="s">
        <v>699</v>
      </c>
      <c r="E294" s="1384">
        <v>4267676</v>
      </c>
      <c r="F294" s="1384">
        <v>0</v>
      </c>
      <c r="G294" s="1384">
        <v>0</v>
      </c>
      <c r="H294" s="1385"/>
    </row>
    <row r="295" spans="1:8" ht="17.100000000000001" customHeight="1">
      <c r="A295" s="1193"/>
      <c r="B295" s="1407"/>
      <c r="C295" s="1296" t="s">
        <v>498</v>
      </c>
      <c r="D295" s="1301" t="s">
        <v>745</v>
      </c>
      <c r="E295" s="1384">
        <v>8170380</v>
      </c>
      <c r="F295" s="1384">
        <v>0</v>
      </c>
      <c r="G295" s="1384">
        <v>0</v>
      </c>
      <c r="H295" s="1385"/>
    </row>
    <row r="296" spans="1:8" ht="17.100000000000001" customHeight="1">
      <c r="A296" s="1193"/>
      <c r="B296" s="1407"/>
      <c r="C296" s="1296" t="s">
        <v>769</v>
      </c>
      <c r="D296" s="1301" t="s">
        <v>745</v>
      </c>
      <c r="E296" s="1384">
        <v>17761691</v>
      </c>
      <c r="F296" s="1384">
        <v>0</v>
      </c>
      <c r="G296" s="1384">
        <v>0</v>
      </c>
      <c r="H296" s="1385"/>
    </row>
    <row r="297" spans="1:8" ht="17.100000000000001" customHeight="1">
      <c r="A297" s="1193"/>
      <c r="B297" s="1407"/>
      <c r="C297" s="1296" t="s">
        <v>786</v>
      </c>
      <c r="D297" s="1301" t="s">
        <v>745</v>
      </c>
      <c r="E297" s="1384">
        <v>17761691</v>
      </c>
      <c r="F297" s="1384">
        <v>0</v>
      </c>
      <c r="G297" s="1384">
        <v>0</v>
      </c>
      <c r="H297" s="1385"/>
    </row>
    <row r="298" spans="1:8" ht="17.100000000000001" customHeight="1">
      <c r="A298" s="1193"/>
      <c r="B298" s="1407"/>
      <c r="C298" s="1238"/>
      <c r="D298" s="1251"/>
      <c r="E298" s="1252"/>
      <c r="F298" s="1252"/>
      <c r="G298" s="1252"/>
      <c r="H298" s="1385"/>
    </row>
    <row r="299" spans="1:8" ht="17.100000000000001" customHeight="1">
      <c r="A299" s="1193"/>
      <c r="B299" s="1407"/>
      <c r="C299" s="2921" t="s">
        <v>706</v>
      </c>
      <c r="D299" s="2925"/>
      <c r="E299" s="1384">
        <f t="shared" ref="E299:G299" si="73">SUM(E300:E305)</f>
        <v>54192244</v>
      </c>
      <c r="F299" s="1384">
        <f t="shared" si="73"/>
        <v>0</v>
      </c>
      <c r="G299" s="1384">
        <f t="shared" si="73"/>
        <v>0</v>
      </c>
      <c r="H299" s="1385"/>
    </row>
    <row r="300" spans="1:8" ht="17.100000000000001" customHeight="1">
      <c r="A300" s="1193"/>
      <c r="B300" s="1407"/>
      <c r="C300" s="1314" t="s">
        <v>472</v>
      </c>
      <c r="D300" s="1387" t="s">
        <v>699</v>
      </c>
      <c r="E300" s="1384">
        <v>1963130</v>
      </c>
      <c r="F300" s="1384">
        <v>0</v>
      </c>
      <c r="G300" s="1384">
        <v>0</v>
      </c>
      <c r="H300" s="1385"/>
    </row>
    <row r="301" spans="1:8" ht="17.100000000000001" customHeight="1">
      <c r="A301" s="1193"/>
      <c r="B301" s="1407"/>
      <c r="C301" s="1314" t="s">
        <v>788</v>
      </c>
      <c r="D301" s="1387" t="s">
        <v>699</v>
      </c>
      <c r="E301" s="1384">
        <v>4267676</v>
      </c>
      <c r="F301" s="1384">
        <v>0</v>
      </c>
      <c r="G301" s="1384">
        <v>0</v>
      </c>
      <c r="H301" s="1385"/>
    </row>
    <row r="302" spans="1:8" ht="17.100000000000001" customHeight="1">
      <c r="A302" s="1193"/>
      <c r="B302" s="1407"/>
      <c r="C302" s="1314" t="s">
        <v>789</v>
      </c>
      <c r="D302" s="1387" t="s">
        <v>699</v>
      </c>
      <c r="E302" s="1384">
        <v>4267676</v>
      </c>
      <c r="F302" s="1384">
        <v>0</v>
      </c>
      <c r="G302" s="1384">
        <v>0</v>
      </c>
      <c r="H302" s="1385"/>
    </row>
    <row r="303" spans="1:8" ht="17.100000000000001" customHeight="1">
      <c r="A303" s="1193"/>
      <c r="B303" s="1407"/>
      <c r="C303" s="1296" t="s">
        <v>498</v>
      </c>
      <c r="D303" s="1301" t="s">
        <v>745</v>
      </c>
      <c r="E303" s="1384">
        <v>8170380</v>
      </c>
      <c r="F303" s="1384">
        <v>0</v>
      </c>
      <c r="G303" s="1384">
        <v>0</v>
      </c>
      <c r="H303" s="1385"/>
    </row>
    <row r="304" spans="1:8" ht="16.5" customHeight="1">
      <c r="A304" s="1193"/>
      <c r="B304" s="1407"/>
      <c r="C304" s="1296" t="s">
        <v>769</v>
      </c>
      <c r="D304" s="1301" t="s">
        <v>745</v>
      </c>
      <c r="E304" s="1384">
        <v>17761691</v>
      </c>
      <c r="F304" s="1384">
        <v>0</v>
      </c>
      <c r="G304" s="1384">
        <v>0</v>
      </c>
      <c r="H304" s="1385"/>
    </row>
    <row r="305" spans="1:8" ht="15.75" customHeight="1" thickBot="1">
      <c r="A305" s="1193"/>
      <c r="B305" s="1407"/>
      <c r="C305" s="1408" t="s">
        <v>786</v>
      </c>
      <c r="D305" s="1405" t="s">
        <v>745</v>
      </c>
      <c r="E305" s="1409">
        <v>17761691</v>
      </c>
      <c r="F305" s="1409">
        <v>0</v>
      </c>
      <c r="G305" s="1409">
        <v>0</v>
      </c>
      <c r="H305" s="1410"/>
    </row>
    <row r="306" spans="1:8" ht="17.100000000000001" customHeight="1" thickBot="1">
      <c r="A306" s="1193"/>
      <c r="B306" s="1281" t="s">
        <v>411</v>
      </c>
      <c r="C306" s="1411"/>
      <c r="D306" s="1283" t="s">
        <v>90</v>
      </c>
      <c r="E306" s="1412">
        <f t="shared" ref="E306:G306" si="74">E307</f>
        <v>55000000</v>
      </c>
      <c r="F306" s="1412">
        <f t="shared" si="74"/>
        <v>54958243</v>
      </c>
      <c r="G306" s="1412">
        <f t="shared" si="74"/>
        <v>51909737</v>
      </c>
      <c r="H306" s="1413">
        <f t="shared" si="65"/>
        <v>0.9445305047324748</v>
      </c>
    </row>
    <row r="307" spans="1:8" ht="17.100000000000001" customHeight="1">
      <c r="A307" s="1193"/>
      <c r="B307" s="2630"/>
      <c r="C307" s="2919" t="s">
        <v>665</v>
      </c>
      <c r="D307" s="2590"/>
      <c r="E307" s="1199">
        <f>E308+E312</f>
        <v>55000000</v>
      </c>
      <c r="F307" s="1199">
        <f t="shared" ref="F307:G307" si="75">F308+F312</f>
        <v>54958243</v>
      </c>
      <c r="G307" s="1199">
        <f t="shared" si="75"/>
        <v>51909737</v>
      </c>
      <c r="H307" s="1200">
        <f t="shared" si="65"/>
        <v>0.9445305047324748</v>
      </c>
    </row>
    <row r="308" spans="1:8" ht="17.100000000000001" customHeight="1">
      <c r="A308" s="1193"/>
      <c r="B308" s="2630"/>
      <c r="C308" s="2920" t="s">
        <v>666</v>
      </c>
      <c r="D308" s="2920"/>
      <c r="E308" s="1221">
        <f>E309</f>
        <v>0</v>
      </c>
      <c r="F308" s="1221">
        <f t="shared" ref="F308:G309" si="76">F309</f>
        <v>5786</v>
      </c>
      <c r="G308" s="1221">
        <f t="shared" si="76"/>
        <v>4124</v>
      </c>
      <c r="H308" s="1222">
        <f t="shared" si="65"/>
        <v>0.71275492568268228</v>
      </c>
    </row>
    <row r="309" spans="1:8" ht="17.100000000000001" customHeight="1">
      <c r="A309" s="1193"/>
      <c r="B309" s="2630"/>
      <c r="C309" s="2921" t="s">
        <v>673</v>
      </c>
      <c r="D309" s="2921"/>
      <c r="E309" s="1384">
        <f>E310</f>
        <v>0</v>
      </c>
      <c r="F309" s="1384">
        <f t="shared" si="76"/>
        <v>5786</v>
      </c>
      <c r="G309" s="1384">
        <f t="shared" si="76"/>
        <v>4124</v>
      </c>
      <c r="H309" s="1385">
        <f t="shared" si="65"/>
        <v>0.71275492568268228</v>
      </c>
    </row>
    <row r="310" spans="1:8" ht="56.25" customHeight="1">
      <c r="A310" s="1193"/>
      <c r="B310" s="2630"/>
      <c r="C310" s="1296" t="s">
        <v>790</v>
      </c>
      <c r="D310" s="1301" t="s">
        <v>739</v>
      </c>
      <c r="E310" s="1384">
        <v>0</v>
      </c>
      <c r="F310" s="1384">
        <v>5786</v>
      </c>
      <c r="G310" s="1384">
        <v>4124</v>
      </c>
      <c r="H310" s="1385">
        <f t="shared" si="65"/>
        <v>0.71275492568268228</v>
      </c>
    </row>
    <row r="311" spans="1:8" ht="17.100000000000001" customHeight="1">
      <c r="A311" s="1193"/>
      <c r="B311" s="2630"/>
      <c r="C311" s="1414"/>
      <c r="D311" s="1415"/>
      <c r="E311" s="1416"/>
      <c r="F311" s="1416"/>
      <c r="G311" s="1416"/>
      <c r="H311" s="1417"/>
    </row>
    <row r="312" spans="1:8" ht="17.100000000000001" customHeight="1">
      <c r="A312" s="1193"/>
      <c r="B312" s="2630"/>
      <c r="C312" s="2922" t="s">
        <v>742</v>
      </c>
      <c r="D312" s="2922"/>
      <c r="E312" s="1418">
        <f>E315+E316+E313+E314</f>
        <v>55000000</v>
      </c>
      <c r="F312" s="1418">
        <f t="shared" ref="F312:G312" si="77">F315+F316+F313+F314</f>
        <v>54952457</v>
      </c>
      <c r="G312" s="1419">
        <f t="shared" si="77"/>
        <v>51905613</v>
      </c>
      <c r="H312" s="1420">
        <f t="shared" si="65"/>
        <v>0.94455490861855362</v>
      </c>
    </row>
    <row r="313" spans="1:8" ht="36" customHeight="1">
      <c r="A313" s="1193"/>
      <c r="B313" s="2918"/>
      <c r="C313" s="1421">
        <v>2310</v>
      </c>
      <c r="D313" s="1422" t="s">
        <v>743</v>
      </c>
      <c r="E313" s="1423">
        <v>0</v>
      </c>
      <c r="F313" s="1424">
        <v>900000</v>
      </c>
      <c r="G313" s="1221">
        <v>330460</v>
      </c>
      <c r="H313" s="1425">
        <f>G313/F313</f>
        <v>0.36717777777777777</v>
      </c>
    </row>
    <row r="314" spans="1:8" ht="38.25">
      <c r="A314" s="1193"/>
      <c r="B314" s="1426"/>
      <c r="C314" s="1427" t="s">
        <v>342</v>
      </c>
      <c r="D314" s="1428" t="s">
        <v>744</v>
      </c>
      <c r="E314" s="1429">
        <v>0</v>
      </c>
      <c r="F314" s="1430">
        <v>1100000</v>
      </c>
      <c r="G314" s="1212">
        <v>564550</v>
      </c>
      <c r="H314" s="1425">
        <f>G314/F314</f>
        <v>0.51322727272727275</v>
      </c>
    </row>
    <row r="315" spans="1:8" ht="25.5">
      <c r="A315" s="1193"/>
      <c r="B315" s="1426"/>
      <c r="C315" s="1427" t="s">
        <v>476</v>
      </c>
      <c r="D315" s="1431" t="s">
        <v>791</v>
      </c>
      <c r="E315" s="1432">
        <v>55000000</v>
      </c>
      <c r="F315" s="1306">
        <v>52920000</v>
      </c>
      <c r="G315" s="1433">
        <v>50978192</v>
      </c>
      <c r="H315" s="1434">
        <f>G315/F315</f>
        <v>0.96330672713529852</v>
      </c>
    </row>
    <row r="316" spans="1:8" ht="54.75" customHeight="1" thickBot="1">
      <c r="A316" s="1193"/>
      <c r="B316" s="1233"/>
      <c r="C316" s="1435" t="s">
        <v>49</v>
      </c>
      <c r="D316" s="1436" t="s">
        <v>48</v>
      </c>
      <c r="E316" s="1229">
        <v>0</v>
      </c>
      <c r="F316" s="1229">
        <v>32457</v>
      </c>
      <c r="G316" s="1229">
        <v>32411</v>
      </c>
      <c r="H316" s="1230">
        <f t="shared" si="65"/>
        <v>0.99858274024093419</v>
      </c>
    </row>
    <row r="317" spans="1:8" ht="17.100000000000001" customHeight="1" thickBot="1">
      <c r="A317" s="1193"/>
      <c r="B317" s="1281" t="s">
        <v>792</v>
      </c>
      <c r="C317" s="1282"/>
      <c r="D317" s="1283" t="s">
        <v>93</v>
      </c>
      <c r="E317" s="1284">
        <f t="shared" ref="E317:G320" si="78">E318</f>
        <v>252000</v>
      </c>
      <c r="F317" s="1284">
        <f t="shared" si="78"/>
        <v>252000</v>
      </c>
      <c r="G317" s="1284">
        <f t="shared" si="78"/>
        <v>39291</v>
      </c>
      <c r="H317" s="1285">
        <f t="shared" si="65"/>
        <v>0.15591666666666668</v>
      </c>
    </row>
    <row r="318" spans="1:8" ht="17.100000000000001" customHeight="1">
      <c r="A318" s="1193"/>
      <c r="B318" s="2630"/>
      <c r="C318" s="2590" t="s">
        <v>665</v>
      </c>
      <c r="D318" s="2590"/>
      <c r="E318" s="1199">
        <f t="shared" si="78"/>
        <v>252000</v>
      </c>
      <c r="F318" s="1199">
        <f t="shared" si="78"/>
        <v>252000</v>
      </c>
      <c r="G318" s="1199">
        <f t="shared" si="78"/>
        <v>39291</v>
      </c>
      <c r="H318" s="1200">
        <f t="shared" si="65"/>
        <v>0.15591666666666668</v>
      </c>
    </row>
    <row r="319" spans="1:8" ht="17.100000000000001" customHeight="1">
      <c r="A319" s="1193"/>
      <c r="B319" s="2630"/>
      <c r="C319" s="2914" t="s">
        <v>666</v>
      </c>
      <c r="D319" s="2914"/>
      <c r="E319" s="1437">
        <f t="shared" si="78"/>
        <v>252000</v>
      </c>
      <c r="F319" s="1437">
        <f t="shared" si="78"/>
        <v>252000</v>
      </c>
      <c r="G319" s="1437">
        <f t="shared" si="78"/>
        <v>39291</v>
      </c>
      <c r="H319" s="1438">
        <f t="shared" si="65"/>
        <v>0.15591666666666668</v>
      </c>
    </row>
    <row r="320" spans="1:8" ht="17.100000000000001" customHeight="1">
      <c r="A320" s="1193"/>
      <c r="B320" s="2630"/>
      <c r="C320" s="2923" t="s">
        <v>673</v>
      </c>
      <c r="D320" s="2923"/>
      <c r="E320" s="1439">
        <f t="shared" si="78"/>
        <v>252000</v>
      </c>
      <c r="F320" s="1439">
        <f t="shared" si="78"/>
        <v>252000</v>
      </c>
      <c r="G320" s="1439">
        <f t="shared" si="78"/>
        <v>39291</v>
      </c>
      <c r="H320" s="1440">
        <f t="shared" si="65"/>
        <v>0.15591666666666668</v>
      </c>
    </row>
    <row r="321" spans="1:8" ht="17.100000000000001" customHeight="1" thickBot="1">
      <c r="A321" s="1193"/>
      <c r="B321" s="2630"/>
      <c r="C321" s="1441" t="s">
        <v>481</v>
      </c>
      <c r="D321" s="1442" t="s">
        <v>682</v>
      </c>
      <c r="E321" s="1443">
        <v>252000</v>
      </c>
      <c r="F321" s="1443">
        <v>252000</v>
      </c>
      <c r="G321" s="1443">
        <v>39291</v>
      </c>
      <c r="H321" s="1444">
        <f t="shared" si="65"/>
        <v>0.15591666666666668</v>
      </c>
    </row>
    <row r="322" spans="1:8" ht="17.100000000000001" customHeight="1" thickBot="1">
      <c r="A322" s="1193"/>
      <c r="B322" s="1281" t="s">
        <v>551</v>
      </c>
      <c r="C322" s="1282"/>
      <c r="D322" s="1283" t="s">
        <v>97</v>
      </c>
      <c r="E322" s="1284">
        <f t="shared" ref="E322:G322" si="79">E323+E364</f>
        <v>519480636</v>
      </c>
      <c r="F322" s="1284">
        <f t="shared" si="79"/>
        <v>450932887</v>
      </c>
      <c r="G322" s="1284">
        <f t="shared" si="79"/>
        <v>401426886</v>
      </c>
      <c r="H322" s="1285">
        <f t="shared" si="65"/>
        <v>0.89021425931171883</v>
      </c>
    </row>
    <row r="323" spans="1:8" ht="17.100000000000001" customHeight="1">
      <c r="A323" s="1193"/>
      <c r="B323" s="1205"/>
      <c r="C323" s="2590" t="s">
        <v>665</v>
      </c>
      <c r="D323" s="2590"/>
      <c r="E323" s="1199">
        <f>E324+E358+E361</f>
        <v>63688938</v>
      </c>
      <c r="F323" s="1199">
        <f t="shared" ref="F323:G323" si="80">F324+F358+F361</f>
        <v>73047227</v>
      </c>
      <c r="G323" s="1199">
        <f t="shared" si="80"/>
        <v>69528805</v>
      </c>
      <c r="H323" s="1200">
        <f t="shared" si="65"/>
        <v>0.95183359937811196</v>
      </c>
    </row>
    <row r="324" spans="1:8" ht="17.100000000000001" customHeight="1">
      <c r="A324" s="1193"/>
      <c r="B324" s="1205"/>
      <c r="C324" s="2914" t="s">
        <v>666</v>
      </c>
      <c r="D324" s="2914"/>
      <c r="E324" s="1437">
        <f t="shared" ref="E324:G324" si="81">E325+E332</f>
        <v>63448938</v>
      </c>
      <c r="F324" s="1437">
        <f t="shared" si="81"/>
        <v>72829739</v>
      </c>
      <c r="G324" s="1437">
        <f t="shared" si="81"/>
        <v>69366701</v>
      </c>
      <c r="H324" s="1438">
        <f t="shared" si="65"/>
        <v>0.9524502209186827</v>
      </c>
    </row>
    <row r="325" spans="1:8" ht="17.100000000000001" customHeight="1">
      <c r="A325" s="1193"/>
      <c r="B325" s="1205"/>
      <c r="C325" s="2915" t="s">
        <v>667</v>
      </c>
      <c r="D325" s="2915"/>
      <c r="E325" s="1439">
        <f t="shared" ref="E325:G325" si="82">SUM(E326:E330)</f>
        <v>18108464</v>
      </c>
      <c r="F325" s="1439">
        <f t="shared" si="82"/>
        <v>18130464</v>
      </c>
      <c r="G325" s="1439">
        <f t="shared" si="82"/>
        <v>18075330</v>
      </c>
      <c r="H325" s="1440">
        <f t="shared" si="65"/>
        <v>0.99695904087176146</v>
      </c>
    </row>
    <row r="326" spans="1:8" ht="17.100000000000001" customHeight="1">
      <c r="A326" s="1193"/>
      <c r="B326" s="1205"/>
      <c r="C326" s="1445" t="s">
        <v>459</v>
      </c>
      <c r="D326" s="1446" t="s">
        <v>668</v>
      </c>
      <c r="E326" s="1437">
        <v>14245117</v>
      </c>
      <c r="F326" s="1437">
        <v>14272313</v>
      </c>
      <c r="G326" s="1437">
        <v>14272287</v>
      </c>
      <c r="H326" s="1438">
        <f t="shared" si="65"/>
        <v>0.99999817829107307</v>
      </c>
    </row>
    <row r="327" spans="1:8" ht="17.100000000000001" customHeight="1">
      <c r="A327" s="1193"/>
      <c r="B327" s="1205"/>
      <c r="C327" s="1445" t="s">
        <v>460</v>
      </c>
      <c r="D327" s="1446" t="s">
        <v>669</v>
      </c>
      <c r="E327" s="1437">
        <v>985000</v>
      </c>
      <c r="F327" s="1437">
        <v>957804</v>
      </c>
      <c r="G327" s="1437">
        <v>957803</v>
      </c>
      <c r="H327" s="1438">
        <f t="shared" si="65"/>
        <v>0.99999895594505761</v>
      </c>
    </row>
    <row r="328" spans="1:8" ht="17.100000000000001" customHeight="1">
      <c r="A328" s="1193"/>
      <c r="B328" s="1205"/>
      <c r="C328" s="1445" t="s">
        <v>461</v>
      </c>
      <c r="D328" s="1446" t="s">
        <v>670</v>
      </c>
      <c r="E328" s="1437">
        <v>2506978</v>
      </c>
      <c r="F328" s="1437">
        <v>2568978</v>
      </c>
      <c r="G328" s="1437">
        <v>2564925</v>
      </c>
      <c r="H328" s="1438">
        <f t="shared" si="65"/>
        <v>0.99842232981364576</v>
      </c>
    </row>
    <row r="329" spans="1:8" ht="27.75" customHeight="1">
      <c r="A329" s="1193"/>
      <c r="B329" s="1205"/>
      <c r="C329" s="1445" t="s">
        <v>462</v>
      </c>
      <c r="D329" s="1446" t="s">
        <v>671</v>
      </c>
      <c r="E329" s="1437">
        <v>349380</v>
      </c>
      <c r="F329" s="1437">
        <v>309380</v>
      </c>
      <c r="G329" s="1437">
        <v>277608</v>
      </c>
      <c r="H329" s="1438">
        <f t="shared" si="65"/>
        <v>0.89730428599133749</v>
      </c>
    </row>
    <row r="330" spans="1:8" ht="17.100000000000001" customHeight="1">
      <c r="A330" s="1193"/>
      <c r="B330" s="1205"/>
      <c r="C330" s="1445" t="s">
        <v>478</v>
      </c>
      <c r="D330" s="1446" t="s">
        <v>672</v>
      </c>
      <c r="E330" s="1437">
        <v>21989</v>
      </c>
      <c r="F330" s="1437">
        <v>21989</v>
      </c>
      <c r="G330" s="1437">
        <v>2707</v>
      </c>
      <c r="H330" s="1438">
        <f t="shared" si="65"/>
        <v>0.12310700804947929</v>
      </c>
    </row>
    <row r="331" spans="1:8" ht="17.100000000000001" customHeight="1">
      <c r="A331" s="1193"/>
      <c r="B331" s="1205"/>
      <c r="C331" s="1397"/>
      <c r="D331" s="1398"/>
      <c r="E331" s="1399"/>
      <c r="F331" s="1399"/>
      <c r="G331" s="1399"/>
      <c r="H331" s="1400"/>
    </row>
    <row r="332" spans="1:8" ht="17.100000000000001" customHeight="1">
      <c r="A332" s="1193"/>
      <c r="B332" s="1205"/>
      <c r="C332" s="2679" t="s">
        <v>673</v>
      </c>
      <c r="D332" s="2679"/>
      <c r="E332" s="1447">
        <f t="shared" ref="E332:G332" si="83">SUM(E333:E356)</f>
        <v>45340474</v>
      </c>
      <c r="F332" s="1447">
        <f t="shared" si="83"/>
        <v>54699275</v>
      </c>
      <c r="G332" s="1447">
        <f t="shared" si="83"/>
        <v>51291371</v>
      </c>
      <c r="H332" s="1448">
        <f t="shared" si="65"/>
        <v>0.9376974557706661</v>
      </c>
    </row>
    <row r="333" spans="1:8" ht="17.100000000000001" customHeight="1">
      <c r="A333" s="1193"/>
      <c r="B333" s="1205"/>
      <c r="C333" s="1445" t="s">
        <v>473</v>
      </c>
      <c r="D333" s="1446" t="s">
        <v>674</v>
      </c>
      <c r="E333" s="1437">
        <v>226500</v>
      </c>
      <c r="F333" s="1437">
        <v>104343</v>
      </c>
      <c r="G333" s="1437">
        <v>97680</v>
      </c>
      <c r="H333" s="1438">
        <f t="shared" si="65"/>
        <v>0.93614329662746898</v>
      </c>
    </row>
    <row r="334" spans="1:8" ht="17.100000000000001" customHeight="1">
      <c r="A334" s="1193"/>
      <c r="B334" s="1205"/>
      <c r="C334" s="1445" t="s">
        <v>463</v>
      </c>
      <c r="D334" s="1446" t="s">
        <v>675</v>
      </c>
      <c r="E334" s="1437">
        <v>7077700</v>
      </c>
      <c r="F334" s="1437">
        <v>8485200</v>
      </c>
      <c r="G334" s="1437">
        <v>8087570</v>
      </c>
      <c r="H334" s="1438">
        <f t="shared" si="65"/>
        <v>0.95313840569462127</v>
      </c>
    </row>
    <row r="335" spans="1:8" ht="17.100000000000001" customHeight="1">
      <c r="A335" s="1193"/>
      <c r="B335" s="1205"/>
      <c r="C335" s="1445" t="s">
        <v>480</v>
      </c>
      <c r="D335" s="1446" t="s">
        <v>676</v>
      </c>
      <c r="E335" s="1437">
        <v>25000</v>
      </c>
      <c r="F335" s="1437">
        <v>25000</v>
      </c>
      <c r="G335" s="1437">
        <v>12912</v>
      </c>
      <c r="H335" s="1438">
        <f t="shared" si="65"/>
        <v>0.51648000000000005</v>
      </c>
    </row>
    <row r="336" spans="1:8" ht="17.100000000000001" customHeight="1">
      <c r="A336" s="1193"/>
      <c r="B336" s="1205"/>
      <c r="C336" s="1445" t="s">
        <v>464</v>
      </c>
      <c r="D336" s="1446" t="s">
        <v>677</v>
      </c>
      <c r="E336" s="1437">
        <v>653000</v>
      </c>
      <c r="F336" s="1437">
        <v>567012</v>
      </c>
      <c r="G336" s="1437">
        <v>440565</v>
      </c>
      <c r="H336" s="1438">
        <f t="shared" si="65"/>
        <v>0.77699413769020764</v>
      </c>
    </row>
    <row r="337" spans="1:8" ht="17.100000000000001" customHeight="1">
      <c r="A337" s="1193"/>
      <c r="B337" s="1205"/>
      <c r="C337" s="1445" t="s">
        <v>465</v>
      </c>
      <c r="D337" s="1446" t="s">
        <v>678</v>
      </c>
      <c r="E337" s="1437">
        <v>20699865</v>
      </c>
      <c r="F337" s="1437">
        <v>28396154</v>
      </c>
      <c r="G337" s="1437">
        <v>27975302</v>
      </c>
      <c r="H337" s="1438">
        <f t="shared" si="65"/>
        <v>0.98517926054352289</v>
      </c>
    </row>
    <row r="338" spans="1:8" ht="17.100000000000001" customHeight="1">
      <c r="A338" s="1193"/>
      <c r="B338" s="1205"/>
      <c r="C338" s="1445" t="s">
        <v>466</v>
      </c>
      <c r="D338" s="1446" t="s">
        <v>679</v>
      </c>
      <c r="E338" s="1437">
        <v>46000</v>
      </c>
      <c r="F338" s="1437">
        <v>35000</v>
      </c>
      <c r="G338" s="1437">
        <v>20675</v>
      </c>
      <c r="H338" s="1438">
        <f t="shared" ref="H338:H417" si="84">G338/F338</f>
        <v>0.59071428571428575</v>
      </c>
    </row>
    <row r="339" spans="1:8" ht="17.100000000000001" customHeight="1">
      <c r="A339" s="1193"/>
      <c r="B339" s="1205"/>
      <c r="C339" s="1445" t="s">
        <v>467</v>
      </c>
      <c r="D339" s="1446" t="s">
        <v>680</v>
      </c>
      <c r="E339" s="1437">
        <f>14152900+10000</f>
        <v>14162900</v>
      </c>
      <c r="F339" s="1437">
        <v>14576400</v>
      </c>
      <c r="G339" s="1437">
        <v>12548262</v>
      </c>
      <c r="H339" s="1438">
        <f t="shared" si="84"/>
        <v>0.86086152959578499</v>
      </c>
    </row>
    <row r="340" spans="1:8" ht="16.5" customHeight="1">
      <c r="A340" s="1193"/>
      <c r="B340" s="1205"/>
      <c r="C340" s="1445" t="s">
        <v>468</v>
      </c>
      <c r="D340" s="1446" t="s">
        <v>681</v>
      </c>
      <c r="E340" s="1437">
        <v>94000</v>
      </c>
      <c r="F340" s="1437">
        <v>94000</v>
      </c>
      <c r="G340" s="1437">
        <v>58899</v>
      </c>
      <c r="H340" s="1438">
        <f t="shared" si="84"/>
        <v>0.62658510638297871</v>
      </c>
    </row>
    <row r="341" spans="1:8" ht="17.100000000000001" customHeight="1">
      <c r="A341" s="1193"/>
      <c r="B341" s="1205"/>
      <c r="C341" s="1445" t="s">
        <v>481</v>
      </c>
      <c r="D341" s="1446" t="s">
        <v>682</v>
      </c>
      <c r="E341" s="1437">
        <v>767000</v>
      </c>
      <c r="F341" s="1437">
        <v>721000</v>
      </c>
      <c r="G341" s="1437">
        <v>511028</v>
      </c>
      <c r="H341" s="1438">
        <f t="shared" si="84"/>
        <v>0.70877669902912621</v>
      </c>
    </row>
    <row r="342" spans="1:8" ht="17.100000000000001" customHeight="1">
      <c r="A342" s="1193"/>
      <c r="B342" s="1205"/>
      <c r="C342" s="1445" t="s">
        <v>477</v>
      </c>
      <c r="D342" s="1446" t="s">
        <v>685</v>
      </c>
      <c r="E342" s="1437">
        <v>20000</v>
      </c>
      <c r="F342" s="1437">
        <v>6500</v>
      </c>
      <c r="G342" s="1437">
        <v>855</v>
      </c>
      <c r="H342" s="1438">
        <f t="shared" si="84"/>
        <v>0.13153846153846155</v>
      </c>
    </row>
    <row r="343" spans="1:8" ht="17.100000000000001" hidden="1" customHeight="1">
      <c r="A343" s="1193"/>
      <c r="B343" s="1205"/>
      <c r="C343" s="1445" t="s">
        <v>793</v>
      </c>
      <c r="D343" s="1446" t="s">
        <v>685</v>
      </c>
      <c r="E343" s="1437"/>
      <c r="F343" s="1437"/>
      <c r="G343" s="1437"/>
      <c r="H343" s="1438" t="e">
        <f t="shared" si="84"/>
        <v>#DIV/0!</v>
      </c>
    </row>
    <row r="344" spans="1:8" ht="17.100000000000001" customHeight="1">
      <c r="A344" s="1193"/>
      <c r="B344" s="1205"/>
      <c r="C344" s="1445" t="s">
        <v>793</v>
      </c>
      <c r="D344" s="1446" t="s">
        <v>794</v>
      </c>
      <c r="E344" s="1437">
        <v>20000</v>
      </c>
      <c r="F344" s="1437">
        <v>5000</v>
      </c>
      <c r="G344" s="1437">
        <v>654</v>
      </c>
      <c r="H344" s="1438">
        <f t="shared" si="84"/>
        <v>0.1308</v>
      </c>
    </row>
    <row r="345" spans="1:8" ht="17.100000000000001" customHeight="1">
      <c r="A345" s="1193"/>
      <c r="B345" s="1205"/>
      <c r="C345" s="1445" t="s">
        <v>486</v>
      </c>
      <c r="D345" s="1446" t="s">
        <v>686</v>
      </c>
      <c r="E345" s="1437">
        <v>781000</v>
      </c>
      <c r="F345" s="1437">
        <v>757500</v>
      </c>
      <c r="G345" s="1437">
        <v>686043</v>
      </c>
      <c r="H345" s="1438">
        <f t="shared" si="84"/>
        <v>0.90566732673267325</v>
      </c>
    </row>
    <row r="346" spans="1:8" ht="17.100000000000001" customHeight="1">
      <c r="A346" s="1193"/>
      <c r="B346" s="1205"/>
      <c r="C346" s="1445" t="s">
        <v>469</v>
      </c>
      <c r="D346" s="1446" t="s">
        <v>687</v>
      </c>
      <c r="E346" s="1437">
        <v>288709</v>
      </c>
      <c r="F346" s="1437">
        <v>304709</v>
      </c>
      <c r="G346" s="1437">
        <v>295657</v>
      </c>
      <c r="H346" s="1438">
        <f t="shared" si="84"/>
        <v>0.9702929680449216</v>
      </c>
    </row>
    <row r="347" spans="1:8" ht="17.100000000000001" customHeight="1">
      <c r="A347" s="1193"/>
      <c r="B347" s="1205"/>
      <c r="C347" s="1445" t="s">
        <v>470</v>
      </c>
      <c r="D347" s="1446" t="s">
        <v>688</v>
      </c>
      <c r="E347" s="1437">
        <v>126000</v>
      </c>
      <c r="F347" s="1437">
        <v>126000</v>
      </c>
      <c r="G347" s="1437">
        <v>123290</v>
      </c>
      <c r="H347" s="1438">
        <f t="shared" si="84"/>
        <v>0.97849206349206352</v>
      </c>
    </row>
    <row r="348" spans="1:8" ht="24.75" customHeight="1">
      <c r="A348" s="1193"/>
      <c r="B348" s="1205"/>
      <c r="C348" s="1445" t="s">
        <v>471</v>
      </c>
      <c r="D348" s="1446" t="s">
        <v>703</v>
      </c>
      <c r="E348" s="1437">
        <v>11000</v>
      </c>
      <c r="F348" s="1437">
        <v>11000</v>
      </c>
      <c r="G348" s="1437">
        <v>4018</v>
      </c>
      <c r="H348" s="1438">
        <f t="shared" si="84"/>
        <v>0.36527272727272725</v>
      </c>
    </row>
    <row r="349" spans="1:8" ht="15.75" customHeight="1">
      <c r="A349" s="1193"/>
      <c r="B349" s="1205"/>
      <c r="C349" s="1445" t="s">
        <v>689</v>
      </c>
      <c r="D349" s="1446" t="s">
        <v>690</v>
      </c>
      <c r="E349" s="1437">
        <v>0</v>
      </c>
      <c r="F349" s="1437">
        <v>1000</v>
      </c>
      <c r="G349" s="1437">
        <v>0</v>
      </c>
      <c r="H349" s="1438">
        <f t="shared" si="84"/>
        <v>0</v>
      </c>
    </row>
    <row r="350" spans="1:8" ht="17.25" customHeight="1">
      <c r="A350" s="1193"/>
      <c r="B350" s="1205"/>
      <c r="C350" s="1445" t="s">
        <v>487</v>
      </c>
      <c r="D350" s="1446" t="s">
        <v>691</v>
      </c>
      <c r="E350" s="1437">
        <v>188300</v>
      </c>
      <c r="F350" s="1437">
        <v>188300</v>
      </c>
      <c r="G350" s="1437">
        <v>163889</v>
      </c>
      <c r="H350" s="1438">
        <f t="shared" si="84"/>
        <v>0.87036112586298464</v>
      </c>
    </row>
    <row r="351" spans="1:8" ht="54" hidden="1" customHeight="1">
      <c r="A351" s="1193"/>
      <c r="B351" s="1205"/>
      <c r="C351" s="1445" t="s">
        <v>738</v>
      </c>
      <c r="D351" s="1446"/>
      <c r="E351" s="1437"/>
      <c r="F351" s="1437"/>
      <c r="G351" s="1437"/>
      <c r="H351" s="1438" t="e">
        <f t="shared" si="84"/>
        <v>#DIV/0!</v>
      </c>
    </row>
    <row r="352" spans="1:8" ht="18" customHeight="1">
      <c r="A352" s="1193"/>
      <c r="B352" s="1205"/>
      <c r="C352" s="1445" t="s">
        <v>795</v>
      </c>
      <c r="D352" s="1446" t="s">
        <v>796</v>
      </c>
      <c r="E352" s="1437">
        <v>0</v>
      </c>
      <c r="F352" s="1437">
        <v>27504</v>
      </c>
      <c r="G352" s="1437">
        <v>27504</v>
      </c>
      <c r="H352" s="1438">
        <f t="shared" si="84"/>
        <v>1</v>
      </c>
    </row>
    <row r="353" spans="1:8" ht="17.100000000000001" customHeight="1">
      <c r="A353" s="1193"/>
      <c r="B353" s="1205"/>
      <c r="C353" s="1445" t="s">
        <v>474</v>
      </c>
      <c r="D353" s="1446" t="s">
        <v>749</v>
      </c>
      <c r="E353" s="1437">
        <v>13000</v>
      </c>
      <c r="F353" s="1437">
        <v>122740</v>
      </c>
      <c r="G353" s="1437">
        <v>105590</v>
      </c>
      <c r="H353" s="1438">
        <f t="shared" si="84"/>
        <v>0.86027374938895229</v>
      </c>
    </row>
    <row r="354" spans="1:8" ht="24.75" hidden="1" customHeight="1">
      <c r="A354" s="1193"/>
      <c r="B354" s="1205"/>
      <c r="C354" s="1445" t="s">
        <v>797</v>
      </c>
      <c r="D354" s="1446" t="s">
        <v>798</v>
      </c>
      <c r="E354" s="1437">
        <v>0</v>
      </c>
      <c r="F354" s="1437"/>
      <c r="G354" s="1437"/>
      <c r="H354" s="1438" t="e">
        <f t="shared" si="84"/>
        <v>#DIV/0!</v>
      </c>
    </row>
    <row r="355" spans="1:8" ht="17.100000000000001" customHeight="1">
      <c r="A355" s="1193"/>
      <c r="B355" s="1205"/>
      <c r="C355" s="1445" t="s">
        <v>750</v>
      </c>
      <c r="D355" s="1446" t="s">
        <v>751</v>
      </c>
      <c r="E355" s="1437">
        <v>30500</v>
      </c>
      <c r="F355" s="1437">
        <v>34913</v>
      </c>
      <c r="G355" s="1437">
        <v>21595</v>
      </c>
      <c r="H355" s="1438">
        <f t="shared" si="84"/>
        <v>0.6185375075186893</v>
      </c>
    </row>
    <row r="356" spans="1:8" ht="25.5" customHeight="1">
      <c r="A356" s="1193"/>
      <c r="B356" s="1205"/>
      <c r="C356" s="1445" t="s">
        <v>482</v>
      </c>
      <c r="D356" s="1446" t="s">
        <v>694</v>
      </c>
      <c r="E356" s="1437">
        <v>110000</v>
      </c>
      <c r="F356" s="1437">
        <v>110000</v>
      </c>
      <c r="G356" s="1437">
        <v>109383</v>
      </c>
      <c r="H356" s="1438">
        <f t="shared" si="84"/>
        <v>0.9943909090909091</v>
      </c>
    </row>
    <row r="357" spans="1:8" ht="11.25" customHeight="1">
      <c r="A357" s="1193"/>
      <c r="B357" s="1205"/>
      <c r="C357" s="1238"/>
      <c r="D357" s="1238"/>
      <c r="E357" s="1215"/>
      <c r="F357" s="1215"/>
      <c r="G357" s="1215"/>
      <c r="H357" s="1216"/>
    </row>
    <row r="358" spans="1:8" ht="17.100000000000001" customHeight="1">
      <c r="A358" s="1193"/>
      <c r="B358" s="1205"/>
      <c r="C358" s="2901" t="s">
        <v>695</v>
      </c>
      <c r="D358" s="2901"/>
      <c r="E358" s="1437">
        <f t="shared" ref="E358:G358" si="85">E359</f>
        <v>240000</v>
      </c>
      <c r="F358" s="1437">
        <f t="shared" si="85"/>
        <v>217000</v>
      </c>
      <c r="G358" s="1437">
        <f t="shared" si="85"/>
        <v>161622</v>
      </c>
      <c r="H358" s="1438">
        <f t="shared" si="84"/>
        <v>0.74480184331797239</v>
      </c>
    </row>
    <row r="359" spans="1:8" ht="17.100000000000001" customHeight="1">
      <c r="A359" s="1193"/>
      <c r="B359" s="1205"/>
      <c r="C359" s="1441" t="s">
        <v>458</v>
      </c>
      <c r="D359" s="1442" t="s">
        <v>696</v>
      </c>
      <c r="E359" s="1443">
        <v>240000</v>
      </c>
      <c r="F359" s="1443">
        <v>217000</v>
      </c>
      <c r="G359" s="1443">
        <v>161622</v>
      </c>
      <c r="H359" s="1444">
        <f t="shared" si="84"/>
        <v>0.74480184331797239</v>
      </c>
    </row>
    <row r="360" spans="1:8" ht="12" customHeight="1">
      <c r="A360" s="1193"/>
      <c r="B360" s="1205"/>
      <c r="C360" s="1449"/>
      <c r="D360" s="1450"/>
      <c r="E360" s="1409"/>
      <c r="F360" s="1409"/>
      <c r="G360" s="1409"/>
      <c r="H360" s="1410"/>
    </row>
    <row r="361" spans="1:8" ht="17.100000000000001" customHeight="1">
      <c r="A361" s="1193"/>
      <c r="B361" s="1205"/>
      <c r="C361" s="2916" t="s">
        <v>708</v>
      </c>
      <c r="D361" s="2917"/>
      <c r="E361" s="1409">
        <f>E362</f>
        <v>0</v>
      </c>
      <c r="F361" s="1409">
        <f t="shared" ref="F361:G361" si="86">F362</f>
        <v>488</v>
      </c>
      <c r="G361" s="1409">
        <f t="shared" si="86"/>
        <v>482</v>
      </c>
      <c r="H361" s="1410">
        <f t="shared" si="84"/>
        <v>0.98770491803278693</v>
      </c>
    </row>
    <row r="362" spans="1:8" ht="50.25" customHeight="1">
      <c r="A362" s="1193"/>
      <c r="B362" s="1205"/>
      <c r="C362" s="1451" t="s">
        <v>738</v>
      </c>
      <c r="D362" s="1450" t="s">
        <v>739</v>
      </c>
      <c r="E362" s="1409">
        <v>0</v>
      </c>
      <c r="F362" s="1409">
        <v>488</v>
      </c>
      <c r="G362" s="1409">
        <v>482</v>
      </c>
      <c r="H362" s="1410">
        <f t="shared" si="84"/>
        <v>0.98770491803278693</v>
      </c>
    </row>
    <row r="363" spans="1:8" ht="10.5" customHeight="1">
      <c r="A363" s="1193"/>
      <c r="B363" s="1205"/>
      <c r="C363" s="1452"/>
      <c r="D363" s="1453"/>
      <c r="E363" s="1454"/>
      <c r="F363" s="1454"/>
      <c r="G363" s="1454"/>
      <c r="H363" s="1455"/>
    </row>
    <row r="364" spans="1:8" ht="17.100000000000001" customHeight="1">
      <c r="A364" s="1193"/>
      <c r="B364" s="1205"/>
      <c r="C364" s="2629" t="s">
        <v>697</v>
      </c>
      <c r="D364" s="2629"/>
      <c r="E364" s="1199">
        <f>E365</f>
        <v>455791698</v>
      </c>
      <c r="F364" s="1199">
        <f t="shared" ref="F364:G364" si="87">F365</f>
        <v>377885660</v>
      </c>
      <c r="G364" s="1199">
        <f t="shared" si="87"/>
        <v>331898081</v>
      </c>
      <c r="H364" s="1200">
        <f t="shared" si="84"/>
        <v>0.87830292634020568</v>
      </c>
    </row>
    <row r="365" spans="1:8" ht="17.100000000000001" customHeight="1">
      <c r="A365" s="1193"/>
      <c r="B365" s="1205"/>
      <c r="C365" s="2911" t="s">
        <v>698</v>
      </c>
      <c r="D365" s="2911"/>
      <c r="E365" s="1456">
        <f>SUM(E366:E376)</f>
        <v>455791698</v>
      </c>
      <c r="F365" s="1456">
        <f t="shared" ref="F365:G365" si="88">SUM(F366:F376)</f>
        <v>377885660</v>
      </c>
      <c r="G365" s="1456">
        <f t="shared" si="88"/>
        <v>331898081</v>
      </c>
      <c r="H365" s="1457">
        <f t="shared" si="84"/>
        <v>0.87830292634020568</v>
      </c>
    </row>
    <row r="366" spans="1:8" ht="17.100000000000001" customHeight="1">
      <c r="A366" s="1193"/>
      <c r="B366" s="1205"/>
      <c r="C366" s="1458" t="s">
        <v>472</v>
      </c>
      <c r="D366" s="1459" t="s">
        <v>699</v>
      </c>
      <c r="E366" s="1456">
        <f>34746119+14011238</f>
        <v>48757357</v>
      </c>
      <c r="F366" s="1456">
        <v>59644958</v>
      </c>
      <c r="G366" s="1456">
        <v>46363011</v>
      </c>
      <c r="H366" s="1457">
        <f t="shared" si="84"/>
        <v>0.77731651684623537</v>
      </c>
    </row>
    <row r="367" spans="1:8" ht="17.100000000000001" customHeight="1">
      <c r="A367" s="1193"/>
      <c r="B367" s="1205"/>
      <c r="C367" s="1458" t="s">
        <v>788</v>
      </c>
      <c r="D367" s="1459" t="s">
        <v>699</v>
      </c>
      <c r="E367" s="1456">
        <f>178090972+115642951</f>
        <v>293733923</v>
      </c>
      <c r="F367" s="1456">
        <v>230598603</v>
      </c>
      <c r="G367" s="1456">
        <v>224294137</v>
      </c>
      <c r="H367" s="1457">
        <f t="shared" si="84"/>
        <v>0.97266043281276948</v>
      </c>
    </row>
    <row r="368" spans="1:8" ht="17.100000000000001" customHeight="1">
      <c r="A368" s="1193"/>
      <c r="B368" s="1205"/>
      <c r="C368" s="1458" t="s">
        <v>799</v>
      </c>
      <c r="D368" s="1459" t="s">
        <v>699</v>
      </c>
      <c r="E368" s="1456">
        <v>29160814</v>
      </c>
      <c r="F368" s="1456">
        <v>12049668</v>
      </c>
      <c r="G368" s="1456">
        <v>2667382</v>
      </c>
      <c r="H368" s="1457">
        <f t="shared" si="84"/>
        <v>0.22136560111033765</v>
      </c>
    </row>
    <row r="369" spans="1:9" ht="17.100000000000001" customHeight="1">
      <c r="A369" s="1193"/>
      <c r="B369" s="1205"/>
      <c r="C369" s="1458" t="s">
        <v>789</v>
      </c>
      <c r="D369" s="1459" t="s">
        <v>699</v>
      </c>
      <c r="E369" s="1456">
        <f>41992788+19850009</f>
        <v>61842797</v>
      </c>
      <c r="F369" s="1456">
        <v>43049663</v>
      </c>
      <c r="G369" s="1456">
        <v>39949830</v>
      </c>
      <c r="H369" s="1457">
        <f t="shared" si="84"/>
        <v>0.92799402401826003</v>
      </c>
    </row>
    <row r="370" spans="1:9" ht="17.100000000000001" customHeight="1">
      <c r="A370" s="1193"/>
      <c r="B370" s="1205"/>
      <c r="C370" s="1458" t="s">
        <v>498</v>
      </c>
      <c r="D370" s="1459" t="s">
        <v>745</v>
      </c>
      <c r="E370" s="1456">
        <f>3712365+4529837</f>
        <v>8242202</v>
      </c>
      <c r="F370" s="1456">
        <v>14614767</v>
      </c>
      <c r="G370" s="1456">
        <v>9448837</v>
      </c>
      <c r="H370" s="1457">
        <f t="shared" si="84"/>
        <v>0.64652669454121303</v>
      </c>
    </row>
    <row r="371" spans="1:9" ht="17.100000000000001" customHeight="1">
      <c r="A371" s="1193"/>
      <c r="B371" s="1205"/>
      <c r="C371" s="1458" t="s">
        <v>769</v>
      </c>
      <c r="D371" s="1459" t="s">
        <v>745</v>
      </c>
      <c r="E371" s="1456">
        <f>3732040+8257522</f>
        <v>11989562</v>
      </c>
      <c r="F371" s="1456">
        <v>10902850</v>
      </c>
      <c r="G371" s="1456">
        <v>7506545</v>
      </c>
      <c r="H371" s="1457">
        <f t="shared" si="84"/>
        <v>0.68849383418097099</v>
      </c>
    </row>
    <row r="372" spans="1:9" ht="16.5" customHeight="1">
      <c r="A372" s="1193"/>
      <c r="B372" s="1205"/>
      <c r="C372" s="1458" t="s">
        <v>800</v>
      </c>
      <c r="D372" s="1459" t="s">
        <v>745</v>
      </c>
      <c r="E372" s="1456">
        <v>0</v>
      </c>
      <c r="F372" s="1456">
        <v>493471</v>
      </c>
      <c r="G372" s="1456">
        <v>269440</v>
      </c>
      <c r="H372" s="1457">
        <f t="shared" si="84"/>
        <v>0.54600979591505883</v>
      </c>
    </row>
    <row r="373" spans="1:9" ht="16.5" customHeight="1">
      <c r="A373" s="1193"/>
      <c r="B373" s="1205"/>
      <c r="C373" s="1460" t="s">
        <v>786</v>
      </c>
      <c r="D373" s="1461" t="s">
        <v>745</v>
      </c>
      <c r="E373" s="1456">
        <f>658596+1406447</f>
        <v>2065043</v>
      </c>
      <c r="F373" s="1456">
        <v>1998293</v>
      </c>
      <c r="G373" s="1456">
        <v>1372233</v>
      </c>
      <c r="H373" s="1457">
        <f t="shared" si="84"/>
        <v>0.68670260066967159</v>
      </c>
    </row>
    <row r="374" spans="1:9" ht="53.25" customHeight="1">
      <c r="A374" s="1193"/>
      <c r="B374" s="1193"/>
      <c r="C374" s="1462" t="s">
        <v>112</v>
      </c>
      <c r="D374" s="1463" t="s">
        <v>775</v>
      </c>
      <c r="E374" s="1464">
        <v>0</v>
      </c>
      <c r="F374" s="1465">
        <v>4528959</v>
      </c>
      <c r="G374" s="1456">
        <v>22239</v>
      </c>
      <c r="H374" s="1466">
        <f t="shared" si="84"/>
        <v>4.9103999395887664E-3</v>
      </c>
    </row>
    <row r="375" spans="1:9" ht="54.75" customHeight="1">
      <c r="A375" s="1193"/>
      <c r="B375" s="1205"/>
      <c r="C375" s="1467" t="s">
        <v>164</v>
      </c>
      <c r="D375" s="1468" t="s">
        <v>705</v>
      </c>
      <c r="E375" s="1456">
        <v>0</v>
      </c>
      <c r="F375" s="1456">
        <v>3771</v>
      </c>
      <c r="G375" s="1456">
        <v>3770</v>
      </c>
      <c r="H375" s="1457">
        <f t="shared" si="84"/>
        <v>0.9997348183505701</v>
      </c>
    </row>
    <row r="376" spans="1:9" ht="54.75" customHeight="1">
      <c r="A376" s="1193"/>
      <c r="B376" s="1205"/>
      <c r="C376" s="1469" t="s">
        <v>773</v>
      </c>
      <c r="D376" s="1468" t="s">
        <v>705</v>
      </c>
      <c r="E376" s="1456">
        <v>0</v>
      </c>
      <c r="F376" s="1456">
        <v>657</v>
      </c>
      <c r="G376" s="1456">
        <v>657</v>
      </c>
      <c r="H376" s="1457">
        <f t="shared" si="84"/>
        <v>1</v>
      </c>
    </row>
    <row r="377" spans="1:9" ht="13.5" customHeight="1">
      <c r="A377" s="1193"/>
      <c r="B377" s="1205"/>
      <c r="C377" s="1238"/>
      <c r="D377" s="1251"/>
      <c r="E377" s="1252"/>
      <c r="F377" s="1252"/>
      <c r="G377" s="1252"/>
      <c r="H377" s="1457"/>
      <c r="I377" s="1470"/>
    </row>
    <row r="378" spans="1:9" ht="17.100000000000001" customHeight="1">
      <c r="A378" s="1193"/>
      <c r="B378" s="1205"/>
      <c r="C378" s="2912" t="s">
        <v>706</v>
      </c>
      <c r="D378" s="2913"/>
      <c r="E378" s="1471">
        <f>SUM(E379:E389)</f>
        <v>420796550</v>
      </c>
      <c r="F378" s="1471">
        <f t="shared" ref="F378:G378" si="89">SUM(F379:F389)</f>
        <v>332204850</v>
      </c>
      <c r="G378" s="1471">
        <f t="shared" si="89"/>
        <v>292661993</v>
      </c>
      <c r="H378" s="1457">
        <f t="shared" si="84"/>
        <v>0.88096845365141419</v>
      </c>
    </row>
    <row r="379" spans="1:9" ht="17.100000000000001" customHeight="1">
      <c r="A379" s="1193"/>
      <c r="B379" s="1205"/>
      <c r="C379" s="1472" t="s">
        <v>472</v>
      </c>
      <c r="D379" s="1473" t="s">
        <v>699</v>
      </c>
      <c r="E379" s="1456">
        <f>5462020+11203189</f>
        <v>16665209</v>
      </c>
      <c r="F379" s="1474">
        <v>19067148</v>
      </c>
      <c r="G379" s="1474">
        <v>11576173</v>
      </c>
      <c r="H379" s="1457">
        <f t="shared" si="84"/>
        <v>0.60712661379667265</v>
      </c>
    </row>
    <row r="380" spans="1:9" ht="17.100000000000001" customHeight="1">
      <c r="A380" s="1193"/>
      <c r="B380" s="1205"/>
      <c r="C380" s="1472" t="s">
        <v>788</v>
      </c>
      <c r="D380" s="1473" t="s">
        <v>699</v>
      </c>
      <c r="E380" s="1456">
        <f>178090972+115642951</f>
        <v>293733923</v>
      </c>
      <c r="F380" s="1474">
        <v>230598603</v>
      </c>
      <c r="G380" s="1474">
        <v>224294137</v>
      </c>
      <c r="H380" s="1457">
        <f t="shared" si="84"/>
        <v>0.97266043281276948</v>
      </c>
    </row>
    <row r="381" spans="1:9" ht="17.100000000000001" customHeight="1">
      <c r="A381" s="1193"/>
      <c r="B381" s="1205"/>
      <c r="C381" s="1472" t="s">
        <v>799</v>
      </c>
      <c r="D381" s="1473" t="s">
        <v>699</v>
      </c>
      <c r="E381" s="1456">
        <v>29160814</v>
      </c>
      <c r="F381" s="1474">
        <v>12049668</v>
      </c>
      <c r="G381" s="1474">
        <v>2226984</v>
      </c>
      <c r="H381" s="1457">
        <f t="shared" si="84"/>
        <v>0.18481704226207726</v>
      </c>
    </row>
    <row r="382" spans="1:9" ht="17.100000000000001" customHeight="1">
      <c r="A382" s="1193"/>
      <c r="B382" s="1205"/>
      <c r="C382" s="1475" t="s">
        <v>789</v>
      </c>
      <c r="D382" s="1476" t="s">
        <v>699</v>
      </c>
      <c r="E382" s="1456">
        <f>41992788+19850009</f>
        <v>61842797</v>
      </c>
      <c r="F382" s="1474">
        <v>43049663</v>
      </c>
      <c r="G382" s="1474">
        <v>39900897</v>
      </c>
      <c r="H382" s="1457">
        <f t="shared" si="84"/>
        <v>0.9268573600680684</v>
      </c>
    </row>
    <row r="383" spans="1:9" ht="17.100000000000001" customHeight="1">
      <c r="A383" s="1193"/>
      <c r="B383" s="1205"/>
      <c r="C383" s="1475" t="s">
        <v>498</v>
      </c>
      <c r="D383" s="1476" t="s">
        <v>745</v>
      </c>
      <c r="E383" s="1456">
        <f>809365+4529837</f>
        <v>5339202</v>
      </c>
      <c r="F383" s="1474">
        <v>9511767</v>
      </c>
      <c r="G383" s="1474">
        <v>5488918</v>
      </c>
      <c r="H383" s="1457">
        <f t="shared" si="84"/>
        <v>0.57706606984801034</v>
      </c>
    </row>
    <row r="384" spans="1:9" ht="17.100000000000001" customHeight="1">
      <c r="A384" s="1193"/>
      <c r="B384" s="1205"/>
      <c r="C384" s="1475" t="s">
        <v>769</v>
      </c>
      <c r="D384" s="1476" t="s">
        <v>745</v>
      </c>
      <c r="E384" s="1456">
        <f>3732040+8257522</f>
        <v>11989562</v>
      </c>
      <c r="F384" s="1474">
        <v>10902850</v>
      </c>
      <c r="G384" s="1474">
        <v>7506545</v>
      </c>
      <c r="H384" s="1457">
        <f t="shared" si="84"/>
        <v>0.68849383418097099</v>
      </c>
    </row>
    <row r="385" spans="1:8" ht="18" customHeight="1">
      <c r="A385" s="1193"/>
      <c r="B385" s="1205"/>
      <c r="C385" s="1460" t="s">
        <v>800</v>
      </c>
      <c r="D385" s="1476" t="s">
        <v>745</v>
      </c>
      <c r="E385" s="1456">
        <v>0</v>
      </c>
      <c r="F385" s="1474">
        <v>493471</v>
      </c>
      <c r="G385" s="1474">
        <v>269440</v>
      </c>
      <c r="H385" s="1457">
        <f t="shared" si="84"/>
        <v>0.54600979591505883</v>
      </c>
    </row>
    <row r="386" spans="1:8" ht="17.100000000000001" customHeight="1">
      <c r="A386" s="1193"/>
      <c r="B386" s="1205"/>
      <c r="C386" s="1460" t="s">
        <v>786</v>
      </c>
      <c r="D386" s="1461" t="s">
        <v>745</v>
      </c>
      <c r="E386" s="1456">
        <f>658596+1406447</f>
        <v>2065043</v>
      </c>
      <c r="F386" s="1474">
        <v>1998293</v>
      </c>
      <c r="G386" s="1474">
        <v>1372233</v>
      </c>
      <c r="H386" s="1457">
        <f t="shared" si="84"/>
        <v>0.68670260066967159</v>
      </c>
    </row>
    <row r="387" spans="1:8" ht="51.75" customHeight="1">
      <c r="A387" s="1193"/>
      <c r="B387" s="1205"/>
      <c r="C387" s="1462" t="s">
        <v>112</v>
      </c>
      <c r="D387" s="1477" t="s">
        <v>775</v>
      </c>
      <c r="E387" s="1464">
        <v>0</v>
      </c>
      <c r="F387" s="1474">
        <v>4528959</v>
      </c>
      <c r="G387" s="1474">
        <v>22239</v>
      </c>
      <c r="H387" s="1466">
        <f t="shared" si="84"/>
        <v>4.9103999395887664E-3</v>
      </c>
    </row>
    <row r="388" spans="1:8" ht="51" customHeight="1">
      <c r="A388" s="1193"/>
      <c r="B388" s="1205"/>
      <c r="C388" s="1478" t="s">
        <v>164</v>
      </c>
      <c r="D388" s="1479" t="s">
        <v>705</v>
      </c>
      <c r="E388" s="1221">
        <v>0</v>
      </c>
      <c r="F388" s="1480">
        <v>3771</v>
      </c>
      <c r="G388" s="1480">
        <v>3770</v>
      </c>
      <c r="H388" s="1438">
        <f t="shared" si="84"/>
        <v>0.9997348183505701</v>
      </c>
    </row>
    <row r="389" spans="1:8" ht="59.25" customHeight="1" thickBot="1">
      <c r="A389" s="1193"/>
      <c r="B389" s="1205"/>
      <c r="C389" s="1478" t="s">
        <v>773</v>
      </c>
      <c r="D389" s="1468" t="s">
        <v>705</v>
      </c>
      <c r="E389" s="1229">
        <v>0</v>
      </c>
      <c r="F389" s="1481">
        <v>657</v>
      </c>
      <c r="G389" s="1481">
        <v>657</v>
      </c>
      <c r="H389" s="1457">
        <f t="shared" si="84"/>
        <v>1</v>
      </c>
    </row>
    <row r="390" spans="1:8" ht="15" customHeight="1" thickBot="1">
      <c r="A390" s="1193"/>
      <c r="B390" s="1281" t="s">
        <v>581</v>
      </c>
      <c r="C390" s="1282"/>
      <c r="D390" s="1283" t="s">
        <v>582</v>
      </c>
      <c r="E390" s="1284">
        <f t="shared" ref="E390:G390" si="90">E391+E395</f>
        <v>622773</v>
      </c>
      <c r="F390" s="1284">
        <f t="shared" si="90"/>
        <v>1667589</v>
      </c>
      <c r="G390" s="1284">
        <f t="shared" si="90"/>
        <v>1044816</v>
      </c>
      <c r="H390" s="1285">
        <f t="shared" si="84"/>
        <v>0.62654287117509166</v>
      </c>
    </row>
    <row r="391" spans="1:8" ht="15" hidden="1" customHeight="1">
      <c r="A391" s="1193"/>
      <c r="B391" s="1406"/>
      <c r="C391" s="2590" t="s">
        <v>665</v>
      </c>
      <c r="D391" s="2590"/>
      <c r="E391" s="1482">
        <f t="shared" ref="E391:E392" si="91">E392</f>
        <v>0</v>
      </c>
      <c r="F391" s="1482"/>
      <c r="G391" s="1482"/>
      <c r="H391" s="1483" t="e">
        <f t="shared" si="84"/>
        <v>#DIV/0!</v>
      </c>
    </row>
    <row r="392" spans="1:8" ht="15" hidden="1" customHeight="1">
      <c r="A392" s="1193"/>
      <c r="B392" s="1406"/>
      <c r="C392" s="2901" t="s">
        <v>742</v>
      </c>
      <c r="D392" s="2901"/>
      <c r="E392" s="1465">
        <f t="shared" si="91"/>
        <v>0</v>
      </c>
      <c r="F392" s="1465"/>
      <c r="G392" s="1465"/>
      <c r="H392" s="1466" t="e">
        <f t="shared" si="84"/>
        <v>#DIV/0!</v>
      </c>
    </row>
    <row r="393" spans="1:8" ht="33.75" hidden="1" customHeight="1">
      <c r="A393" s="1193"/>
      <c r="B393" s="1406"/>
      <c r="C393" s="1484" t="s">
        <v>109</v>
      </c>
      <c r="D393" s="1485" t="s">
        <v>784</v>
      </c>
      <c r="E393" s="1465">
        <v>0</v>
      </c>
      <c r="F393" s="1465"/>
      <c r="G393" s="1465"/>
      <c r="H393" s="1466" t="e">
        <f t="shared" si="84"/>
        <v>#DIV/0!</v>
      </c>
    </row>
    <row r="394" spans="1:8" ht="15" hidden="1" customHeight="1">
      <c r="A394" s="1193"/>
      <c r="B394" s="1406"/>
      <c r="C394" s="1486"/>
      <c r="D394" s="1487"/>
      <c r="E394" s="1488"/>
      <c r="F394" s="1488"/>
      <c r="G394" s="1488"/>
      <c r="H394" s="1489" t="e">
        <f t="shared" si="84"/>
        <v>#DIV/0!</v>
      </c>
    </row>
    <row r="395" spans="1:8">
      <c r="A395" s="1193"/>
      <c r="B395" s="1205"/>
      <c r="C395" s="2629" t="s">
        <v>801</v>
      </c>
      <c r="D395" s="2629"/>
      <c r="E395" s="1199">
        <f t="shared" ref="E395:G396" si="92">E396</f>
        <v>622773</v>
      </c>
      <c r="F395" s="1199">
        <f t="shared" si="92"/>
        <v>1667589</v>
      </c>
      <c r="G395" s="1199">
        <f t="shared" si="92"/>
        <v>1044816</v>
      </c>
      <c r="H395" s="1200">
        <f t="shared" si="84"/>
        <v>0.62654287117509166</v>
      </c>
    </row>
    <row r="396" spans="1:8" ht="16.5" customHeight="1">
      <c r="A396" s="1193"/>
      <c r="B396" s="1205"/>
      <c r="C396" s="2901" t="s">
        <v>802</v>
      </c>
      <c r="D396" s="2901"/>
      <c r="E396" s="1456">
        <f t="shared" si="92"/>
        <v>622773</v>
      </c>
      <c r="F396" s="1456">
        <f t="shared" si="92"/>
        <v>1667589</v>
      </c>
      <c r="G396" s="1456">
        <f t="shared" si="92"/>
        <v>1044816</v>
      </c>
      <c r="H396" s="1457">
        <f t="shared" si="84"/>
        <v>0.62654287117509166</v>
      </c>
    </row>
    <row r="397" spans="1:8" ht="39" thickBot="1">
      <c r="A397" s="1193"/>
      <c r="B397" s="1205"/>
      <c r="C397" s="1490" t="s">
        <v>385</v>
      </c>
      <c r="D397" s="1461" t="s">
        <v>803</v>
      </c>
      <c r="E397" s="1443">
        <f>1232773-610000</f>
        <v>622773</v>
      </c>
      <c r="F397" s="1443">
        <v>1667589</v>
      </c>
      <c r="G397" s="1443">
        <v>1044816</v>
      </c>
      <c r="H397" s="1444">
        <f t="shared" si="84"/>
        <v>0.62654287117509166</v>
      </c>
    </row>
    <row r="398" spans="1:8" ht="15.75" customHeight="1" thickBot="1">
      <c r="A398" s="1193"/>
      <c r="B398" s="1281" t="s">
        <v>804</v>
      </c>
      <c r="C398" s="2902"/>
      <c r="D398" s="2903"/>
      <c r="E398" s="1412">
        <f>E399</f>
        <v>0</v>
      </c>
      <c r="F398" s="1412">
        <f t="shared" ref="F398:G398" si="93">F399</f>
        <v>1000000</v>
      </c>
      <c r="G398" s="1412">
        <f t="shared" si="93"/>
        <v>0</v>
      </c>
      <c r="H398" s="1491">
        <f t="shared" si="84"/>
        <v>0</v>
      </c>
    </row>
    <row r="399" spans="1:8" ht="15.75" customHeight="1" thickBot="1">
      <c r="A399" s="1193"/>
      <c r="B399" s="1492"/>
      <c r="C399" s="2790" t="s">
        <v>801</v>
      </c>
      <c r="D399" s="2904"/>
      <c r="E399" s="1493">
        <f>E400</f>
        <v>0</v>
      </c>
      <c r="F399" s="1493">
        <f>F400</f>
        <v>1000000</v>
      </c>
      <c r="G399" s="1493">
        <f>SUM(G400:G401)</f>
        <v>0</v>
      </c>
      <c r="H399" s="1494">
        <f>G399/F399</f>
        <v>0</v>
      </c>
    </row>
    <row r="400" spans="1:8" ht="15.75" customHeight="1" thickBot="1">
      <c r="A400" s="1193"/>
      <c r="B400" s="1495"/>
      <c r="C400" s="2905" t="s">
        <v>802</v>
      </c>
      <c r="D400" s="2906"/>
      <c r="E400" s="1496">
        <f>E401</f>
        <v>0</v>
      </c>
      <c r="F400" s="1497">
        <f>F401</f>
        <v>1000000</v>
      </c>
      <c r="G400" s="1497">
        <f>G401</f>
        <v>0</v>
      </c>
      <c r="H400" s="1498">
        <f t="shared" ref="H400:H401" si="94">G400/F400</f>
        <v>0</v>
      </c>
    </row>
    <row r="401" spans="1:8" ht="43.5" customHeight="1" thickBot="1">
      <c r="A401" s="1193"/>
      <c r="B401" s="1499"/>
      <c r="C401" s="1500" t="s">
        <v>385</v>
      </c>
      <c r="D401" s="1501" t="s">
        <v>803</v>
      </c>
      <c r="E401" s="1497">
        <v>0</v>
      </c>
      <c r="F401" s="1497">
        <v>1000000</v>
      </c>
      <c r="G401" s="1497">
        <v>0</v>
      </c>
      <c r="H401" s="1498">
        <f t="shared" si="94"/>
        <v>0</v>
      </c>
    </row>
    <row r="402" spans="1:8" ht="15" customHeight="1" thickBot="1">
      <c r="A402" s="1193"/>
      <c r="B402" s="1281" t="s">
        <v>584</v>
      </c>
      <c r="C402" s="1502"/>
      <c r="D402" s="1503" t="s">
        <v>585</v>
      </c>
      <c r="E402" s="1504">
        <f t="shared" ref="E402:G404" si="95">E403</f>
        <v>200000</v>
      </c>
      <c r="F402" s="1504">
        <f t="shared" si="95"/>
        <v>220000</v>
      </c>
      <c r="G402" s="1504">
        <f t="shared" si="95"/>
        <v>220000</v>
      </c>
      <c r="H402" s="1505">
        <f t="shared" si="84"/>
        <v>1</v>
      </c>
    </row>
    <row r="403" spans="1:8" ht="14.25" customHeight="1">
      <c r="A403" s="1193"/>
      <c r="B403" s="1205"/>
      <c r="C403" s="2907" t="s">
        <v>697</v>
      </c>
      <c r="D403" s="2908"/>
      <c r="E403" s="1221">
        <f t="shared" si="95"/>
        <v>200000</v>
      </c>
      <c r="F403" s="1221">
        <f t="shared" si="95"/>
        <v>220000</v>
      </c>
      <c r="G403" s="1221">
        <f t="shared" si="95"/>
        <v>220000</v>
      </c>
      <c r="H403" s="1222">
        <f t="shared" si="84"/>
        <v>1</v>
      </c>
    </row>
    <row r="404" spans="1:8" ht="16.5" customHeight="1">
      <c r="A404" s="1193"/>
      <c r="B404" s="1205"/>
      <c r="C404" s="2909" t="s">
        <v>802</v>
      </c>
      <c r="D404" s="2910"/>
      <c r="E404" s="1384">
        <f t="shared" si="95"/>
        <v>200000</v>
      </c>
      <c r="F404" s="1384">
        <f t="shared" si="95"/>
        <v>220000</v>
      </c>
      <c r="G404" s="1384">
        <f t="shared" si="95"/>
        <v>220000</v>
      </c>
      <c r="H404" s="1385">
        <f t="shared" si="84"/>
        <v>1</v>
      </c>
    </row>
    <row r="405" spans="1:8" ht="42" customHeight="1" thickBot="1">
      <c r="A405" s="1193"/>
      <c r="B405" s="1205"/>
      <c r="C405" s="1506" t="s">
        <v>385</v>
      </c>
      <c r="D405" s="1507" t="s">
        <v>803</v>
      </c>
      <c r="E405" s="1229">
        <v>200000</v>
      </c>
      <c r="F405" s="1229">
        <v>220000</v>
      </c>
      <c r="G405" s="1229">
        <v>220000</v>
      </c>
      <c r="H405" s="1230">
        <f t="shared" si="84"/>
        <v>1</v>
      </c>
    </row>
    <row r="406" spans="1:8" ht="20.25" customHeight="1" thickBot="1">
      <c r="A406" s="1193"/>
      <c r="B406" s="1281" t="s">
        <v>587</v>
      </c>
      <c r="C406" s="1282"/>
      <c r="D406" s="1283" t="s">
        <v>588</v>
      </c>
      <c r="E406" s="1504">
        <f t="shared" ref="E406:G408" si="96">E407</f>
        <v>500000</v>
      </c>
      <c r="F406" s="1504">
        <f t="shared" si="96"/>
        <v>500000</v>
      </c>
      <c r="G406" s="1504">
        <f t="shared" si="96"/>
        <v>500000</v>
      </c>
      <c r="H406" s="1505">
        <f t="shared" si="84"/>
        <v>1</v>
      </c>
    </row>
    <row r="407" spans="1:8" ht="15" customHeight="1">
      <c r="A407" s="1193"/>
      <c r="B407" s="1205"/>
      <c r="C407" s="2894" t="s">
        <v>697</v>
      </c>
      <c r="D407" s="2895"/>
      <c r="E407" s="1221">
        <f t="shared" si="96"/>
        <v>500000</v>
      </c>
      <c r="F407" s="1221">
        <f t="shared" si="96"/>
        <v>500000</v>
      </c>
      <c r="G407" s="1221">
        <f t="shared" si="96"/>
        <v>500000</v>
      </c>
      <c r="H407" s="1222">
        <f t="shared" si="84"/>
        <v>1</v>
      </c>
    </row>
    <row r="408" spans="1:8" ht="15.75" customHeight="1">
      <c r="A408" s="1193"/>
      <c r="B408" s="1205"/>
      <c r="C408" s="2655" t="s">
        <v>802</v>
      </c>
      <c r="D408" s="2655"/>
      <c r="E408" s="1443">
        <f t="shared" si="96"/>
        <v>500000</v>
      </c>
      <c r="F408" s="1443">
        <f t="shared" si="96"/>
        <v>500000</v>
      </c>
      <c r="G408" s="1443">
        <f t="shared" si="96"/>
        <v>500000</v>
      </c>
      <c r="H408" s="1444">
        <f t="shared" si="84"/>
        <v>1</v>
      </c>
    </row>
    <row r="409" spans="1:8" ht="40.5" customHeight="1" thickBot="1">
      <c r="A409" s="1193"/>
      <c r="B409" s="1205"/>
      <c r="C409" s="1460" t="s">
        <v>385</v>
      </c>
      <c r="D409" s="1461" t="s">
        <v>803</v>
      </c>
      <c r="E409" s="1229">
        <v>500000</v>
      </c>
      <c r="F409" s="1229">
        <v>500000</v>
      </c>
      <c r="G409" s="1229">
        <v>500000</v>
      </c>
      <c r="H409" s="1230">
        <f t="shared" si="84"/>
        <v>1</v>
      </c>
    </row>
    <row r="410" spans="1:8" ht="21" customHeight="1" thickBot="1">
      <c r="A410" s="1193"/>
      <c r="B410" s="1281" t="s">
        <v>590</v>
      </c>
      <c r="C410" s="1282"/>
      <c r="D410" s="1508"/>
      <c r="E410" s="1504">
        <f>E411</f>
        <v>0</v>
      </c>
      <c r="F410" s="1504">
        <f t="shared" ref="F410:G412" si="97">F411</f>
        <v>1250000</v>
      </c>
      <c r="G410" s="1504">
        <f t="shared" si="97"/>
        <v>1248938</v>
      </c>
      <c r="H410" s="1509">
        <f t="shared" si="84"/>
        <v>0.99915039999999999</v>
      </c>
    </row>
    <row r="411" spans="1:8" ht="19.5" customHeight="1">
      <c r="A411" s="1193"/>
      <c r="B411" s="1510"/>
      <c r="C411" s="2748" t="s">
        <v>665</v>
      </c>
      <c r="D411" s="2749"/>
      <c r="E411" s="1221">
        <f>E412</f>
        <v>0</v>
      </c>
      <c r="F411" s="1221">
        <f t="shared" si="97"/>
        <v>1250000</v>
      </c>
      <c r="G411" s="1221">
        <f t="shared" si="97"/>
        <v>1248938</v>
      </c>
      <c r="H411" s="1444">
        <f t="shared" si="84"/>
        <v>0.99915039999999999</v>
      </c>
    </row>
    <row r="412" spans="1:8" ht="17.25" customHeight="1">
      <c r="A412" s="1193"/>
      <c r="B412" s="1193"/>
      <c r="C412" s="2896" t="s">
        <v>742</v>
      </c>
      <c r="D412" s="2897"/>
      <c r="E412" s="1511">
        <f>E413</f>
        <v>0</v>
      </c>
      <c r="F412" s="1511">
        <f t="shared" si="97"/>
        <v>1250000</v>
      </c>
      <c r="G412" s="1511">
        <f t="shared" si="97"/>
        <v>1248938</v>
      </c>
      <c r="H412" s="1512">
        <f t="shared" si="84"/>
        <v>0.99915039999999999</v>
      </c>
    </row>
    <row r="413" spans="1:8" ht="40.5" customHeight="1" thickBot="1">
      <c r="A413" s="1193"/>
      <c r="B413" s="1393"/>
      <c r="C413" s="1513" t="s">
        <v>109</v>
      </c>
      <c r="D413" s="1514" t="s">
        <v>805</v>
      </c>
      <c r="E413" s="1515">
        <v>0</v>
      </c>
      <c r="F413" s="1516">
        <v>1250000</v>
      </c>
      <c r="G413" s="1516">
        <v>1248938</v>
      </c>
      <c r="H413" s="1517">
        <f t="shared" si="84"/>
        <v>0.99915039999999999</v>
      </c>
    </row>
    <row r="414" spans="1:8" ht="18.75" customHeight="1" thickBot="1">
      <c r="A414" s="1193"/>
      <c r="B414" s="1281" t="s">
        <v>412</v>
      </c>
      <c r="C414" s="1411"/>
      <c r="D414" s="1508" t="s">
        <v>53</v>
      </c>
      <c r="E414" s="1284">
        <f t="shared" ref="E414:G414" si="98">E415+E428</f>
        <v>581218</v>
      </c>
      <c r="F414" s="1284">
        <f t="shared" si="98"/>
        <v>6805138</v>
      </c>
      <c r="G414" s="1284">
        <f t="shared" si="98"/>
        <v>6693531</v>
      </c>
      <c r="H414" s="1285">
        <f t="shared" si="84"/>
        <v>0.98359959783328421</v>
      </c>
    </row>
    <row r="415" spans="1:8" ht="17.100000000000001" customHeight="1">
      <c r="A415" s="1193"/>
      <c r="B415" s="2630"/>
      <c r="C415" s="2590" t="s">
        <v>665</v>
      </c>
      <c r="D415" s="2590"/>
      <c r="E415" s="1199">
        <f t="shared" ref="E415:G415" si="99">E416</f>
        <v>581218</v>
      </c>
      <c r="F415" s="1199">
        <f t="shared" si="99"/>
        <v>785138</v>
      </c>
      <c r="G415" s="1199">
        <f t="shared" si="99"/>
        <v>693531</v>
      </c>
      <c r="H415" s="1200">
        <f t="shared" si="84"/>
        <v>0.88332369596172899</v>
      </c>
    </row>
    <row r="416" spans="1:8" ht="17.100000000000001" customHeight="1">
      <c r="A416" s="1193"/>
      <c r="B416" s="2630"/>
      <c r="C416" s="2898" t="s">
        <v>666</v>
      </c>
      <c r="D416" s="2898"/>
      <c r="E416" s="1511">
        <f t="shared" ref="E416:G416" si="100">E417+E423</f>
        <v>581218</v>
      </c>
      <c r="F416" s="1511">
        <f t="shared" si="100"/>
        <v>785138</v>
      </c>
      <c r="G416" s="1511">
        <f t="shared" si="100"/>
        <v>693531</v>
      </c>
      <c r="H416" s="1512">
        <f t="shared" si="84"/>
        <v>0.88332369596172899</v>
      </c>
    </row>
    <row r="417" spans="1:8" ht="17.100000000000001" customHeight="1">
      <c r="A417" s="1193"/>
      <c r="B417" s="2630"/>
      <c r="C417" s="2899" t="s">
        <v>667</v>
      </c>
      <c r="D417" s="2899"/>
      <c r="E417" s="1203">
        <f>SUM(E418:E421)</f>
        <v>493079</v>
      </c>
      <c r="F417" s="1203">
        <f t="shared" ref="F417:G417" si="101">SUM(F418:F421)</f>
        <v>615399</v>
      </c>
      <c r="G417" s="1203">
        <f t="shared" si="101"/>
        <v>560527</v>
      </c>
      <c r="H417" s="1204">
        <f t="shared" si="84"/>
        <v>0.91083508422990611</v>
      </c>
    </row>
    <row r="418" spans="1:8" ht="17.100000000000001" customHeight="1">
      <c r="A418" s="1193"/>
      <c r="B418" s="2630"/>
      <c r="C418" s="1445" t="s">
        <v>459</v>
      </c>
      <c r="D418" s="1446" t="s">
        <v>668</v>
      </c>
      <c r="E418" s="1511">
        <v>418077</v>
      </c>
      <c r="F418" s="1511">
        <v>464397</v>
      </c>
      <c r="G418" s="1511">
        <v>442265</v>
      </c>
      <c r="H418" s="1512">
        <f t="shared" ref="H418:H484" si="102">G418/F418</f>
        <v>0.95234250005921661</v>
      </c>
    </row>
    <row r="419" spans="1:8" ht="17.100000000000001" customHeight="1">
      <c r="A419" s="1193"/>
      <c r="B419" s="2630"/>
      <c r="C419" s="1445" t="s">
        <v>460</v>
      </c>
      <c r="D419" s="1446" t="s">
        <v>669</v>
      </c>
      <c r="E419" s="1511">
        <v>31962</v>
      </c>
      <c r="F419" s="1511">
        <v>30662</v>
      </c>
      <c r="G419" s="1511">
        <v>30620</v>
      </c>
      <c r="H419" s="1512">
        <f t="shared" si="102"/>
        <v>0.99863022633879073</v>
      </c>
    </row>
    <row r="420" spans="1:8" ht="17.100000000000001" customHeight="1">
      <c r="A420" s="1193"/>
      <c r="B420" s="2630"/>
      <c r="C420" s="1445" t="s">
        <v>461</v>
      </c>
      <c r="D420" s="1446" t="s">
        <v>670</v>
      </c>
      <c r="E420" s="1511">
        <v>37722</v>
      </c>
      <c r="F420" s="1511">
        <v>104722</v>
      </c>
      <c r="G420" s="1511">
        <v>78258</v>
      </c>
      <c r="H420" s="1512">
        <f t="shared" si="102"/>
        <v>0.7472928324516338</v>
      </c>
    </row>
    <row r="421" spans="1:8" ht="27" customHeight="1">
      <c r="A421" s="1193"/>
      <c r="B421" s="2630"/>
      <c r="C421" s="1518" t="s">
        <v>462</v>
      </c>
      <c r="D421" s="1519" t="s">
        <v>671</v>
      </c>
      <c r="E421" s="1511">
        <v>5318</v>
      </c>
      <c r="F421" s="1511">
        <v>15618</v>
      </c>
      <c r="G421" s="1511">
        <v>9384</v>
      </c>
      <c r="H421" s="1512">
        <f t="shared" si="102"/>
        <v>0.60084517864003073</v>
      </c>
    </row>
    <row r="422" spans="1:8" ht="17.100000000000001" customHeight="1">
      <c r="A422" s="1193"/>
      <c r="B422" s="2630"/>
      <c r="C422" s="1520"/>
      <c r="D422" s="1520"/>
      <c r="E422" s="1511"/>
      <c r="F422" s="1511"/>
      <c r="G422" s="1511"/>
      <c r="H422" s="1512"/>
    </row>
    <row r="423" spans="1:8" ht="17.100000000000001" customHeight="1">
      <c r="A423" s="1193"/>
      <c r="B423" s="2630"/>
      <c r="C423" s="2900" t="s">
        <v>673</v>
      </c>
      <c r="D423" s="2900"/>
      <c r="E423" s="1203">
        <f>SUM(E424:E426)</f>
        <v>88139</v>
      </c>
      <c r="F423" s="1203">
        <f t="shared" ref="F423:G423" si="103">SUM(F424:F426)</f>
        <v>169739</v>
      </c>
      <c r="G423" s="1203">
        <f t="shared" si="103"/>
        <v>133004</v>
      </c>
      <c r="H423" s="1204">
        <f t="shared" si="102"/>
        <v>0.78357949557850581</v>
      </c>
    </row>
    <row r="424" spans="1:8" ht="18.75" customHeight="1">
      <c r="A424" s="1193"/>
      <c r="B424" s="2630"/>
      <c r="C424" s="1518" t="s">
        <v>473</v>
      </c>
      <c r="D424" s="1521" t="s">
        <v>674</v>
      </c>
      <c r="E424" s="1443">
        <v>0</v>
      </c>
      <c r="F424" s="1443">
        <v>9739</v>
      </c>
      <c r="G424" s="1443">
        <v>9708</v>
      </c>
      <c r="H424" s="1444">
        <f t="shared" si="102"/>
        <v>0.99681692165520075</v>
      </c>
    </row>
    <row r="425" spans="1:8" ht="17.100000000000001" customHeight="1">
      <c r="A425" s="1193"/>
      <c r="B425" s="2630"/>
      <c r="C425" s="1460" t="s">
        <v>467</v>
      </c>
      <c r="D425" s="1461" t="s">
        <v>680</v>
      </c>
      <c r="E425" s="1443">
        <v>80000</v>
      </c>
      <c r="F425" s="1443">
        <v>160000</v>
      </c>
      <c r="G425" s="1443">
        <v>123296</v>
      </c>
      <c r="H425" s="1444">
        <f t="shared" si="102"/>
        <v>0.77059999999999995</v>
      </c>
    </row>
    <row r="426" spans="1:8" ht="17.100000000000001" customHeight="1">
      <c r="A426" s="1193"/>
      <c r="B426" s="1233"/>
      <c r="C426" s="1522" t="s">
        <v>469</v>
      </c>
      <c r="D426" s="1523" t="s">
        <v>687</v>
      </c>
      <c r="E426" s="1409">
        <v>8139</v>
      </c>
      <c r="F426" s="1409">
        <v>0</v>
      </c>
      <c r="G426" s="1409">
        <v>0</v>
      </c>
      <c r="H426" s="1410"/>
    </row>
    <row r="427" spans="1:8" ht="16.5" customHeight="1">
      <c r="A427" s="1193"/>
      <c r="B427" s="1233"/>
      <c r="C427" s="1524"/>
      <c r="D427" s="1523"/>
      <c r="E427" s="1409"/>
      <c r="F427" s="1409"/>
      <c r="G427" s="1409"/>
      <c r="H427" s="1410"/>
    </row>
    <row r="428" spans="1:8" ht="18" customHeight="1">
      <c r="A428" s="1193"/>
      <c r="B428" s="1233"/>
      <c r="C428" s="2888" t="s">
        <v>697</v>
      </c>
      <c r="D428" s="2889"/>
      <c r="E428" s="1525">
        <f>E429+E432</f>
        <v>0</v>
      </c>
      <c r="F428" s="1525">
        <f t="shared" ref="F428:G428" si="104">F429+F432</f>
        <v>6020000</v>
      </c>
      <c r="G428" s="1525">
        <f t="shared" si="104"/>
        <v>6000000</v>
      </c>
      <c r="H428" s="1526">
        <f t="shared" si="102"/>
        <v>0.99667774086378735</v>
      </c>
    </row>
    <row r="429" spans="1:8" ht="21.75" customHeight="1">
      <c r="A429" s="1193"/>
      <c r="B429" s="1233"/>
      <c r="C429" s="2890" t="s">
        <v>802</v>
      </c>
      <c r="D429" s="2891"/>
      <c r="E429" s="1456">
        <f>E430</f>
        <v>0</v>
      </c>
      <c r="F429" s="1456">
        <f t="shared" ref="F429:G429" si="105">F430</f>
        <v>20000</v>
      </c>
      <c r="G429" s="1456">
        <f t="shared" si="105"/>
        <v>0</v>
      </c>
      <c r="H429" s="1457">
        <f t="shared" si="102"/>
        <v>0</v>
      </c>
    </row>
    <row r="430" spans="1:8" ht="45.75" customHeight="1">
      <c r="A430" s="1193"/>
      <c r="B430" s="1233"/>
      <c r="C430" s="1241" t="s">
        <v>385</v>
      </c>
      <c r="D430" s="1242" t="s">
        <v>803</v>
      </c>
      <c r="E430" s="1306">
        <v>0</v>
      </c>
      <c r="F430" s="1306">
        <v>20000</v>
      </c>
      <c r="G430" s="1306">
        <v>0</v>
      </c>
      <c r="H430" s="1307">
        <f t="shared" si="102"/>
        <v>0</v>
      </c>
    </row>
    <row r="431" spans="1:8" ht="15" customHeight="1">
      <c r="A431" s="1193"/>
      <c r="B431" s="1233"/>
      <c r="C431" s="1527"/>
      <c r="D431" s="1468"/>
      <c r="E431" s="1221"/>
      <c r="F431" s="1221"/>
      <c r="G431" s="1221"/>
      <c r="H431" s="1307"/>
    </row>
    <row r="432" spans="1:8" ht="16.5" customHeight="1">
      <c r="A432" s="1193"/>
      <c r="B432" s="1233"/>
      <c r="C432" s="2890" t="s">
        <v>806</v>
      </c>
      <c r="D432" s="2891"/>
      <c r="E432" s="1456">
        <f>E433</f>
        <v>0</v>
      </c>
      <c r="F432" s="1456">
        <f t="shared" ref="F432:G432" si="106">F433</f>
        <v>6000000</v>
      </c>
      <c r="G432" s="1456">
        <f t="shared" si="106"/>
        <v>6000000</v>
      </c>
      <c r="H432" s="1307">
        <f t="shared" si="102"/>
        <v>1</v>
      </c>
    </row>
    <row r="433" spans="1:8" ht="45.75" customHeight="1" thickBot="1">
      <c r="A433" s="1193"/>
      <c r="B433" s="1233"/>
      <c r="C433" s="1435" t="s">
        <v>807</v>
      </c>
      <c r="D433" s="1436" t="s">
        <v>808</v>
      </c>
      <c r="E433" s="1511">
        <v>0</v>
      </c>
      <c r="F433" s="1511">
        <v>6000000</v>
      </c>
      <c r="G433" s="1511">
        <v>6000000</v>
      </c>
      <c r="H433" s="1307">
        <f t="shared" si="102"/>
        <v>1</v>
      </c>
    </row>
    <row r="434" spans="1:8" ht="17.100000000000001" customHeight="1" thickBot="1">
      <c r="A434" s="1187" t="s">
        <v>413</v>
      </c>
      <c r="B434" s="1320"/>
      <c r="C434" s="1528"/>
      <c r="D434" s="1529" t="s">
        <v>809</v>
      </c>
      <c r="E434" s="1530">
        <f>E435+E463</f>
        <v>1522241</v>
      </c>
      <c r="F434" s="1530">
        <f t="shared" ref="F434:G434" si="107">F435+F463</f>
        <v>1105794</v>
      </c>
      <c r="G434" s="1530">
        <f t="shared" si="107"/>
        <v>1063229</v>
      </c>
      <c r="H434" s="1531">
        <f t="shared" si="102"/>
        <v>0.96150729701915549</v>
      </c>
    </row>
    <row r="435" spans="1:8" ht="17.100000000000001" customHeight="1" thickBot="1">
      <c r="A435" s="1193"/>
      <c r="B435" s="1281" t="s">
        <v>810</v>
      </c>
      <c r="C435" s="1282"/>
      <c r="D435" s="1283" t="s">
        <v>124</v>
      </c>
      <c r="E435" s="1284">
        <f>E436+E460</f>
        <v>1195721</v>
      </c>
      <c r="F435" s="1284">
        <f t="shared" ref="F435:G435" si="108">F436+F460</f>
        <v>700000</v>
      </c>
      <c r="G435" s="1284">
        <f t="shared" si="108"/>
        <v>699992</v>
      </c>
      <c r="H435" s="1285">
        <f t="shared" si="102"/>
        <v>0.99998857142857145</v>
      </c>
    </row>
    <row r="436" spans="1:8" ht="17.100000000000001" customHeight="1">
      <c r="A436" s="1193"/>
      <c r="B436" s="1205"/>
      <c r="C436" s="2834" t="s">
        <v>665</v>
      </c>
      <c r="D436" s="2834"/>
      <c r="E436" s="1199">
        <f>E437+E441+E444</f>
        <v>845721</v>
      </c>
      <c r="F436" s="1199">
        <f t="shared" ref="F436:G436" si="109">F437+F441+F444</f>
        <v>700000</v>
      </c>
      <c r="G436" s="1199">
        <f t="shared" si="109"/>
        <v>699992</v>
      </c>
      <c r="H436" s="1200">
        <f t="shared" si="102"/>
        <v>0.99998857142857145</v>
      </c>
    </row>
    <row r="437" spans="1:8" ht="17.100000000000001" customHeight="1">
      <c r="A437" s="1193"/>
      <c r="B437" s="1205"/>
      <c r="C437" s="2892" t="s">
        <v>666</v>
      </c>
      <c r="D437" s="2892"/>
      <c r="E437" s="1511">
        <f t="shared" ref="E437:G438" si="110">E438</f>
        <v>600000</v>
      </c>
      <c r="F437" s="1511">
        <f t="shared" si="110"/>
        <v>600000</v>
      </c>
      <c r="G437" s="1511">
        <f t="shared" si="110"/>
        <v>600000</v>
      </c>
      <c r="H437" s="1512">
        <f t="shared" si="102"/>
        <v>1</v>
      </c>
    </row>
    <row r="438" spans="1:8" ht="17.100000000000001" customHeight="1">
      <c r="A438" s="1193"/>
      <c r="B438" s="1205"/>
      <c r="C438" s="2893" t="s">
        <v>673</v>
      </c>
      <c r="D438" s="2893"/>
      <c r="E438" s="1203">
        <f t="shared" si="110"/>
        <v>600000</v>
      </c>
      <c r="F438" s="1203">
        <f t="shared" si="110"/>
        <v>600000</v>
      </c>
      <c r="G438" s="1203">
        <f t="shared" si="110"/>
        <v>600000</v>
      </c>
      <c r="H438" s="1204">
        <f t="shared" si="102"/>
        <v>1</v>
      </c>
    </row>
    <row r="439" spans="1:8" ht="17.100000000000001" customHeight="1">
      <c r="A439" s="1193"/>
      <c r="B439" s="1205"/>
      <c r="C439" s="1532" t="s">
        <v>486</v>
      </c>
      <c r="D439" s="1533" t="s">
        <v>686</v>
      </c>
      <c r="E439" s="1511">
        <f>550000+50000</f>
        <v>600000</v>
      </c>
      <c r="F439" s="1511">
        <v>600000</v>
      </c>
      <c r="G439" s="1511">
        <v>600000</v>
      </c>
      <c r="H439" s="1512">
        <f t="shared" si="102"/>
        <v>1</v>
      </c>
    </row>
    <row r="440" spans="1:8" ht="17.100000000000001" customHeight="1">
      <c r="A440" s="1193"/>
      <c r="B440" s="1205"/>
      <c r="C440" s="1534"/>
      <c r="D440" s="1535"/>
      <c r="E440" s="1511"/>
      <c r="F440" s="1511"/>
      <c r="G440" s="1511"/>
      <c r="H440" s="1512"/>
    </row>
    <row r="441" spans="1:8" ht="17.100000000000001" customHeight="1">
      <c r="A441" s="1193"/>
      <c r="B441" s="1205"/>
      <c r="C441" s="2874" t="s">
        <v>742</v>
      </c>
      <c r="D441" s="2874"/>
      <c r="E441" s="1511">
        <f t="shared" ref="E441:G441" si="111">E442</f>
        <v>100000</v>
      </c>
      <c r="F441" s="1511">
        <f t="shared" si="111"/>
        <v>100000</v>
      </c>
      <c r="G441" s="1511">
        <f t="shared" si="111"/>
        <v>99992</v>
      </c>
      <c r="H441" s="1512">
        <f t="shared" si="102"/>
        <v>0.99992000000000003</v>
      </c>
    </row>
    <row r="442" spans="1:8" ht="50.25" customHeight="1">
      <c r="A442" s="1193"/>
      <c r="B442" s="1205"/>
      <c r="C442" s="1532" t="s">
        <v>96</v>
      </c>
      <c r="D442" s="1533" t="s">
        <v>811</v>
      </c>
      <c r="E442" s="1511">
        <v>100000</v>
      </c>
      <c r="F442" s="1511">
        <v>100000</v>
      </c>
      <c r="G442" s="1511">
        <v>99992</v>
      </c>
      <c r="H442" s="1512">
        <f t="shared" si="102"/>
        <v>0.99992000000000003</v>
      </c>
    </row>
    <row r="443" spans="1:8">
      <c r="A443" s="1193"/>
      <c r="B443" s="1205"/>
      <c r="C443" s="1536"/>
      <c r="D443" s="1537"/>
      <c r="E443" s="1538"/>
      <c r="F443" s="1538"/>
      <c r="G443" s="1538"/>
      <c r="H443" s="1539"/>
    </row>
    <row r="444" spans="1:8" ht="18" customHeight="1">
      <c r="A444" s="1193"/>
      <c r="B444" s="1205"/>
      <c r="C444" s="2875" t="s">
        <v>708</v>
      </c>
      <c r="D444" s="2876"/>
      <c r="E444" s="1511">
        <f>SUM(E445:E458)</f>
        <v>145721</v>
      </c>
      <c r="F444" s="1511">
        <f t="shared" ref="F444:G444" si="112">SUM(F445:F458)</f>
        <v>0</v>
      </c>
      <c r="G444" s="1511">
        <f t="shared" si="112"/>
        <v>0</v>
      </c>
      <c r="H444" s="1512"/>
    </row>
    <row r="445" spans="1:8" ht="18" customHeight="1">
      <c r="A445" s="1193"/>
      <c r="B445" s="1205"/>
      <c r="C445" s="1540" t="s">
        <v>713</v>
      </c>
      <c r="D445" s="1541" t="s">
        <v>668</v>
      </c>
      <c r="E445" s="1542">
        <v>8512</v>
      </c>
      <c r="F445" s="1542">
        <v>0</v>
      </c>
      <c r="G445" s="1542">
        <v>0</v>
      </c>
      <c r="H445" s="1543"/>
    </row>
    <row r="446" spans="1:8" ht="18" customHeight="1">
      <c r="A446" s="1193"/>
      <c r="B446" s="1205"/>
      <c r="C446" s="1544" t="s">
        <v>714</v>
      </c>
      <c r="D446" s="1545" t="s">
        <v>668</v>
      </c>
      <c r="E446" s="1546">
        <v>1502</v>
      </c>
      <c r="F446" s="1546">
        <v>0</v>
      </c>
      <c r="G446" s="1546">
        <v>0</v>
      </c>
      <c r="H446" s="1547"/>
    </row>
    <row r="447" spans="1:8" ht="18" customHeight="1">
      <c r="A447" s="1193"/>
      <c r="B447" s="1205"/>
      <c r="C447" s="1544" t="s">
        <v>717</v>
      </c>
      <c r="D447" s="1545" t="s">
        <v>670</v>
      </c>
      <c r="E447" s="1546">
        <v>1480</v>
      </c>
      <c r="F447" s="1546">
        <v>0</v>
      </c>
      <c r="G447" s="1546">
        <v>0</v>
      </c>
      <c r="H447" s="1547"/>
    </row>
    <row r="448" spans="1:8" ht="18" customHeight="1">
      <c r="A448" s="1193"/>
      <c r="B448" s="1205"/>
      <c r="C448" s="1544" t="s">
        <v>718</v>
      </c>
      <c r="D448" s="1545" t="s">
        <v>670</v>
      </c>
      <c r="E448" s="1546">
        <v>261</v>
      </c>
      <c r="F448" s="1546">
        <v>0</v>
      </c>
      <c r="G448" s="1546">
        <v>0</v>
      </c>
      <c r="H448" s="1547"/>
    </row>
    <row r="449" spans="1:8" ht="26.25" customHeight="1">
      <c r="A449" s="1193"/>
      <c r="B449" s="1205"/>
      <c r="C449" s="1544" t="s">
        <v>719</v>
      </c>
      <c r="D449" s="1545" t="s">
        <v>671</v>
      </c>
      <c r="E449" s="1546">
        <v>208</v>
      </c>
      <c r="F449" s="1546">
        <v>0</v>
      </c>
      <c r="G449" s="1546">
        <v>0</v>
      </c>
      <c r="H449" s="1547"/>
    </row>
    <row r="450" spans="1:8" ht="27.75" customHeight="1">
      <c r="A450" s="1193"/>
      <c r="B450" s="1205"/>
      <c r="C450" s="1544" t="s">
        <v>720</v>
      </c>
      <c r="D450" s="1545" t="s">
        <v>671</v>
      </c>
      <c r="E450" s="1546">
        <v>37</v>
      </c>
      <c r="F450" s="1546">
        <v>0</v>
      </c>
      <c r="G450" s="1546">
        <v>0</v>
      </c>
      <c r="H450" s="1547"/>
    </row>
    <row r="451" spans="1:8" ht="18" customHeight="1">
      <c r="A451" s="1193"/>
      <c r="B451" s="1205"/>
      <c r="C451" s="1544" t="s">
        <v>730</v>
      </c>
      <c r="D451" s="1545" t="s">
        <v>680</v>
      </c>
      <c r="E451" s="1546">
        <v>77113</v>
      </c>
      <c r="F451" s="1546">
        <v>0</v>
      </c>
      <c r="G451" s="1546">
        <v>0</v>
      </c>
      <c r="H451" s="1547"/>
    </row>
    <row r="452" spans="1:8" ht="18" customHeight="1">
      <c r="A452" s="1193"/>
      <c r="B452" s="1205"/>
      <c r="C452" s="1544" t="s">
        <v>731</v>
      </c>
      <c r="D452" s="1545" t="s">
        <v>680</v>
      </c>
      <c r="E452" s="1546">
        <v>13608</v>
      </c>
      <c r="F452" s="1546">
        <v>0</v>
      </c>
      <c r="G452" s="1546">
        <v>0</v>
      </c>
      <c r="H452" s="1547"/>
    </row>
    <row r="453" spans="1:8" ht="18" customHeight="1">
      <c r="A453" s="1193"/>
      <c r="B453" s="1205"/>
      <c r="C453" s="1544" t="s">
        <v>812</v>
      </c>
      <c r="D453" s="1545" t="s">
        <v>813</v>
      </c>
      <c r="E453" s="1546">
        <v>25500</v>
      </c>
      <c r="F453" s="1546">
        <v>0</v>
      </c>
      <c r="G453" s="1546">
        <v>0</v>
      </c>
      <c r="H453" s="1547"/>
    </row>
    <row r="454" spans="1:8" ht="18" customHeight="1">
      <c r="A454" s="1193"/>
      <c r="B454" s="1205"/>
      <c r="C454" s="1544" t="s">
        <v>814</v>
      </c>
      <c r="D454" s="1545" t="s">
        <v>813</v>
      </c>
      <c r="E454" s="1546">
        <v>4500</v>
      </c>
      <c r="F454" s="1546">
        <v>0</v>
      </c>
      <c r="G454" s="1546">
        <v>0</v>
      </c>
      <c r="H454" s="1547"/>
    </row>
    <row r="455" spans="1:8" ht="18" customHeight="1">
      <c r="A455" s="1193"/>
      <c r="B455" s="1205"/>
      <c r="C455" s="1544" t="s">
        <v>734</v>
      </c>
      <c r="D455" s="1545" t="s">
        <v>685</v>
      </c>
      <c r="E455" s="1546">
        <v>2550</v>
      </c>
      <c r="F455" s="1546">
        <v>0</v>
      </c>
      <c r="G455" s="1546">
        <v>0</v>
      </c>
      <c r="H455" s="1547"/>
    </row>
    <row r="456" spans="1:8" ht="18" customHeight="1">
      <c r="A456" s="1193"/>
      <c r="B456" s="1205"/>
      <c r="C456" s="1544" t="s">
        <v>735</v>
      </c>
      <c r="D456" s="1545" t="s">
        <v>685</v>
      </c>
      <c r="E456" s="1546">
        <v>450</v>
      </c>
      <c r="F456" s="1546">
        <v>0</v>
      </c>
      <c r="G456" s="1546">
        <v>0</v>
      </c>
      <c r="H456" s="1547"/>
    </row>
    <row r="457" spans="1:8" ht="18" customHeight="1">
      <c r="A457" s="1193"/>
      <c r="B457" s="1205"/>
      <c r="C457" s="1544" t="s">
        <v>815</v>
      </c>
      <c r="D457" s="1545" t="s">
        <v>794</v>
      </c>
      <c r="E457" s="1546">
        <v>8500</v>
      </c>
      <c r="F457" s="1546">
        <v>0</v>
      </c>
      <c r="G457" s="1546">
        <v>0</v>
      </c>
      <c r="H457" s="1547"/>
    </row>
    <row r="458" spans="1:8" ht="18" customHeight="1">
      <c r="A458" s="1193"/>
      <c r="B458" s="1205"/>
      <c r="C458" s="1544" t="s">
        <v>816</v>
      </c>
      <c r="D458" s="1545" t="s">
        <v>794</v>
      </c>
      <c r="E458" s="1546">
        <v>1500</v>
      </c>
      <c r="F458" s="1546">
        <v>0</v>
      </c>
      <c r="G458" s="1546">
        <v>0</v>
      </c>
      <c r="H458" s="1547"/>
    </row>
    <row r="459" spans="1:8">
      <c r="A459" s="1193"/>
      <c r="B459" s="1205"/>
      <c r="C459" s="2877"/>
      <c r="D459" s="2878"/>
      <c r="E459" s="1546"/>
      <c r="F459" s="1546"/>
      <c r="G459" s="1546"/>
      <c r="H459" s="1547"/>
    </row>
    <row r="460" spans="1:8" ht="18.75" customHeight="1">
      <c r="A460" s="1193"/>
      <c r="B460" s="1205"/>
      <c r="C460" s="2871" t="s">
        <v>697</v>
      </c>
      <c r="D460" s="2872"/>
      <c r="E460" s="1548">
        <f t="shared" ref="E460:G461" si="113">E461</f>
        <v>350000</v>
      </c>
      <c r="F460" s="1548">
        <f t="shared" si="113"/>
        <v>0</v>
      </c>
      <c r="G460" s="1548">
        <f t="shared" si="113"/>
        <v>0</v>
      </c>
      <c r="H460" s="1549"/>
    </row>
    <row r="461" spans="1:8" ht="18" customHeight="1">
      <c r="A461" s="1193"/>
      <c r="B461" s="1205"/>
      <c r="C461" s="2835" t="s">
        <v>802</v>
      </c>
      <c r="D461" s="2835"/>
      <c r="E461" s="1511">
        <f t="shared" si="113"/>
        <v>350000</v>
      </c>
      <c r="F461" s="1511">
        <f t="shared" si="113"/>
        <v>0</v>
      </c>
      <c r="G461" s="1511">
        <f t="shared" si="113"/>
        <v>0</v>
      </c>
      <c r="H461" s="1549"/>
    </row>
    <row r="462" spans="1:8" ht="51.75" thickBot="1">
      <c r="A462" s="1193"/>
      <c r="B462" s="1205"/>
      <c r="C462" s="1550" t="s">
        <v>817</v>
      </c>
      <c r="D462" s="1551" t="s">
        <v>818</v>
      </c>
      <c r="E462" s="1229">
        <v>350000</v>
      </c>
      <c r="F462" s="1229">
        <v>0</v>
      </c>
      <c r="G462" s="1229">
        <v>0</v>
      </c>
      <c r="H462" s="1549"/>
    </row>
    <row r="463" spans="1:8" ht="17.100000000000001" customHeight="1" thickBot="1">
      <c r="A463" s="1193"/>
      <c r="B463" s="1281" t="s">
        <v>414</v>
      </c>
      <c r="C463" s="1282"/>
      <c r="D463" s="1283" t="s">
        <v>53</v>
      </c>
      <c r="E463" s="1284">
        <f>SUM(E464+E484)</f>
        <v>326520</v>
      </c>
      <c r="F463" s="1284">
        <f>SUM(F464+F484)</f>
        <v>405794</v>
      </c>
      <c r="G463" s="1284">
        <f>SUM(G464+G484)</f>
        <v>363237</v>
      </c>
      <c r="H463" s="1285">
        <f t="shared" si="102"/>
        <v>0.89512659132466221</v>
      </c>
    </row>
    <row r="464" spans="1:8" ht="17.100000000000001" customHeight="1">
      <c r="A464" s="1193"/>
      <c r="B464" s="2879"/>
      <c r="C464" s="2881" t="s">
        <v>665</v>
      </c>
      <c r="D464" s="2882"/>
      <c r="E464" s="1552">
        <f>E465+E473</f>
        <v>326520</v>
      </c>
      <c r="F464" s="1552">
        <f>F465+F473</f>
        <v>395794</v>
      </c>
      <c r="G464" s="1552">
        <f>G465+G473</f>
        <v>353445</v>
      </c>
      <c r="H464" s="1553">
        <f t="shared" si="102"/>
        <v>0.89300242045104272</v>
      </c>
    </row>
    <row r="465" spans="1:8" ht="16.5" customHeight="1">
      <c r="A465" s="1193"/>
      <c r="B465" s="2880"/>
      <c r="C465" s="2883" t="s">
        <v>666</v>
      </c>
      <c r="D465" s="2884"/>
      <c r="E465" s="1554">
        <f>E466+E476</f>
        <v>326520</v>
      </c>
      <c r="F465" s="1554">
        <f t="shared" ref="F465:G465" si="114">F466+F476</f>
        <v>375794</v>
      </c>
      <c r="G465" s="1554">
        <f t="shared" si="114"/>
        <v>333445</v>
      </c>
      <c r="H465" s="1555">
        <f t="shared" si="102"/>
        <v>0.88730793998839785</v>
      </c>
    </row>
    <row r="466" spans="1:8" ht="16.5" customHeight="1">
      <c r="A466" s="1193"/>
      <c r="B466" s="2880"/>
      <c r="C466" s="2885" t="s">
        <v>667</v>
      </c>
      <c r="D466" s="2885"/>
      <c r="E466" s="1203">
        <f>SUM(E467:E471)</f>
        <v>281756</v>
      </c>
      <c r="F466" s="1203">
        <f t="shared" ref="F466:G466" si="115">SUM(F467:F471)</f>
        <v>349756</v>
      </c>
      <c r="G466" s="1203">
        <f t="shared" si="115"/>
        <v>327407</v>
      </c>
      <c r="H466" s="1204">
        <f t="shared" si="102"/>
        <v>0.93610116767117646</v>
      </c>
    </row>
    <row r="467" spans="1:8" ht="16.5" customHeight="1">
      <c r="A467" s="1193"/>
      <c r="B467" s="2880"/>
      <c r="C467" s="1556" t="s">
        <v>459</v>
      </c>
      <c r="D467" s="1557" t="s">
        <v>668</v>
      </c>
      <c r="E467" s="1511">
        <v>222230</v>
      </c>
      <c r="F467" s="1511">
        <v>272230</v>
      </c>
      <c r="G467" s="1511">
        <v>265073</v>
      </c>
      <c r="H467" s="1512">
        <f t="shared" si="102"/>
        <v>0.97370973074238698</v>
      </c>
    </row>
    <row r="468" spans="1:8" ht="16.5" customHeight="1">
      <c r="A468" s="1193"/>
      <c r="B468" s="2880"/>
      <c r="C468" s="1556" t="s">
        <v>460</v>
      </c>
      <c r="D468" s="1557" t="s">
        <v>669</v>
      </c>
      <c r="E468" s="1511">
        <v>15733</v>
      </c>
      <c r="F468" s="1511">
        <v>15733</v>
      </c>
      <c r="G468" s="1511">
        <v>12956</v>
      </c>
      <c r="H468" s="1512">
        <f t="shared" si="102"/>
        <v>0.82349202313608338</v>
      </c>
    </row>
    <row r="469" spans="1:8" ht="16.5" customHeight="1">
      <c r="A469" s="1193"/>
      <c r="B469" s="2880"/>
      <c r="C469" s="1556" t="s">
        <v>461</v>
      </c>
      <c r="D469" s="1557" t="s">
        <v>670</v>
      </c>
      <c r="E469" s="1511">
        <v>38383</v>
      </c>
      <c r="F469" s="1511">
        <v>55383</v>
      </c>
      <c r="G469" s="1511">
        <v>45510</v>
      </c>
      <c r="H469" s="1512">
        <f t="shared" si="102"/>
        <v>0.821732300525432</v>
      </c>
    </row>
    <row r="470" spans="1:8" ht="30" customHeight="1">
      <c r="A470" s="1193"/>
      <c r="B470" s="2880"/>
      <c r="C470" s="1558" t="s">
        <v>462</v>
      </c>
      <c r="D470" s="1559" t="s">
        <v>671</v>
      </c>
      <c r="E470" s="1511">
        <v>5410</v>
      </c>
      <c r="F470" s="1511">
        <v>6410</v>
      </c>
      <c r="G470" s="1511">
        <v>3868</v>
      </c>
      <c r="H470" s="1512">
        <f t="shared" si="102"/>
        <v>0.60343213728549139</v>
      </c>
    </row>
    <row r="471" spans="1:8" ht="16.5" hidden="1" customHeight="1">
      <c r="A471" s="1193"/>
      <c r="B471" s="2880"/>
      <c r="C471" s="1558" t="s">
        <v>478</v>
      </c>
      <c r="D471" s="1559" t="s">
        <v>672</v>
      </c>
      <c r="E471" s="1511">
        <v>0</v>
      </c>
      <c r="F471" s="1511"/>
      <c r="G471" s="1511"/>
      <c r="H471" s="1512" t="e">
        <f t="shared" si="102"/>
        <v>#DIV/0!</v>
      </c>
    </row>
    <row r="472" spans="1:8" ht="16.5" customHeight="1">
      <c r="A472" s="1193"/>
      <c r="B472" s="2880"/>
      <c r="C472" s="1560"/>
      <c r="D472" s="1561"/>
      <c r="E472" s="1562"/>
      <c r="F472" s="1562"/>
      <c r="G472" s="1562"/>
      <c r="H472" s="1563"/>
    </row>
    <row r="473" spans="1:8" ht="16.5" customHeight="1">
      <c r="A473" s="1193"/>
      <c r="B473" s="2880"/>
      <c r="C473" s="2886" t="s">
        <v>742</v>
      </c>
      <c r="D473" s="2887"/>
      <c r="E473" s="1562">
        <f>E474</f>
        <v>0</v>
      </c>
      <c r="F473" s="1562">
        <f t="shared" ref="F473:G473" si="116">F474</f>
        <v>20000</v>
      </c>
      <c r="G473" s="1562">
        <f t="shared" si="116"/>
        <v>20000</v>
      </c>
      <c r="H473" s="1563">
        <f>G473/F473</f>
        <v>1</v>
      </c>
    </row>
    <row r="474" spans="1:8" ht="25.5" customHeight="1">
      <c r="A474" s="1193"/>
      <c r="B474" s="2880"/>
      <c r="C474" s="1564" t="s">
        <v>79</v>
      </c>
      <c r="D474" s="1561" t="s">
        <v>819</v>
      </c>
      <c r="E474" s="1562">
        <v>0</v>
      </c>
      <c r="F474" s="1562">
        <v>20000</v>
      </c>
      <c r="G474" s="1562">
        <v>20000</v>
      </c>
      <c r="H474" s="1563">
        <f>G474/F474</f>
        <v>1</v>
      </c>
    </row>
    <row r="475" spans="1:8" ht="16.5" customHeight="1">
      <c r="A475" s="1193"/>
      <c r="B475" s="2880"/>
      <c r="C475" s="2867"/>
      <c r="D475" s="2868"/>
      <c r="E475" s="1554"/>
      <c r="F475" s="1554"/>
      <c r="G475" s="1554"/>
      <c r="H475" s="1555"/>
    </row>
    <row r="476" spans="1:8" ht="16.5" customHeight="1">
      <c r="A476" s="1193"/>
      <c r="B476" s="2880"/>
      <c r="C476" s="2869" t="s">
        <v>673</v>
      </c>
      <c r="D476" s="2870"/>
      <c r="E476" s="1565">
        <f>SUM(E477:E482)</f>
        <v>44764</v>
      </c>
      <c r="F476" s="1565">
        <f t="shared" ref="F476:G476" si="117">SUM(F477:F482)</f>
        <v>26038</v>
      </c>
      <c r="G476" s="1565">
        <f t="shared" si="117"/>
        <v>6038</v>
      </c>
      <c r="H476" s="1566">
        <f t="shared" si="102"/>
        <v>0.23189185037253246</v>
      </c>
    </row>
    <row r="477" spans="1:8" ht="18" customHeight="1">
      <c r="A477" s="1193"/>
      <c r="B477" s="2880"/>
      <c r="C477" s="1567" t="s">
        <v>473</v>
      </c>
      <c r="D477" s="1561" t="s">
        <v>674</v>
      </c>
      <c r="E477" s="1568">
        <v>0</v>
      </c>
      <c r="F477" s="1568">
        <v>6038</v>
      </c>
      <c r="G477" s="1568">
        <v>6038</v>
      </c>
      <c r="H477" s="1569">
        <f t="shared" si="102"/>
        <v>1</v>
      </c>
    </row>
    <row r="478" spans="1:8" ht="14.25" customHeight="1">
      <c r="A478" s="1193"/>
      <c r="B478" s="2880"/>
      <c r="C478" s="1570" t="s">
        <v>467</v>
      </c>
      <c r="D478" s="1571" t="s">
        <v>680</v>
      </c>
      <c r="E478" s="1568">
        <f>20000+20000</f>
        <v>40000</v>
      </c>
      <c r="F478" s="1568">
        <v>20000</v>
      </c>
      <c r="G478" s="1568">
        <v>0</v>
      </c>
      <c r="H478" s="1569">
        <f t="shared" si="102"/>
        <v>0</v>
      </c>
    </row>
    <row r="479" spans="1:8" ht="16.5" customHeight="1">
      <c r="A479" s="1193"/>
      <c r="B479" s="1572"/>
      <c r="C479" s="1573" t="s">
        <v>469</v>
      </c>
      <c r="D479" s="1574" t="s">
        <v>687</v>
      </c>
      <c r="E479" s="1568">
        <v>4764</v>
      </c>
      <c r="F479" s="1568">
        <v>0</v>
      </c>
      <c r="G479" s="1568">
        <v>0</v>
      </c>
      <c r="H479" s="1569"/>
    </row>
    <row r="480" spans="1:8" ht="17.25" hidden="1" customHeight="1">
      <c r="A480" s="1193"/>
      <c r="B480" s="1572"/>
      <c r="C480" s="1575" t="s">
        <v>795</v>
      </c>
      <c r="D480" s="1576" t="s">
        <v>796</v>
      </c>
      <c r="E480" s="1568">
        <v>0</v>
      </c>
      <c r="F480" s="1568">
        <v>0</v>
      </c>
      <c r="G480" s="1568">
        <v>0</v>
      </c>
      <c r="H480" s="1569"/>
    </row>
    <row r="481" spans="1:8" ht="28.5" hidden="1" customHeight="1">
      <c r="A481" s="1193"/>
      <c r="B481" s="1572"/>
      <c r="C481" s="1577" t="s">
        <v>797</v>
      </c>
      <c r="D481" s="1559" t="s">
        <v>798</v>
      </c>
      <c r="E481" s="1568">
        <v>0</v>
      </c>
      <c r="F481" s="1568">
        <v>0</v>
      </c>
      <c r="G481" s="1568">
        <v>0</v>
      </c>
      <c r="H481" s="1569"/>
    </row>
    <row r="482" spans="1:8" ht="21" hidden="1" customHeight="1">
      <c r="A482" s="1193"/>
      <c r="B482" s="1572"/>
      <c r="C482" s="1577" t="s">
        <v>750</v>
      </c>
      <c r="D482" s="1559" t="s">
        <v>751</v>
      </c>
      <c r="E482" s="1568">
        <v>0</v>
      </c>
      <c r="F482" s="1568">
        <v>0</v>
      </c>
      <c r="G482" s="1568">
        <v>0</v>
      </c>
      <c r="H482" s="1569"/>
    </row>
    <row r="483" spans="1:8" ht="14.25" customHeight="1">
      <c r="A483" s="1193"/>
      <c r="B483" s="1572"/>
      <c r="C483" s="1578"/>
      <c r="D483" s="1579"/>
      <c r="E483" s="1568"/>
      <c r="F483" s="1568"/>
      <c r="G483" s="1568"/>
      <c r="H483" s="1569"/>
    </row>
    <row r="484" spans="1:8" ht="18" customHeight="1">
      <c r="A484" s="1193"/>
      <c r="B484" s="1572"/>
      <c r="C484" s="2871" t="s">
        <v>697</v>
      </c>
      <c r="D484" s="2872"/>
      <c r="E484" s="1580">
        <f t="shared" ref="E484:G485" si="118">E485</f>
        <v>0</v>
      </c>
      <c r="F484" s="1580">
        <f t="shared" si="118"/>
        <v>10000</v>
      </c>
      <c r="G484" s="1580">
        <f t="shared" si="118"/>
        <v>9792</v>
      </c>
      <c r="H484" s="1581">
        <f t="shared" si="102"/>
        <v>0.97919999999999996</v>
      </c>
    </row>
    <row r="485" spans="1:8" ht="18" customHeight="1">
      <c r="A485" s="1193"/>
      <c r="B485" s="1572"/>
      <c r="C485" s="2835" t="s">
        <v>802</v>
      </c>
      <c r="D485" s="2607"/>
      <c r="E485" s="1568">
        <f t="shared" si="118"/>
        <v>0</v>
      </c>
      <c r="F485" s="1568">
        <f t="shared" si="118"/>
        <v>10000</v>
      </c>
      <c r="G485" s="1568">
        <f t="shared" si="118"/>
        <v>9792</v>
      </c>
      <c r="H485" s="1569">
        <f t="shared" ref="H485:H547" si="119">G485/F485</f>
        <v>0.97919999999999996</v>
      </c>
    </row>
    <row r="486" spans="1:8" ht="45.75" customHeight="1" thickBot="1">
      <c r="A486" s="1193"/>
      <c r="B486" s="1572"/>
      <c r="C486" s="1550" t="s">
        <v>385</v>
      </c>
      <c r="D486" s="1436" t="s">
        <v>803</v>
      </c>
      <c r="E486" s="1582">
        <v>0</v>
      </c>
      <c r="F486" s="1582">
        <v>10000</v>
      </c>
      <c r="G486" s="1582">
        <v>9792</v>
      </c>
      <c r="H486" s="1583">
        <f t="shared" si="119"/>
        <v>0.97919999999999996</v>
      </c>
    </row>
    <row r="487" spans="1:8" ht="17.100000000000001" customHeight="1" thickBot="1">
      <c r="A487" s="1187" t="s">
        <v>594</v>
      </c>
      <c r="B487" s="1188"/>
      <c r="C487" s="1189"/>
      <c r="D487" s="1190" t="s">
        <v>820</v>
      </c>
      <c r="E487" s="1191">
        <f>E488+E511</f>
        <v>1080000</v>
      </c>
      <c r="F487" s="1191">
        <f>F488+F511</f>
        <v>1933888</v>
      </c>
      <c r="G487" s="1191">
        <f t="shared" ref="G487" si="120">G488+G511</f>
        <v>1007167</v>
      </c>
      <c r="H487" s="1192">
        <f t="shared" si="119"/>
        <v>0.52079903282920215</v>
      </c>
    </row>
    <row r="488" spans="1:8" ht="17.100000000000001" customHeight="1" thickBot="1">
      <c r="A488" s="1193"/>
      <c r="B488" s="1281" t="s">
        <v>595</v>
      </c>
      <c r="C488" s="1282"/>
      <c r="D488" s="1283" t="s">
        <v>129</v>
      </c>
      <c r="E488" s="1284">
        <f>E489+E506</f>
        <v>1080000</v>
      </c>
      <c r="F488" s="1284">
        <f t="shared" ref="F488:G488" si="121">F489+F506</f>
        <v>1680425</v>
      </c>
      <c r="G488" s="1284">
        <f t="shared" si="121"/>
        <v>937592</v>
      </c>
      <c r="H488" s="1285">
        <f t="shared" si="119"/>
        <v>0.55794932829492538</v>
      </c>
    </row>
    <row r="489" spans="1:8" ht="17.100000000000001" customHeight="1">
      <c r="A489" s="1193"/>
      <c r="B489" s="1233"/>
      <c r="C489" s="2834" t="s">
        <v>665</v>
      </c>
      <c r="D489" s="2834"/>
      <c r="E489" s="1199">
        <f t="shared" ref="E489:G489" si="122">E490+E503</f>
        <v>564000</v>
      </c>
      <c r="F489" s="1199">
        <f t="shared" si="122"/>
        <v>623632</v>
      </c>
      <c r="G489" s="1199">
        <f t="shared" si="122"/>
        <v>265539</v>
      </c>
      <c r="H489" s="1200">
        <f t="shared" si="119"/>
        <v>0.42579437873617776</v>
      </c>
    </row>
    <row r="490" spans="1:8" ht="17.100000000000001" customHeight="1">
      <c r="A490" s="1193"/>
      <c r="B490" s="1233"/>
      <c r="C490" s="2873" t="s">
        <v>666</v>
      </c>
      <c r="D490" s="2873"/>
      <c r="E490" s="1511">
        <f t="shared" ref="E490:G490" si="123">E492</f>
        <v>564000</v>
      </c>
      <c r="F490" s="1511">
        <f t="shared" si="123"/>
        <v>554500</v>
      </c>
      <c r="G490" s="1511">
        <f t="shared" si="123"/>
        <v>196407</v>
      </c>
      <c r="H490" s="1512">
        <f t="shared" si="119"/>
        <v>0.35420559062218215</v>
      </c>
    </row>
    <row r="491" spans="1:8" ht="17.100000000000001" customHeight="1">
      <c r="A491" s="1193"/>
      <c r="B491" s="1233"/>
      <c r="C491" s="1584"/>
      <c r="D491" s="1584"/>
      <c r="E491" s="1511"/>
      <c r="F491" s="1511"/>
      <c r="G491" s="1511"/>
      <c r="H491" s="1512"/>
    </row>
    <row r="492" spans="1:8" ht="17.100000000000001" customHeight="1">
      <c r="A492" s="1193"/>
      <c r="B492" s="1233"/>
      <c r="C492" s="2861" t="s">
        <v>673</v>
      </c>
      <c r="D492" s="2861"/>
      <c r="E492" s="1203">
        <f>SUM(E493:E501)</f>
        <v>564000</v>
      </c>
      <c r="F492" s="1203">
        <f t="shared" ref="F492:G492" si="124">SUM(F493:F501)</f>
        <v>554500</v>
      </c>
      <c r="G492" s="1203">
        <f t="shared" si="124"/>
        <v>196407</v>
      </c>
      <c r="H492" s="1204">
        <f t="shared" si="119"/>
        <v>0.35420559062218215</v>
      </c>
    </row>
    <row r="493" spans="1:8" ht="17.100000000000001" customHeight="1">
      <c r="A493" s="1193"/>
      <c r="B493" s="1205"/>
      <c r="C493" s="1556" t="s">
        <v>463</v>
      </c>
      <c r="D493" s="1557" t="s">
        <v>675</v>
      </c>
      <c r="E493" s="1511">
        <v>10000</v>
      </c>
      <c r="F493" s="1511">
        <v>10000</v>
      </c>
      <c r="G493" s="1511">
        <v>0</v>
      </c>
      <c r="H493" s="1512">
        <f t="shared" si="119"/>
        <v>0</v>
      </c>
    </row>
    <row r="494" spans="1:8" ht="17.100000000000001" customHeight="1">
      <c r="A494" s="1193"/>
      <c r="B494" s="1205"/>
      <c r="C494" s="1556" t="s">
        <v>464</v>
      </c>
      <c r="D494" s="1557" t="s">
        <v>677</v>
      </c>
      <c r="E494" s="1511">
        <v>60000</v>
      </c>
      <c r="F494" s="1511">
        <v>60000</v>
      </c>
      <c r="G494" s="1511">
        <v>28837</v>
      </c>
      <c r="H494" s="1512">
        <f t="shared" si="119"/>
        <v>0.48061666666666669</v>
      </c>
    </row>
    <row r="495" spans="1:8" ht="17.100000000000001" customHeight="1">
      <c r="A495" s="1193"/>
      <c r="B495" s="1205"/>
      <c r="C495" s="1556" t="s">
        <v>465</v>
      </c>
      <c r="D495" s="1557" t="s">
        <v>678</v>
      </c>
      <c r="E495" s="1511">
        <v>50000</v>
      </c>
      <c r="F495" s="1511">
        <v>50000</v>
      </c>
      <c r="G495" s="1511">
        <v>450</v>
      </c>
      <c r="H495" s="1512">
        <f t="shared" si="119"/>
        <v>8.9999999999999993E-3</v>
      </c>
    </row>
    <row r="496" spans="1:8" ht="17.100000000000001" customHeight="1">
      <c r="A496" s="1193"/>
      <c r="B496" s="1205"/>
      <c r="C496" s="1556" t="s">
        <v>467</v>
      </c>
      <c r="D496" s="1557" t="s">
        <v>680</v>
      </c>
      <c r="E496" s="1511">
        <v>285000</v>
      </c>
      <c r="F496" s="1511">
        <v>285000</v>
      </c>
      <c r="G496" s="1511">
        <v>96504</v>
      </c>
      <c r="H496" s="1512">
        <f t="shared" si="119"/>
        <v>0.33861052631578947</v>
      </c>
    </row>
    <row r="497" spans="1:8" ht="17.100000000000001" customHeight="1">
      <c r="A497" s="1193"/>
      <c r="B497" s="1205"/>
      <c r="C497" s="1556" t="s">
        <v>486</v>
      </c>
      <c r="D497" s="1557" t="s">
        <v>686</v>
      </c>
      <c r="E497" s="1511">
        <v>7000</v>
      </c>
      <c r="F497" s="1511">
        <v>7000</v>
      </c>
      <c r="G497" s="1511">
        <v>0</v>
      </c>
      <c r="H497" s="1512">
        <f t="shared" si="119"/>
        <v>0</v>
      </c>
    </row>
    <row r="498" spans="1:8" ht="17.100000000000001" customHeight="1">
      <c r="A498" s="1193"/>
      <c r="B498" s="1205"/>
      <c r="C498" s="1556" t="s">
        <v>470</v>
      </c>
      <c r="D498" s="1557" t="s">
        <v>688</v>
      </c>
      <c r="E498" s="1511">
        <v>110000</v>
      </c>
      <c r="F498" s="1511">
        <v>100500</v>
      </c>
      <c r="G498" s="1511">
        <v>66131</v>
      </c>
      <c r="H498" s="1512">
        <f t="shared" si="119"/>
        <v>0.65801990049751247</v>
      </c>
    </row>
    <row r="499" spans="1:8" ht="17.100000000000001" customHeight="1">
      <c r="A499" s="1193"/>
      <c r="B499" s="1205"/>
      <c r="C499" s="1556" t="s">
        <v>487</v>
      </c>
      <c r="D499" s="1557" t="s">
        <v>691</v>
      </c>
      <c r="E499" s="1511">
        <v>2000</v>
      </c>
      <c r="F499" s="1511">
        <v>2000</v>
      </c>
      <c r="G499" s="1511">
        <v>1038</v>
      </c>
      <c r="H499" s="1512">
        <f t="shared" si="119"/>
        <v>0.51900000000000002</v>
      </c>
    </row>
    <row r="500" spans="1:8" ht="17.100000000000001" hidden="1" customHeight="1">
      <c r="A500" s="1193"/>
      <c r="B500" s="1205"/>
      <c r="C500" s="1556" t="s">
        <v>692</v>
      </c>
      <c r="D500" s="1557" t="s">
        <v>693</v>
      </c>
      <c r="E500" s="1511">
        <v>0</v>
      </c>
      <c r="F500" s="1511"/>
      <c r="G500" s="1511"/>
      <c r="H500" s="1512" t="e">
        <f t="shared" si="119"/>
        <v>#DIV/0!</v>
      </c>
    </row>
    <row r="501" spans="1:8" ht="15.75" customHeight="1">
      <c r="A501" s="1193"/>
      <c r="B501" s="1205"/>
      <c r="C501" s="1556" t="s">
        <v>750</v>
      </c>
      <c r="D501" s="1557" t="s">
        <v>751</v>
      </c>
      <c r="E501" s="1511">
        <v>40000</v>
      </c>
      <c r="F501" s="1511">
        <v>40000</v>
      </c>
      <c r="G501" s="1511">
        <v>3447</v>
      </c>
      <c r="H501" s="1512">
        <f t="shared" si="119"/>
        <v>8.6175000000000002E-2</v>
      </c>
    </row>
    <row r="502" spans="1:8" ht="16.5" customHeight="1">
      <c r="A502" s="1193"/>
      <c r="B502" s="1205"/>
      <c r="C502" s="1585"/>
      <c r="D502" s="1586"/>
      <c r="E502" s="1221"/>
      <c r="F502" s="1221"/>
      <c r="G502" s="1221"/>
      <c r="H502" s="1222"/>
    </row>
    <row r="503" spans="1:8" ht="19.5" customHeight="1">
      <c r="A503" s="1193"/>
      <c r="B503" s="1205"/>
      <c r="C503" s="2862" t="s">
        <v>742</v>
      </c>
      <c r="D503" s="2862"/>
      <c r="E503" s="1587">
        <f t="shared" ref="E503:G503" si="125">E504</f>
        <v>0</v>
      </c>
      <c r="F503" s="1587">
        <f t="shared" si="125"/>
        <v>69132</v>
      </c>
      <c r="G503" s="1587">
        <f t="shared" si="125"/>
        <v>69132</v>
      </c>
      <c r="H503" s="1588">
        <f t="shared" si="119"/>
        <v>1</v>
      </c>
    </row>
    <row r="504" spans="1:8" ht="38.25" customHeight="1">
      <c r="A504" s="1193"/>
      <c r="B504" s="1205"/>
      <c r="C504" s="1556" t="s">
        <v>109</v>
      </c>
      <c r="D504" s="1557" t="s">
        <v>805</v>
      </c>
      <c r="E504" s="1511">
        <v>0</v>
      </c>
      <c r="F504" s="1511">
        <v>69132</v>
      </c>
      <c r="G504" s="1511">
        <v>69132</v>
      </c>
      <c r="H504" s="1512">
        <f t="shared" si="119"/>
        <v>1</v>
      </c>
    </row>
    <row r="505" spans="1:8" ht="17.25" customHeight="1">
      <c r="A505" s="1193"/>
      <c r="B505" s="1205"/>
      <c r="C505" s="1527"/>
      <c r="D505" s="1468"/>
      <c r="E505" s="1511"/>
      <c r="F505" s="1511"/>
      <c r="G505" s="1511"/>
      <c r="H505" s="1512"/>
    </row>
    <row r="506" spans="1:8" ht="17.25" customHeight="1">
      <c r="A506" s="1193"/>
      <c r="B506" s="1205"/>
      <c r="C506" s="2863" t="s">
        <v>697</v>
      </c>
      <c r="D506" s="2864"/>
      <c r="E506" s="1548">
        <f>E507</f>
        <v>516000</v>
      </c>
      <c r="F506" s="1548">
        <f t="shared" ref="F506:G506" si="126">F507</f>
        <v>1056793</v>
      </c>
      <c r="G506" s="1548">
        <f t="shared" si="126"/>
        <v>672053</v>
      </c>
      <c r="H506" s="1589">
        <f t="shared" si="119"/>
        <v>0.63593627134169128</v>
      </c>
    </row>
    <row r="507" spans="1:8" ht="18.75" customHeight="1">
      <c r="A507" s="1193"/>
      <c r="B507" s="1205"/>
      <c r="C507" s="2835" t="s">
        <v>802</v>
      </c>
      <c r="D507" s="2835"/>
      <c r="E507" s="1409">
        <f>E508+E509+E510</f>
        <v>516000</v>
      </c>
      <c r="F507" s="1409">
        <f t="shared" ref="F507:G507" si="127">F508+F509+F510</f>
        <v>1056793</v>
      </c>
      <c r="G507" s="1409">
        <f t="shared" si="127"/>
        <v>672053</v>
      </c>
      <c r="H507" s="1410">
        <f t="shared" si="119"/>
        <v>0.63593627134169128</v>
      </c>
    </row>
    <row r="508" spans="1:8" ht="16.5" customHeight="1">
      <c r="A508" s="1193"/>
      <c r="B508" s="1205"/>
      <c r="C508" s="1590" t="s">
        <v>498</v>
      </c>
      <c r="D508" s="1591" t="s">
        <v>745</v>
      </c>
      <c r="E508" s="1511">
        <v>316000</v>
      </c>
      <c r="F508" s="1511">
        <v>325500</v>
      </c>
      <c r="G508" s="1511">
        <v>324890</v>
      </c>
      <c r="H508" s="1512">
        <f t="shared" si="119"/>
        <v>0.99812596006144394</v>
      </c>
    </row>
    <row r="509" spans="1:8" ht="51.75" customHeight="1">
      <c r="A509" s="1193"/>
      <c r="B509" s="1205"/>
      <c r="C509" s="1592" t="s">
        <v>821</v>
      </c>
      <c r="D509" s="1593" t="s">
        <v>822</v>
      </c>
      <c r="E509" s="1594">
        <v>0</v>
      </c>
      <c r="F509" s="1594">
        <v>421579</v>
      </c>
      <c r="G509" s="1594">
        <v>37449</v>
      </c>
      <c r="H509" s="1595">
        <f t="shared" si="119"/>
        <v>8.8830325988723341E-2</v>
      </c>
    </row>
    <row r="510" spans="1:8" ht="40.5" customHeight="1" thickBot="1">
      <c r="A510" s="1193"/>
      <c r="B510" s="1205"/>
      <c r="C510" s="1592" t="s">
        <v>385</v>
      </c>
      <c r="D510" s="1593" t="s">
        <v>803</v>
      </c>
      <c r="E510" s="1594">
        <v>200000</v>
      </c>
      <c r="F510" s="1594">
        <v>309714</v>
      </c>
      <c r="G510" s="1594">
        <v>309714</v>
      </c>
      <c r="H510" s="1595">
        <f t="shared" si="119"/>
        <v>1</v>
      </c>
    </row>
    <row r="511" spans="1:8" ht="20.25" customHeight="1" thickBot="1">
      <c r="A511" s="1193"/>
      <c r="B511" s="1281" t="s">
        <v>597</v>
      </c>
      <c r="C511" s="1282"/>
      <c r="D511" s="1283" t="s">
        <v>53</v>
      </c>
      <c r="E511" s="1284">
        <f>E512+E515</f>
        <v>0</v>
      </c>
      <c r="F511" s="1284">
        <f>F512+F515</f>
        <v>253463</v>
      </c>
      <c r="G511" s="1284">
        <f t="shared" ref="G511" si="128">G512+G515</f>
        <v>69575</v>
      </c>
      <c r="H511" s="1285">
        <f t="shared" si="119"/>
        <v>0.27449765843535351</v>
      </c>
    </row>
    <row r="512" spans="1:8" ht="18" customHeight="1">
      <c r="A512" s="1193"/>
      <c r="B512" s="1406"/>
      <c r="C512" s="2834" t="s">
        <v>665</v>
      </c>
      <c r="D512" s="2834"/>
      <c r="E512" s="1596">
        <f>E513</f>
        <v>0</v>
      </c>
      <c r="F512" s="1596">
        <f t="shared" ref="F512:G513" si="129">F513</f>
        <v>10000</v>
      </c>
      <c r="G512" s="1596">
        <f t="shared" si="129"/>
        <v>10000</v>
      </c>
      <c r="H512" s="1597">
        <f t="shared" si="119"/>
        <v>1</v>
      </c>
    </row>
    <row r="513" spans="1:10" ht="18" customHeight="1">
      <c r="A513" s="1193"/>
      <c r="B513" s="1406"/>
      <c r="C513" s="2865" t="s">
        <v>742</v>
      </c>
      <c r="D513" s="2866"/>
      <c r="E513" s="1554">
        <f>E514</f>
        <v>0</v>
      </c>
      <c r="F513" s="1554">
        <f t="shared" si="129"/>
        <v>10000</v>
      </c>
      <c r="G513" s="1554">
        <f t="shared" si="129"/>
        <v>10000</v>
      </c>
      <c r="H513" s="1555">
        <f t="shared" si="119"/>
        <v>1</v>
      </c>
    </row>
    <row r="514" spans="1:10" ht="42.75" customHeight="1">
      <c r="A514" s="1193"/>
      <c r="B514" s="1406"/>
      <c r="C514" s="1590" t="s">
        <v>109</v>
      </c>
      <c r="D514" s="1591" t="s">
        <v>805</v>
      </c>
      <c r="E514" s="1598">
        <v>0</v>
      </c>
      <c r="F514" s="1598">
        <v>10000</v>
      </c>
      <c r="G514" s="1598">
        <v>10000</v>
      </c>
      <c r="H514" s="1599">
        <f t="shared" si="119"/>
        <v>1</v>
      </c>
    </row>
    <row r="515" spans="1:10" ht="15.75" customHeight="1">
      <c r="A515" s="1193"/>
      <c r="B515" s="1205"/>
      <c r="C515" s="2859" t="s">
        <v>697</v>
      </c>
      <c r="D515" s="2860"/>
      <c r="E515" s="1416">
        <f>E516</f>
        <v>0</v>
      </c>
      <c r="F515" s="1416">
        <f>F516</f>
        <v>243463</v>
      </c>
      <c r="G515" s="1416">
        <f t="shared" ref="G515" si="130">G516</f>
        <v>59575</v>
      </c>
      <c r="H515" s="1417">
        <f t="shared" si="119"/>
        <v>0.24469837305873993</v>
      </c>
    </row>
    <row r="516" spans="1:10" ht="17.25" customHeight="1">
      <c r="A516" s="1193"/>
      <c r="B516" s="1205"/>
      <c r="C516" s="2835" t="s">
        <v>802</v>
      </c>
      <c r="D516" s="2835"/>
      <c r="E516" s="1409">
        <f>E517+E518</f>
        <v>0</v>
      </c>
      <c r="F516" s="1409">
        <f t="shared" ref="F516:G516" si="131">F517+F518</f>
        <v>243463</v>
      </c>
      <c r="G516" s="1409">
        <f t="shared" si="131"/>
        <v>59575</v>
      </c>
      <c r="H516" s="1410">
        <f t="shared" si="119"/>
        <v>0.24469837305873993</v>
      </c>
    </row>
    <row r="517" spans="1:10" ht="51.75" customHeight="1">
      <c r="A517" s="1193"/>
      <c r="B517" s="1205"/>
      <c r="C517" s="1600" t="s">
        <v>821</v>
      </c>
      <c r="D517" s="1601" t="s">
        <v>822</v>
      </c>
      <c r="E517" s="1511">
        <v>0</v>
      </c>
      <c r="F517" s="1511">
        <v>214013</v>
      </c>
      <c r="G517" s="1511">
        <v>30125</v>
      </c>
      <c r="H517" s="1512">
        <f t="shared" si="119"/>
        <v>0.14076247704578693</v>
      </c>
    </row>
    <row r="518" spans="1:10" ht="45.75" customHeight="1" thickBot="1">
      <c r="A518" s="1193"/>
      <c r="B518" s="1394"/>
      <c r="C518" s="1602" t="s">
        <v>385</v>
      </c>
      <c r="D518" s="1246" t="s">
        <v>803</v>
      </c>
      <c r="E518" s="1516">
        <v>0</v>
      </c>
      <c r="F518" s="1516">
        <v>29450</v>
      </c>
      <c r="G518" s="1516">
        <v>29450</v>
      </c>
      <c r="H518" s="1517">
        <f t="shared" si="119"/>
        <v>1</v>
      </c>
    </row>
    <row r="519" spans="1:10" ht="17.100000000000001" customHeight="1" thickBot="1">
      <c r="A519" s="1187" t="s">
        <v>415</v>
      </c>
      <c r="B519" s="1320"/>
      <c r="C519" s="1321"/>
      <c r="D519" s="1322" t="s">
        <v>823</v>
      </c>
      <c r="E519" s="1323">
        <f>SUM(E520,E555,E589)</f>
        <v>35779692</v>
      </c>
      <c r="F519" s="1323">
        <f t="shared" ref="F519:G519" si="132">SUM(F520,F555,F589)</f>
        <v>26660415</v>
      </c>
      <c r="G519" s="1323">
        <f t="shared" si="132"/>
        <v>26109742</v>
      </c>
      <c r="H519" s="1324">
        <f t="shared" si="119"/>
        <v>0.97934492017472341</v>
      </c>
      <c r="J519" s="1603"/>
    </row>
    <row r="520" spans="1:10" ht="17.100000000000001" customHeight="1" thickBot="1">
      <c r="A520" s="1193"/>
      <c r="B520" s="1281" t="s">
        <v>824</v>
      </c>
      <c r="C520" s="1282"/>
      <c r="D520" s="1283" t="s">
        <v>147</v>
      </c>
      <c r="E520" s="1284">
        <f t="shared" ref="E520:G520" si="133">E521+E552</f>
        <v>4198010</v>
      </c>
      <c r="F520" s="1284">
        <f t="shared" si="133"/>
        <v>4198010</v>
      </c>
      <c r="G520" s="1284">
        <f t="shared" si="133"/>
        <v>3828248</v>
      </c>
      <c r="H520" s="1285">
        <f t="shared" si="119"/>
        <v>0.91191969528419414</v>
      </c>
    </row>
    <row r="521" spans="1:10" ht="17.100000000000001" customHeight="1">
      <c r="A521" s="1193"/>
      <c r="B521" s="1205"/>
      <c r="C521" s="2834" t="s">
        <v>665</v>
      </c>
      <c r="D521" s="2834"/>
      <c r="E521" s="1199">
        <f t="shared" ref="E521:G521" si="134">E522+E549</f>
        <v>4198010</v>
      </c>
      <c r="F521" s="1199">
        <f t="shared" si="134"/>
        <v>4198010</v>
      </c>
      <c r="G521" s="1199">
        <f t="shared" si="134"/>
        <v>3828248</v>
      </c>
      <c r="H521" s="1200">
        <f t="shared" si="119"/>
        <v>0.91191969528419414</v>
      </c>
    </row>
    <row r="522" spans="1:10" ht="17.100000000000001" customHeight="1">
      <c r="A522" s="1193"/>
      <c r="B522" s="1205"/>
      <c r="C522" s="2858" t="s">
        <v>666</v>
      </c>
      <c r="D522" s="2858"/>
      <c r="E522" s="1511">
        <f t="shared" ref="E522:G522" si="135">E523+E530</f>
        <v>4193010</v>
      </c>
      <c r="F522" s="1511">
        <f t="shared" si="135"/>
        <v>4193010</v>
      </c>
      <c r="G522" s="1511">
        <f t="shared" si="135"/>
        <v>3823736</v>
      </c>
      <c r="H522" s="1512">
        <f t="shared" si="119"/>
        <v>0.91193104714751461</v>
      </c>
    </row>
    <row r="523" spans="1:10" ht="17.100000000000001" customHeight="1">
      <c r="A523" s="1193"/>
      <c r="B523" s="1205"/>
      <c r="C523" s="2846" t="s">
        <v>667</v>
      </c>
      <c r="D523" s="2846"/>
      <c r="E523" s="1203">
        <f t="shared" ref="E523:G523" si="136">SUM(E524:E528)</f>
        <v>3645670</v>
      </c>
      <c r="F523" s="1203">
        <f t="shared" si="136"/>
        <v>3645670</v>
      </c>
      <c r="G523" s="1203">
        <f t="shared" si="136"/>
        <v>3383352</v>
      </c>
      <c r="H523" s="1204">
        <f t="shared" si="119"/>
        <v>0.92804669649200289</v>
      </c>
    </row>
    <row r="524" spans="1:10" ht="17.100000000000001" customHeight="1">
      <c r="A524" s="1193"/>
      <c r="B524" s="1205"/>
      <c r="C524" s="1604" t="s">
        <v>459</v>
      </c>
      <c r="D524" s="1605" t="s">
        <v>668</v>
      </c>
      <c r="E524" s="1511">
        <v>2863740</v>
      </c>
      <c r="F524" s="1511">
        <v>2863740</v>
      </c>
      <c r="G524" s="1511">
        <v>2680662</v>
      </c>
      <c r="H524" s="1512">
        <f t="shared" si="119"/>
        <v>0.93607031364579185</v>
      </c>
    </row>
    <row r="525" spans="1:10" ht="17.100000000000001" customHeight="1">
      <c r="A525" s="1193"/>
      <c r="B525" s="1205"/>
      <c r="C525" s="1604" t="s">
        <v>460</v>
      </c>
      <c r="D525" s="1605" t="s">
        <v>669</v>
      </c>
      <c r="E525" s="1511">
        <v>222170</v>
      </c>
      <c r="F525" s="1511">
        <v>222170</v>
      </c>
      <c r="G525" s="1511">
        <v>199585</v>
      </c>
      <c r="H525" s="1512">
        <f t="shared" si="119"/>
        <v>0.89834361074852587</v>
      </c>
    </row>
    <row r="526" spans="1:10" ht="17.100000000000001" customHeight="1">
      <c r="A526" s="1193"/>
      <c r="B526" s="1205"/>
      <c r="C526" s="1604" t="s">
        <v>461</v>
      </c>
      <c r="D526" s="1605" t="s">
        <v>670</v>
      </c>
      <c r="E526" s="1511">
        <v>495220</v>
      </c>
      <c r="F526" s="1511">
        <v>495220</v>
      </c>
      <c r="G526" s="1511">
        <v>450228</v>
      </c>
      <c r="H526" s="1512">
        <f t="shared" si="119"/>
        <v>0.90914744961835148</v>
      </c>
    </row>
    <row r="527" spans="1:10" ht="27" customHeight="1">
      <c r="A527" s="1193"/>
      <c r="B527" s="1205"/>
      <c r="C527" s="1604" t="s">
        <v>462</v>
      </c>
      <c r="D527" s="1605" t="s">
        <v>671</v>
      </c>
      <c r="E527" s="1511">
        <v>44540</v>
      </c>
      <c r="F527" s="1511">
        <v>44540</v>
      </c>
      <c r="G527" s="1511">
        <v>40557</v>
      </c>
      <c r="H527" s="1512">
        <f t="shared" si="119"/>
        <v>0.9105747642568478</v>
      </c>
    </row>
    <row r="528" spans="1:10" ht="17.100000000000001" customHeight="1">
      <c r="A528" s="1193"/>
      <c r="B528" s="1205"/>
      <c r="C528" s="1604" t="s">
        <v>478</v>
      </c>
      <c r="D528" s="1605" t="s">
        <v>672</v>
      </c>
      <c r="E528" s="1511">
        <v>20000</v>
      </c>
      <c r="F528" s="1511">
        <v>20000</v>
      </c>
      <c r="G528" s="1511">
        <v>12320</v>
      </c>
      <c r="H528" s="1512">
        <f t="shared" si="119"/>
        <v>0.61599999999999999</v>
      </c>
    </row>
    <row r="529" spans="1:8" ht="17.100000000000001" customHeight="1">
      <c r="A529" s="1193"/>
      <c r="B529" s="1205"/>
      <c r="C529" s="1238"/>
      <c r="D529" s="1238"/>
      <c r="E529" s="1215"/>
      <c r="F529" s="1215"/>
      <c r="G529" s="1215"/>
      <c r="H529" s="1216"/>
    </row>
    <row r="530" spans="1:8" ht="17.100000000000001" customHeight="1">
      <c r="A530" s="1193"/>
      <c r="B530" s="1205"/>
      <c r="C530" s="2847" t="s">
        <v>673</v>
      </c>
      <c r="D530" s="2847"/>
      <c r="E530" s="1203">
        <f t="shared" ref="E530:G530" si="137">SUM(E531:E547)</f>
        <v>547340</v>
      </c>
      <c r="F530" s="1203">
        <f t="shared" si="137"/>
        <v>547340</v>
      </c>
      <c r="G530" s="1203">
        <f t="shared" si="137"/>
        <v>440384</v>
      </c>
      <c r="H530" s="1204">
        <f t="shared" si="119"/>
        <v>0.8045894690685863</v>
      </c>
    </row>
    <row r="531" spans="1:8" ht="15.75" customHeight="1">
      <c r="A531" s="1193"/>
      <c r="B531" s="1205"/>
      <c r="C531" s="1600" t="s">
        <v>473</v>
      </c>
      <c r="D531" s="1606" t="s">
        <v>674</v>
      </c>
      <c r="E531" s="1511">
        <v>0</v>
      </c>
      <c r="F531" s="1511">
        <v>6190</v>
      </c>
      <c r="G531" s="1511">
        <v>1894</v>
      </c>
      <c r="H531" s="1512">
        <f t="shared" si="119"/>
        <v>0.30597738287560583</v>
      </c>
    </row>
    <row r="532" spans="1:8" ht="17.100000000000001" customHeight="1">
      <c r="A532" s="1193"/>
      <c r="B532" s="1205"/>
      <c r="C532" s="1604" t="s">
        <v>463</v>
      </c>
      <c r="D532" s="1605" t="s">
        <v>675</v>
      </c>
      <c r="E532" s="1511">
        <v>91190</v>
      </c>
      <c r="F532" s="1511">
        <v>85000</v>
      </c>
      <c r="G532" s="1511">
        <v>80853</v>
      </c>
      <c r="H532" s="1512">
        <f t="shared" si="119"/>
        <v>0.95121176470588231</v>
      </c>
    </row>
    <row r="533" spans="1:8" ht="17.100000000000001" customHeight="1">
      <c r="A533" s="1193"/>
      <c r="B533" s="1205"/>
      <c r="C533" s="1604" t="s">
        <v>480</v>
      </c>
      <c r="D533" s="1605" t="s">
        <v>825</v>
      </c>
      <c r="E533" s="1511">
        <v>1500</v>
      </c>
      <c r="F533" s="1511">
        <v>1500</v>
      </c>
      <c r="G533" s="1511">
        <v>830</v>
      </c>
      <c r="H533" s="1512">
        <f t="shared" si="119"/>
        <v>0.55333333333333334</v>
      </c>
    </row>
    <row r="534" spans="1:8" ht="17.100000000000001" customHeight="1">
      <c r="A534" s="1193"/>
      <c r="B534" s="1205"/>
      <c r="C534" s="1604" t="s">
        <v>483</v>
      </c>
      <c r="D534" s="1605" t="s">
        <v>826</v>
      </c>
      <c r="E534" s="1511">
        <v>1500</v>
      </c>
      <c r="F534" s="1511">
        <v>1500</v>
      </c>
      <c r="G534" s="1511">
        <v>453</v>
      </c>
      <c r="H534" s="1512">
        <f t="shared" si="119"/>
        <v>0.30199999999999999</v>
      </c>
    </row>
    <row r="535" spans="1:8" ht="17.100000000000001" customHeight="1">
      <c r="A535" s="1193"/>
      <c r="B535" s="1205"/>
      <c r="C535" s="1604" t="s">
        <v>464</v>
      </c>
      <c r="D535" s="1605" t="s">
        <v>677</v>
      </c>
      <c r="E535" s="1511">
        <v>110000</v>
      </c>
      <c r="F535" s="1511">
        <v>110000</v>
      </c>
      <c r="G535" s="1511">
        <v>72643</v>
      </c>
      <c r="H535" s="1512">
        <f t="shared" si="119"/>
        <v>0.66039090909090914</v>
      </c>
    </row>
    <row r="536" spans="1:8" ht="17.100000000000001" customHeight="1">
      <c r="A536" s="1193"/>
      <c r="B536" s="1205"/>
      <c r="C536" s="1604" t="s">
        <v>465</v>
      </c>
      <c r="D536" s="1605" t="s">
        <v>678</v>
      </c>
      <c r="E536" s="1511">
        <v>26020</v>
      </c>
      <c r="F536" s="1511">
        <v>26020</v>
      </c>
      <c r="G536" s="1511">
        <v>6634</v>
      </c>
      <c r="H536" s="1512">
        <f t="shared" si="119"/>
        <v>0.25495772482705609</v>
      </c>
    </row>
    <row r="537" spans="1:8" ht="17.100000000000001" customHeight="1">
      <c r="A537" s="1193"/>
      <c r="B537" s="1205"/>
      <c r="C537" s="1604" t="s">
        <v>466</v>
      </c>
      <c r="D537" s="1605" t="s">
        <v>679</v>
      </c>
      <c r="E537" s="1511">
        <v>3740</v>
      </c>
      <c r="F537" s="1511">
        <v>3740</v>
      </c>
      <c r="G537" s="1511">
        <v>2571</v>
      </c>
      <c r="H537" s="1512">
        <f t="shared" si="119"/>
        <v>0.68743315508021385</v>
      </c>
    </row>
    <row r="538" spans="1:8" ht="17.100000000000001" customHeight="1">
      <c r="A538" s="1193"/>
      <c r="B538" s="1205"/>
      <c r="C538" s="1604" t="s">
        <v>467</v>
      </c>
      <c r="D538" s="1605" t="s">
        <v>680</v>
      </c>
      <c r="E538" s="1511">
        <v>135400</v>
      </c>
      <c r="F538" s="1511">
        <v>135400</v>
      </c>
      <c r="G538" s="1511">
        <v>128564</v>
      </c>
      <c r="H538" s="1512">
        <f t="shared" si="119"/>
        <v>0.94951255539143276</v>
      </c>
    </row>
    <row r="539" spans="1:8" ht="16.5" customHeight="1">
      <c r="A539" s="1193"/>
      <c r="B539" s="1205"/>
      <c r="C539" s="1604" t="s">
        <v>468</v>
      </c>
      <c r="D539" s="1605" t="s">
        <v>681</v>
      </c>
      <c r="E539" s="1511">
        <v>11700</v>
      </c>
      <c r="F539" s="1511">
        <v>11700</v>
      </c>
      <c r="G539" s="1511">
        <v>8234</v>
      </c>
      <c r="H539" s="1512">
        <f t="shared" si="119"/>
        <v>0.70376068376068379</v>
      </c>
    </row>
    <row r="540" spans="1:8" ht="25.5" customHeight="1">
      <c r="A540" s="1193"/>
      <c r="B540" s="1205"/>
      <c r="C540" s="1604" t="s">
        <v>683</v>
      </c>
      <c r="D540" s="1605" t="s">
        <v>684</v>
      </c>
      <c r="E540" s="1511">
        <v>45900</v>
      </c>
      <c r="F540" s="1511">
        <v>44800</v>
      </c>
      <c r="G540" s="1511">
        <v>32502</v>
      </c>
      <c r="H540" s="1512">
        <f t="shared" si="119"/>
        <v>0.72549107142857139</v>
      </c>
    </row>
    <row r="541" spans="1:8" ht="17.100000000000001" customHeight="1">
      <c r="A541" s="1193"/>
      <c r="B541" s="1205"/>
      <c r="C541" s="1604" t="s">
        <v>477</v>
      </c>
      <c r="D541" s="1605" t="s">
        <v>685</v>
      </c>
      <c r="E541" s="1511">
        <v>7000</v>
      </c>
      <c r="F541" s="1511">
        <v>7000</v>
      </c>
      <c r="G541" s="1511">
        <v>2508</v>
      </c>
      <c r="H541" s="1512">
        <f t="shared" si="119"/>
        <v>0.35828571428571426</v>
      </c>
    </row>
    <row r="542" spans="1:8" ht="17.100000000000001" hidden="1" customHeight="1">
      <c r="A542" s="1193"/>
      <c r="B542" s="1205"/>
      <c r="C542" s="1604" t="s">
        <v>793</v>
      </c>
      <c r="D542" s="1605" t="s">
        <v>794</v>
      </c>
      <c r="E542" s="1511"/>
      <c r="F542" s="1511"/>
      <c r="G542" s="1511"/>
      <c r="H542" s="1512" t="e">
        <f t="shared" si="119"/>
        <v>#DIV/0!</v>
      </c>
    </row>
    <row r="543" spans="1:8" ht="17.100000000000001" customHeight="1">
      <c r="A543" s="1193"/>
      <c r="B543" s="1205"/>
      <c r="C543" s="1604" t="s">
        <v>486</v>
      </c>
      <c r="D543" s="1605" t="s">
        <v>686</v>
      </c>
      <c r="E543" s="1511">
        <v>5520</v>
      </c>
      <c r="F543" s="1511">
        <v>5520</v>
      </c>
      <c r="G543" s="1511">
        <v>3528</v>
      </c>
      <c r="H543" s="1512">
        <f t="shared" si="119"/>
        <v>0.63913043478260867</v>
      </c>
    </row>
    <row r="544" spans="1:8" ht="17.100000000000001" customHeight="1">
      <c r="A544" s="1193"/>
      <c r="B544" s="1205"/>
      <c r="C544" s="1604" t="s">
        <v>469</v>
      </c>
      <c r="D544" s="1605" t="s">
        <v>687</v>
      </c>
      <c r="E544" s="1511">
        <v>76430</v>
      </c>
      <c r="F544" s="1511">
        <v>77530</v>
      </c>
      <c r="G544" s="1511">
        <v>73866</v>
      </c>
      <c r="H544" s="1512">
        <f t="shared" si="119"/>
        <v>0.95274087450019351</v>
      </c>
    </row>
    <row r="545" spans="1:8" ht="17.100000000000001" customHeight="1">
      <c r="A545" s="1193"/>
      <c r="B545" s="1205"/>
      <c r="C545" s="1604" t="s">
        <v>470</v>
      </c>
      <c r="D545" s="1605" t="s">
        <v>688</v>
      </c>
      <c r="E545" s="1511">
        <v>8200</v>
      </c>
      <c r="F545" s="1511">
        <v>8200</v>
      </c>
      <c r="G545" s="1511">
        <v>4752</v>
      </c>
      <c r="H545" s="1512">
        <f t="shared" si="119"/>
        <v>0.57951219512195118</v>
      </c>
    </row>
    <row r="546" spans="1:8" ht="17.100000000000001" customHeight="1">
      <c r="A546" s="1193"/>
      <c r="B546" s="1205"/>
      <c r="C546" s="1604" t="s">
        <v>487</v>
      </c>
      <c r="D546" s="1605" t="s">
        <v>691</v>
      </c>
      <c r="E546" s="1511">
        <v>12240</v>
      </c>
      <c r="F546" s="1511">
        <v>12240</v>
      </c>
      <c r="G546" s="1511">
        <v>11040</v>
      </c>
      <c r="H546" s="1512">
        <f t="shared" si="119"/>
        <v>0.90196078431372551</v>
      </c>
    </row>
    <row r="547" spans="1:8" ht="25.5" customHeight="1">
      <c r="A547" s="1193"/>
      <c r="B547" s="1205"/>
      <c r="C547" s="1604" t="s">
        <v>482</v>
      </c>
      <c r="D547" s="1605" t="s">
        <v>694</v>
      </c>
      <c r="E547" s="1511">
        <v>11000</v>
      </c>
      <c r="F547" s="1511">
        <v>11000</v>
      </c>
      <c r="G547" s="1511">
        <v>9512</v>
      </c>
      <c r="H547" s="1512">
        <f t="shared" si="119"/>
        <v>0.86472727272727268</v>
      </c>
    </row>
    <row r="548" spans="1:8" ht="17.100000000000001" customHeight="1">
      <c r="A548" s="1193"/>
      <c r="B548" s="1205"/>
      <c r="C548" s="1607"/>
      <c r="D548" s="1608"/>
      <c r="E548" s="1399"/>
      <c r="F548" s="1399"/>
      <c r="G548" s="1399"/>
      <c r="H548" s="1400"/>
    </row>
    <row r="549" spans="1:8" ht="17.100000000000001" customHeight="1">
      <c r="A549" s="1193"/>
      <c r="B549" s="1205"/>
      <c r="C549" s="2835" t="s">
        <v>695</v>
      </c>
      <c r="D549" s="2835"/>
      <c r="E549" s="1306">
        <f t="shared" ref="E549:G549" si="138">E550</f>
        <v>5000</v>
      </c>
      <c r="F549" s="1306">
        <f t="shared" si="138"/>
        <v>5000</v>
      </c>
      <c r="G549" s="1306">
        <f t="shared" si="138"/>
        <v>4512</v>
      </c>
      <c r="H549" s="1307">
        <f t="shared" ref="H549:H614" si="139">G549/F549</f>
        <v>0.90239999999999998</v>
      </c>
    </row>
    <row r="550" spans="1:8" ht="17.100000000000001" customHeight="1" thickBot="1">
      <c r="A550" s="1193"/>
      <c r="B550" s="1205"/>
      <c r="C550" s="1602" t="s">
        <v>458</v>
      </c>
      <c r="D550" s="1609" t="s">
        <v>696</v>
      </c>
      <c r="E550" s="1610">
        <v>5000</v>
      </c>
      <c r="F550" s="1610">
        <v>5000</v>
      </c>
      <c r="G550" s="1610">
        <v>4512</v>
      </c>
      <c r="H550" s="1611">
        <f t="shared" si="139"/>
        <v>0.90239999999999998</v>
      </c>
    </row>
    <row r="551" spans="1:8" ht="17.100000000000001" hidden="1" customHeight="1" thickBot="1">
      <c r="A551" s="1193"/>
      <c r="B551" s="1205"/>
      <c r="C551" s="2852"/>
      <c r="D551" s="2853"/>
      <c r="E551" s="1612"/>
      <c r="F551" s="1612"/>
      <c r="G551" s="1612"/>
      <c r="H551" s="1613" t="e">
        <f t="shared" si="139"/>
        <v>#DIV/0!</v>
      </c>
    </row>
    <row r="552" spans="1:8" ht="17.100000000000001" hidden="1" customHeight="1">
      <c r="A552" s="1193"/>
      <c r="B552" s="1205"/>
      <c r="C552" s="2854" t="s">
        <v>697</v>
      </c>
      <c r="D552" s="2855"/>
      <c r="E552" s="1614">
        <f t="shared" ref="E552" si="140">E553</f>
        <v>0</v>
      </c>
      <c r="F552" s="1614"/>
      <c r="G552" s="1614"/>
      <c r="H552" s="1615" t="e">
        <f t="shared" si="139"/>
        <v>#DIV/0!</v>
      </c>
    </row>
    <row r="553" spans="1:8" ht="17.100000000000001" hidden="1" customHeight="1">
      <c r="A553" s="1193"/>
      <c r="B553" s="1205"/>
      <c r="C553" s="2856" t="s">
        <v>827</v>
      </c>
      <c r="D553" s="2857"/>
      <c r="E553" s="1610">
        <f t="shared" ref="E553" si="141">SUM(E554:E554)</f>
        <v>0</v>
      </c>
      <c r="F553" s="1610"/>
      <c r="G553" s="1610"/>
      <c r="H553" s="1611" t="e">
        <f t="shared" si="139"/>
        <v>#DIV/0!</v>
      </c>
    </row>
    <row r="554" spans="1:8" ht="17.100000000000001" hidden="1" customHeight="1" thickBot="1">
      <c r="A554" s="1193"/>
      <c r="B554" s="1205"/>
      <c r="C554" s="1616" t="s">
        <v>498</v>
      </c>
      <c r="D554" s="1605" t="s">
        <v>745</v>
      </c>
      <c r="E554" s="1610">
        <v>0</v>
      </c>
      <c r="F554" s="1610"/>
      <c r="G554" s="1610"/>
      <c r="H554" s="1611" t="e">
        <f t="shared" si="139"/>
        <v>#DIV/0!</v>
      </c>
    </row>
    <row r="555" spans="1:8" ht="17.100000000000001" customHeight="1" thickBot="1">
      <c r="A555" s="1193"/>
      <c r="B555" s="1281" t="s">
        <v>416</v>
      </c>
      <c r="C555" s="1282"/>
      <c r="D555" s="1283" t="s">
        <v>150</v>
      </c>
      <c r="E555" s="1284">
        <f t="shared" ref="E555:G555" si="142">E556</f>
        <v>31581682</v>
      </c>
      <c r="F555" s="1284">
        <f t="shared" si="142"/>
        <v>22442405</v>
      </c>
      <c r="G555" s="1284">
        <f t="shared" si="142"/>
        <v>22261494</v>
      </c>
      <c r="H555" s="1285">
        <f t="shared" si="139"/>
        <v>0.99193887642612277</v>
      </c>
    </row>
    <row r="556" spans="1:8" ht="17.100000000000001" customHeight="1">
      <c r="A556" s="1193"/>
      <c r="B556" s="1205"/>
      <c r="C556" s="2834" t="s">
        <v>665</v>
      </c>
      <c r="D556" s="2834"/>
      <c r="E556" s="1199">
        <f t="shared" ref="E556:G556" si="143">E557+E580+E583</f>
        <v>31581682</v>
      </c>
      <c r="F556" s="1199">
        <f t="shared" si="143"/>
        <v>22442405</v>
      </c>
      <c r="G556" s="1199">
        <f t="shared" si="143"/>
        <v>22261494</v>
      </c>
      <c r="H556" s="1200">
        <f t="shared" si="139"/>
        <v>0.99193887642612277</v>
      </c>
    </row>
    <row r="557" spans="1:8" ht="17.100000000000001" customHeight="1">
      <c r="A557" s="1193"/>
      <c r="B557" s="1205"/>
      <c r="C557" s="2858" t="s">
        <v>666</v>
      </c>
      <c r="D557" s="2858"/>
      <c r="E557" s="1511">
        <f t="shared" ref="E557:G557" si="144">E558+E565</f>
        <v>1073174</v>
      </c>
      <c r="F557" s="1511">
        <f t="shared" si="144"/>
        <v>1116232</v>
      </c>
      <c r="G557" s="1511">
        <f t="shared" si="144"/>
        <v>1024825</v>
      </c>
      <c r="H557" s="1512">
        <f t="shared" si="139"/>
        <v>0.91811110951845132</v>
      </c>
    </row>
    <row r="558" spans="1:8" ht="17.100000000000001" customHeight="1">
      <c r="A558" s="1193"/>
      <c r="B558" s="1205"/>
      <c r="C558" s="2846" t="s">
        <v>667</v>
      </c>
      <c r="D558" s="2846"/>
      <c r="E558" s="1203">
        <f t="shared" ref="E558:G558" si="145">SUM(E559:E563)</f>
        <v>713768</v>
      </c>
      <c r="F558" s="1203">
        <f t="shared" si="145"/>
        <v>755924</v>
      </c>
      <c r="G558" s="1203">
        <f t="shared" si="145"/>
        <v>745594</v>
      </c>
      <c r="H558" s="1204">
        <f t="shared" si="139"/>
        <v>0.98633460506611781</v>
      </c>
    </row>
    <row r="559" spans="1:8" ht="17.100000000000001" customHeight="1">
      <c r="A559" s="1193"/>
      <c r="B559" s="1205"/>
      <c r="C559" s="1604" t="s">
        <v>459</v>
      </c>
      <c r="D559" s="1605" t="s">
        <v>668</v>
      </c>
      <c r="E559" s="1511">
        <v>545093</v>
      </c>
      <c r="F559" s="1511">
        <v>585616</v>
      </c>
      <c r="G559" s="1511">
        <v>579254</v>
      </c>
      <c r="H559" s="1512">
        <f t="shared" si="139"/>
        <v>0.98913622578618066</v>
      </c>
    </row>
    <row r="560" spans="1:8" ht="17.100000000000001" customHeight="1">
      <c r="A560" s="1193"/>
      <c r="B560" s="1205"/>
      <c r="C560" s="1604" t="s">
        <v>460</v>
      </c>
      <c r="D560" s="1605" t="s">
        <v>669</v>
      </c>
      <c r="E560" s="1511">
        <v>33696</v>
      </c>
      <c r="F560" s="1511">
        <v>33696</v>
      </c>
      <c r="G560" s="1511">
        <v>32840</v>
      </c>
      <c r="H560" s="1512">
        <f t="shared" si="139"/>
        <v>0.97459639126305797</v>
      </c>
    </row>
    <row r="561" spans="1:8" ht="17.100000000000001" customHeight="1">
      <c r="A561" s="1193"/>
      <c r="B561" s="1205"/>
      <c r="C561" s="1604" t="s">
        <v>461</v>
      </c>
      <c r="D561" s="1605" t="s">
        <v>670</v>
      </c>
      <c r="E561" s="1511">
        <v>103228</v>
      </c>
      <c r="F561" s="1511">
        <v>105408</v>
      </c>
      <c r="G561" s="1511">
        <v>103661</v>
      </c>
      <c r="H561" s="1512">
        <f t="shared" si="139"/>
        <v>0.98342630540376441</v>
      </c>
    </row>
    <row r="562" spans="1:8" ht="27.75" customHeight="1">
      <c r="A562" s="1193"/>
      <c r="B562" s="1205"/>
      <c r="C562" s="1604" t="s">
        <v>462</v>
      </c>
      <c r="D562" s="1605" t="s">
        <v>671</v>
      </c>
      <c r="E562" s="1511">
        <v>13351</v>
      </c>
      <c r="F562" s="1511">
        <v>12804</v>
      </c>
      <c r="G562" s="1511">
        <v>11479</v>
      </c>
      <c r="H562" s="1512">
        <f t="shared" si="139"/>
        <v>0.89651671352702278</v>
      </c>
    </row>
    <row r="563" spans="1:8" ht="17.100000000000001" customHeight="1">
      <c r="A563" s="1193"/>
      <c r="B563" s="1205"/>
      <c r="C563" s="1604" t="s">
        <v>478</v>
      </c>
      <c r="D563" s="1605" t="s">
        <v>672</v>
      </c>
      <c r="E563" s="1511">
        <v>18400</v>
      </c>
      <c r="F563" s="1511">
        <v>18400</v>
      </c>
      <c r="G563" s="1511">
        <v>18360</v>
      </c>
      <c r="H563" s="1512">
        <f t="shared" si="139"/>
        <v>0.99782608695652175</v>
      </c>
    </row>
    <row r="564" spans="1:8" ht="17.100000000000001" customHeight="1">
      <c r="A564" s="1193"/>
      <c r="B564" s="1205"/>
      <c r="C564" s="1238"/>
      <c r="D564" s="1238"/>
      <c r="E564" s="1215"/>
      <c r="F564" s="1215"/>
      <c r="G564" s="1215"/>
      <c r="H564" s="1216"/>
    </row>
    <row r="565" spans="1:8" ht="17.100000000000001" customHeight="1">
      <c r="A565" s="1193"/>
      <c r="B565" s="1205"/>
      <c r="C565" s="2847" t="s">
        <v>673</v>
      </c>
      <c r="D565" s="2847"/>
      <c r="E565" s="1203">
        <f>SUM(E566:E578)</f>
        <v>359406</v>
      </c>
      <c r="F565" s="1203">
        <f t="shared" ref="F565:G565" si="146">SUM(F566:F578)</f>
        <v>360308</v>
      </c>
      <c r="G565" s="1203">
        <f t="shared" si="146"/>
        <v>279231</v>
      </c>
      <c r="H565" s="1204">
        <f t="shared" si="139"/>
        <v>0.77497862939485107</v>
      </c>
    </row>
    <row r="566" spans="1:8" ht="17.100000000000001" customHeight="1">
      <c r="A566" s="1193"/>
      <c r="B566" s="1205"/>
      <c r="C566" s="1604" t="s">
        <v>463</v>
      </c>
      <c r="D566" s="1605" t="s">
        <v>675</v>
      </c>
      <c r="E566" s="1511">
        <v>85340</v>
      </c>
      <c r="F566" s="1511">
        <v>77042</v>
      </c>
      <c r="G566" s="1511">
        <v>44669</v>
      </c>
      <c r="H566" s="1512">
        <f t="shared" si="139"/>
        <v>0.57980062822875833</v>
      </c>
    </row>
    <row r="567" spans="1:8" ht="17.100000000000001" customHeight="1">
      <c r="A567" s="1193"/>
      <c r="B567" s="1205"/>
      <c r="C567" s="1604" t="s">
        <v>480</v>
      </c>
      <c r="D567" s="1605" t="s">
        <v>676</v>
      </c>
      <c r="E567" s="1511">
        <v>500</v>
      </c>
      <c r="F567" s="1511">
        <v>500</v>
      </c>
      <c r="G567" s="1511">
        <v>500</v>
      </c>
      <c r="H567" s="1512">
        <f t="shared" si="139"/>
        <v>1</v>
      </c>
    </row>
    <row r="568" spans="1:8" ht="17.100000000000001" customHeight="1">
      <c r="A568" s="1193"/>
      <c r="B568" s="1205"/>
      <c r="C568" s="1604" t="s">
        <v>464</v>
      </c>
      <c r="D568" s="1605" t="s">
        <v>677</v>
      </c>
      <c r="E568" s="1511">
        <v>25400</v>
      </c>
      <c r="F568" s="1511">
        <v>25400</v>
      </c>
      <c r="G568" s="1511">
        <v>21632</v>
      </c>
      <c r="H568" s="1512">
        <f t="shared" si="139"/>
        <v>0.85165354330708665</v>
      </c>
    </row>
    <row r="569" spans="1:8" ht="17.100000000000001" customHeight="1">
      <c r="A569" s="1193"/>
      <c r="B569" s="1205"/>
      <c r="C569" s="1604" t="s">
        <v>465</v>
      </c>
      <c r="D569" s="1605" t="s">
        <v>678</v>
      </c>
      <c r="E569" s="1511">
        <v>5060</v>
      </c>
      <c r="F569" s="1511">
        <v>5060</v>
      </c>
      <c r="G569" s="1511">
        <v>943</v>
      </c>
      <c r="H569" s="1512">
        <f t="shared" si="139"/>
        <v>0.18636363636363637</v>
      </c>
    </row>
    <row r="570" spans="1:8" ht="17.100000000000001" customHeight="1">
      <c r="A570" s="1193"/>
      <c r="B570" s="1205"/>
      <c r="C570" s="1604" t="s">
        <v>466</v>
      </c>
      <c r="D570" s="1605" t="s">
        <v>679</v>
      </c>
      <c r="E570" s="1511">
        <v>1100</v>
      </c>
      <c r="F570" s="1511">
        <v>1100</v>
      </c>
      <c r="G570" s="1511">
        <v>246</v>
      </c>
      <c r="H570" s="1512">
        <f t="shared" si="139"/>
        <v>0.22363636363636363</v>
      </c>
    </row>
    <row r="571" spans="1:8" ht="17.100000000000001" customHeight="1">
      <c r="A571" s="1193"/>
      <c r="B571" s="1205"/>
      <c r="C571" s="1604" t="s">
        <v>467</v>
      </c>
      <c r="D571" s="1605" t="s">
        <v>680</v>
      </c>
      <c r="E571" s="1511">
        <v>184360</v>
      </c>
      <c r="F571" s="1511">
        <v>193360</v>
      </c>
      <c r="G571" s="1511">
        <v>177540</v>
      </c>
      <c r="H571" s="1512">
        <f t="shared" si="139"/>
        <v>0.91818369880016548</v>
      </c>
    </row>
    <row r="572" spans="1:8" ht="16.5" customHeight="1">
      <c r="A572" s="1193"/>
      <c r="B572" s="1205"/>
      <c r="C572" s="1604" t="s">
        <v>468</v>
      </c>
      <c r="D572" s="1605" t="s">
        <v>828</v>
      </c>
      <c r="E572" s="1511">
        <v>7120</v>
      </c>
      <c r="F572" s="1511">
        <v>7120</v>
      </c>
      <c r="G572" s="1511">
        <v>4697</v>
      </c>
      <c r="H572" s="1512">
        <f t="shared" si="139"/>
        <v>0.65969101123595508</v>
      </c>
    </row>
    <row r="573" spans="1:8" ht="26.25" customHeight="1">
      <c r="A573" s="1193"/>
      <c r="B573" s="1205"/>
      <c r="C573" s="1604" t="s">
        <v>683</v>
      </c>
      <c r="D573" s="1605" t="s">
        <v>684</v>
      </c>
      <c r="E573" s="1511">
        <v>30040</v>
      </c>
      <c r="F573" s="1511">
        <v>30040</v>
      </c>
      <c r="G573" s="1511">
        <v>14721</v>
      </c>
      <c r="H573" s="1512">
        <f t="shared" si="139"/>
        <v>0.49004660452729693</v>
      </c>
    </row>
    <row r="574" spans="1:8" ht="17.100000000000001" customHeight="1">
      <c r="A574" s="1193"/>
      <c r="B574" s="1205"/>
      <c r="C574" s="1604" t="s">
        <v>477</v>
      </c>
      <c r="D574" s="1605" t="s">
        <v>685</v>
      </c>
      <c r="E574" s="1511">
        <v>3500</v>
      </c>
      <c r="F574" s="1511">
        <v>3500</v>
      </c>
      <c r="G574" s="1511">
        <v>157</v>
      </c>
      <c r="H574" s="1512">
        <f t="shared" si="139"/>
        <v>4.4857142857142859E-2</v>
      </c>
    </row>
    <row r="575" spans="1:8" ht="17.100000000000001" customHeight="1">
      <c r="A575" s="1193"/>
      <c r="B575" s="1205"/>
      <c r="C575" s="1604" t="s">
        <v>486</v>
      </c>
      <c r="D575" s="1605" t="s">
        <v>686</v>
      </c>
      <c r="E575" s="1511">
        <v>1500</v>
      </c>
      <c r="F575" s="1511">
        <v>1500</v>
      </c>
      <c r="G575" s="1511">
        <v>551</v>
      </c>
      <c r="H575" s="1512">
        <f t="shared" si="139"/>
        <v>0.36733333333333335</v>
      </c>
    </row>
    <row r="576" spans="1:8" ht="17.100000000000001" customHeight="1">
      <c r="A576" s="1193"/>
      <c r="B576" s="1205"/>
      <c r="C576" s="1604" t="s">
        <v>469</v>
      </c>
      <c r="D576" s="1605" t="s">
        <v>687</v>
      </c>
      <c r="E576" s="1511">
        <v>9486</v>
      </c>
      <c r="F576" s="1511">
        <v>9486</v>
      </c>
      <c r="G576" s="1511">
        <v>8977</v>
      </c>
      <c r="H576" s="1512">
        <f t="shared" si="139"/>
        <v>0.94634197765127559</v>
      </c>
    </row>
    <row r="577" spans="1:8" ht="13.5" customHeight="1">
      <c r="A577" s="1193"/>
      <c r="B577" s="1205"/>
      <c r="C577" s="1604" t="s">
        <v>470</v>
      </c>
      <c r="D577" s="1605" t="s">
        <v>688</v>
      </c>
      <c r="E577" s="1511">
        <v>0</v>
      </c>
      <c r="F577" s="1511">
        <v>200</v>
      </c>
      <c r="G577" s="1511">
        <v>48</v>
      </c>
      <c r="H577" s="1512">
        <f t="shared" si="139"/>
        <v>0.24</v>
      </c>
    </row>
    <row r="578" spans="1:8" ht="25.5" customHeight="1">
      <c r="A578" s="1193"/>
      <c r="B578" s="1205"/>
      <c r="C578" s="1604" t="s">
        <v>482</v>
      </c>
      <c r="D578" s="1605" t="s">
        <v>694</v>
      </c>
      <c r="E578" s="1511">
        <v>6000</v>
      </c>
      <c r="F578" s="1511">
        <v>6000</v>
      </c>
      <c r="G578" s="1511">
        <v>4550</v>
      </c>
      <c r="H578" s="1512">
        <f t="shared" si="139"/>
        <v>0.7583333333333333</v>
      </c>
    </row>
    <row r="579" spans="1:8" ht="17.100000000000001" customHeight="1">
      <c r="A579" s="1193"/>
      <c r="B579" s="1205"/>
      <c r="C579" s="1238"/>
      <c r="D579" s="1238"/>
      <c r="E579" s="1215"/>
      <c r="F579" s="1215"/>
      <c r="G579" s="1215"/>
      <c r="H579" s="1216"/>
    </row>
    <row r="580" spans="1:8" ht="17.100000000000001" customHeight="1">
      <c r="A580" s="1193"/>
      <c r="B580" s="1205"/>
      <c r="C580" s="2848" t="s">
        <v>695</v>
      </c>
      <c r="D580" s="2848"/>
      <c r="E580" s="1610">
        <f t="shared" ref="E580:G580" si="147">E581</f>
        <v>1540</v>
      </c>
      <c r="F580" s="1610">
        <f t="shared" si="147"/>
        <v>1540</v>
      </c>
      <c r="G580" s="1610">
        <f t="shared" si="147"/>
        <v>1090</v>
      </c>
      <c r="H580" s="1611">
        <f t="shared" si="139"/>
        <v>0.70779220779220775</v>
      </c>
    </row>
    <row r="581" spans="1:8" ht="17.100000000000001" customHeight="1">
      <c r="A581" s="1193"/>
      <c r="B581" s="1205"/>
      <c r="C581" s="1617" t="s">
        <v>458</v>
      </c>
      <c r="D581" s="1618" t="s">
        <v>696</v>
      </c>
      <c r="E581" s="1511">
        <v>1540</v>
      </c>
      <c r="F581" s="1511">
        <v>1540</v>
      </c>
      <c r="G581" s="1511">
        <v>1090</v>
      </c>
      <c r="H581" s="1512">
        <f t="shared" si="139"/>
        <v>0.70779220779220775</v>
      </c>
    </row>
    <row r="582" spans="1:8" ht="12.75" customHeight="1">
      <c r="A582" s="1193"/>
      <c r="B582" s="1205"/>
      <c r="C582" s="1619"/>
      <c r="D582" s="1620"/>
      <c r="E582" s="1511"/>
      <c r="F582" s="1511"/>
      <c r="G582" s="1511"/>
      <c r="H582" s="1512"/>
    </row>
    <row r="583" spans="1:8" ht="17.25" customHeight="1">
      <c r="A583" s="1193"/>
      <c r="B583" s="1205"/>
      <c r="C583" s="2849" t="s">
        <v>708</v>
      </c>
      <c r="D583" s="2849"/>
      <c r="E583" s="1621">
        <f>SUM(E584:E588)</f>
        <v>30506968</v>
      </c>
      <c r="F583" s="1621">
        <f t="shared" ref="F583:G583" si="148">SUM(F584:F588)</f>
        <v>21324633</v>
      </c>
      <c r="G583" s="1621">
        <f t="shared" si="148"/>
        <v>21235579</v>
      </c>
      <c r="H583" s="1622">
        <f t="shared" si="139"/>
        <v>0.99582389061513976</v>
      </c>
    </row>
    <row r="584" spans="1:8" ht="51" customHeight="1">
      <c r="A584" s="1193"/>
      <c r="B584" s="1205"/>
      <c r="C584" s="1604" t="s">
        <v>88</v>
      </c>
      <c r="D584" s="1623" t="s">
        <v>822</v>
      </c>
      <c r="E584" s="1624">
        <v>28997249</v>
      </c>
      <c r="F584" s="1624">
        <v>19716235</v>
      </c>
      <c r="G584" s="1624">
        <v>19627892</v>
      </c>
      <c r="H584" s="1625">
        <f t="shared" si="139"/>
        <v>0.9955192763729992</v>
      </c>
    </row>
    <row r="585" spans="1:8" ht="52.5" customHeight="1">
      <c r="A585" s="1193"/>
      <c r="B585" s="1205"/>
      <c r="C585" s="1602" t="s">
        <v>156</v>
      </c>
      <c r="D585" s="1626" t="s">
        <v>758</v>
      </c>
      <c r="E585" s="1627">
        <v>0</v>
      </c>
      <c r="F585" s="1627">
        <v>16128</v>
      </c>
      <c r="G585" s="1627">
        <v>16127</v>
      </c>
      <c r="H585" s="1628">
        <f t="shared" si="139"/>
        <v>0.99993799603174605</v>
      </c>
    </row>
    <row r="586" spans="1:8" ht="16.5" customHeight="1">
      <c r="A586" s="1193"/>
      <c r="B586" s="1205"/>
      <c r="C586" s="1629" t="s">
        <v>766</v>
      </c>
      <c r="D586" s="1630" t="s">
        <v>680</v>
      </c>
      <c r="E586" s="1306">
        <v>678691</v>
      </c>
      <c r="F586" s="1306">
        <v>892815</v>
      </c>
      <c r="G586" s="1306">
        <v>892815</v>
      </c>
      <c r="H586" s="1307">
        <f t="shared" si="139"/>
        <v>1</v>
      </c>
    </row>
    <row r="587" spans="1:8" ht="15" customHeight="1">
      <c r="A587" s="1193"/>
      <c r="B587" s="1205"/>
      <c r="C587" s="1245" t="s">
        <v>731</v>
      </c>
      <c r="D587" s="1631" t="s">
        <v>680</v>
      </c>
      <c r="E587" s="1221">
        <v>831028</v>
      </c>
      <c r="F587" s="1221">
        <v>696369</v>
      </c>
      <c r="G587" s="1221">
        <v>696369</v>
      </c>
      <c r="H587" s="1222">
        <f t="shared" si="139"/>
        <v>1</v>
      </c>
    </row>
    <row r="588" spans="1:8" ht="54.75" customHeight="1" thickBot="1">
      <c r="A588" s="1193"/>
      <c r="B588" s="1205"/>
      <c r="C588" s="1435" t="s">
        <v>738</v>
      </c>
      <c r="D588" s="1632" t="s">
        <v>739</v>
      </c>
      <c r="E588" s="1229">
        <v>0</v>
      </c>
      <c r="F588" s="1229">
        <v>3086</v>
      </c>
      <c r="G588" s="1229">
        <v>2376</v>
      </c>
      <c r="H588" s="1230">
        <f t="shared" si="139"/>
        <v>0.76992871030460142</v>
      </c>
    </row>
    <row r="589" spans="1:8" ht="16.5" customHeight="1" thickBot="1">
      <c r="A589" s="1193"/>
      <c r="B589" s="1281" t="s">
        <v>601</v>
      </c>
      <c r="C589" s="1411"/>
      <c r="D589" s="1283" t="s">
        <v>602</v>
      </c>
      <c r="E589" s="1284">
        <f>E590+E595</f>
        <v>0</v>
      </c>
      <c r="F589" s="1284">
        <f t="shared" ref="F589:G589" si="149">F590+F595</f>
        <v>20000</v>
      </c>
      <c r="G589" s="1284">
        <f t="shared" si="149"/>
        <v>20000</v>
      </c>
      <c r="H589" s="1285">
        <f t="shared" si="139"/>
        <v>1</v>
      </c>
    </row>
    <row r="590" spans="1:8" ht="19.5" customHeight="1">
      <c r="A590" s="1193"/>
      <c r="B590" s="2630"/>
      <c r="C590" s="2834" t="s">
        <v>665</v>
      </c>
      <c r="D590" s="2834"/>
      <c r="E590" s="1633">
        <f>E591</f>
        <v>0</v>
      </c>
      <c r="F590" s="1633">
        <f t="shared" ref="F590:G591" si="150">F591</f>
        <v>10000</v>
      </c>
      <c r="G590" s="1633">
        <f t="shared" si="150"/>
        <v>10000</v>
      </c>
      <c r="H590" s="1634">
        <f t="shared" si="139"/>
        <v>1</v>
      </c>
    </row>
    <row r="591" spans="1:8" ht="14.25" customHeight="1">
      <c r="A591" s="1193"/>
      <c r="B591" s="2630"/>
      <c r="C591" s="2850" t="s">
        <v>742</v>
      </c>
      <c r="D591" s="2851"/>
      <c r="E591" s="1511">
        <f>E592</f>
        <v>0</v>
      </c>
      <c r="F591" s="1511">
        <f t="shared" si="150"/>
        <v>10000</v>
      </c>
      <c r="G591" s="1511">
        <f t="shared" si="150"/>
        <v>10000</v>
      </c>
      <c r="H591" s="1512">
        <f t="shared" si="139"/>
        <v>1</v>
      </c>
    </row>
    <row r="592" spans="1:8" ht="39.75" customHeight="1">
      <c r="A592" s="1193"/>
      <c r="B592" s="2630"/>
      <c r="C592" s="1604" t="s">
        <v>109</v>
      </c>
      <c r="D592" s="1605" t="s">
        <v>805</v>
      </c>
      <c r="E592" s="1511">
        <f t="shared" ref="E592" si="151">E593</f>
        <v>0</v>
      </c>
      <c r="F592" s="1511">
        <v>10000</v>
      </c>
      <c r="G592" s="1511">
        <v>10000</v>
      </c>
      <c r="H592" s="1512">
        <f t="shared" si="139"/>
        <v>1</v>
      </c>
    </row>
    <row r="593" spans="1:8" ht="21" hidden="1" customHeight="1">
      <c r="A593" s="1193"/>
      <c r="B593" s="2630"/>
      <c r="C593" s="1604"/>
      <c r="D593" s="1605"/>
      <c r="E593" s="1511">
        <v>0</v>
      </c>
      <c r="F593" s="1511"/>
      <c r="G593" s="1511"/>
      <c r="H593" s="1512" t="e">
        <f t="shared" si="139"/>
        <v>#DIV/0!</v>
      </c>
    </row>
    <row r="594" spans="1:8" ht="15" customHeight="1">
      <c r="A594" s="1193"/>
      <c r="B594" s="1233"/>
      <c r="C594" s="1585"/>
      <c r="D594" s="1586"/>
      <c r="E594" s="1221"/>
      <c r="F594" s="1221"/>
      <c r="G594" s="1221"/>
      <c r="H594" s="1222"/>
    </row>
    <row r="595" spans="1:8" ht="18" customHeight="1">
      <c r="A595" s="1193"/>
      <c r="B595" s="1233"/>
      <c r="C595" s="2844" t="s">
        <v>697</v>
      </c>
      <c r="D595" s="2845"/>
      <c r="E595" s="1635">
        <f>E596</f>
        <v>0</v>
      </c>
      <c r="F595" s="1635">
        <f t="shared" ref="F595:G596" si="152">F596</f>
        <v>10000</v>
      </c>
      <c r="G595" s="1635">
        <f t="shared" si="152"/>
        <v>10000</v>
      </c>
      <c r="H595" s="1636">
        <f t="shared" si="139"/>
        <v>1</v>
      </c>
    </row>
    <row r="596" spans="1:8" ht="17.25" customHeight="1">
      <c r="A596" s="1193"/>
      <c r="B596" s="1233"/>
      <c r="C596" s="2835" t="s">
        <v>802</v>
      </c>
      <c r="D596" s="2835"/>
      <c r="E596" s="1306">
        <f>E597</f>
        <v>0</v>
      </c>
      <c r="F596" s="1306">
        <f t="shared" si="152"/>
        <v>10000</v>
      </c>
      <c r="G596" s="1306">
        <f t="shared" si="152"/>
        <v>10000</v>
      </c>
      <c r="H596" s="1307">
        <f t="shared" si="139"/>
        <v>1</v>
      </c>
    </row>
    <row r="597" spans="1:8" ht="41.25" customHeight="1" thickBot="1">
      <c r="A597" s="1193"/>
      <c r="B597" s="1233"/>
      <c r="C597" s="1637" t="s">
        <v>385</v>
      </c>
      <c r="D597" s="1638" t="s">
        <v>803</v>
      </c>
      <c r="E597" s="1221">
        <v>0</v>
      </c>
      <c r="F597" s="1221">
        <v>10000</v>
      </c>
      <c r="G597" s="1221">
        <v>10000</v>
      </c>
      <c r="H597" s="1222">
        <f t="shared" si="139"/>
        <v>1</v>
      </c>
    </row>
    <row r="598" spans="1:8" ht="17.100000000000001" customHeight="1" thickBot="1">
      <c r="A598" s="1187" t="s">
        <v>605</v>
      </c>
      <c r="B598" s="1188"/>
      <c r="C598" s="1189"/>
      <c r="D598" s="1190" t="s">
        <v>829</v>
      </c>
      <c r="E598" s="1191">
        <f t="shared" ref="E598:G598" si="153">E599</f>
        <v>16203697</v>
      </c>
      <c r="F598" s="1191">
        <f t="shared" si="153"/>
        <v>11648067</v>
      </c>
      <c r="G598" s="1191">
        <f t="shared" si="153"/>
        <v>10521190</v>
      </c>
      <c r="H598" s="1192">
        <f t="shared" si="139"/>
        <v>0.90325630853600003</v>
      </c>
    </row>
    <row r="599" spans="1:8" ht="17.100000000000001" customHeight="1" thickBot="1">
      <c r="A599" s="1193"/>
      <c r="B599" s="1281" t="s">
        <v>606</v>
      </c>
      <c r="C599" s="1282"/>
      <c r="D599" s="1283" t="s">
        <v>53</v>
      </c>
      <c r="E599" s="1284">
        <f t="shared" ref="E599:G599" si="154">E600+E619</f>
        <v>16203697</v>
      </c>
      <c r="F599" s="1284">
        <f t="shared" si="154"/>
        <v>11648067</v>
      </c>
      <c r="G599" s="1284">
        <f t="shared" si="154"/>
        <v>10521190</v>
      </c>
      <c r="H599" s="1285">
        <f t="shared" si="139"/>
        <v>0.90325630853600003</v>
      </c>
    </row>
    <row r="600" spans="1:8" ht="17.100000000000001" customHeight="1">
      <c r="A600" s="1193"/>
      <c r="B600" s="2630"/>
      <c r="C600" s="2834" t="s">
        <v>665</v>
      </c>
      <c r="D600" s="2834"/>
      <c r="E600" s="1199">
        <f>E601+E616</f>
        <v>6490962</v>
      </c>
      <c r="F600" s="1199">
        <f t="shared" ref="F600:G600" si="155">F601+F616</f>
        <v>9065347</v>
      </c>
      <c r="G600" s="1199">
        <f t="shared" si="155"/>
        <v>8635580</v>
      </c>
      <c r="H600" s="1200">
        <f t="shared" si="139"/>
        <v>0.95259232768475377</v>
      </c>
    </row>
    <row r="601" spans="1:8" ht="17.100000000000001" customHeight="1">
      <c r="A601" s="1193"/>
      <c r="B601" s="2630"/>
      <c r="C601" s="2831" t="s">
        <v>666</v>
      </c>
      <c r="D601" s="2831"/>
      <c r="E601" s="1511">
        <f t="shared" ref="E601:G601" si="156">E602</f>
        <v>6490962</v>
      </c>
      <c r="F601" s="1511">
        <f t="shared" si="156"/>
        <v>9065037</v>
      </c>
      <c r="G601" s="1511">
        <f t="shared" si="156"/>
        <v>8635296</v>
      </c>
      <c r="H601" s="1512">
        <f t="shared" si="139"/>
        <v>0.95259357463185201</v>
      </c>
    </row>
    <row r="602" spans="1:8" ht="17.100000000000001" customHeight="1">
      <c r="A602" s="1193"/>
      <c r="B602" s="2630"/>
      <c r="C602" s="2833" t="s">
        <v>673</v>
      </c>
      <c r="D602" s="2833"/>
      <c r="E602" s="1203">
        <f t="shared" ref="E602:G602" si="157">SUM(E603:E614)</f>
        <v>6490962</v>
      </c>
      <c r="F602" s="1203">
        <f t="shared" si="157"/>
        <v>9065037</v>
      </c>
      <c r="G602" s="1203">
        <f t="shared" si="157"/>
        <v>8635296</v>
      </c>
      <c r="H602" s="1204">
        <f t="shared" si="139"/>
        <v>0.95259357463185201</v>
      </c>
    </row>
    <row r="603" spans="1:8" ht="17.100000000000001" customHeight="1">
      <c r="A603" s="1193"/>
      <c r="B603" s="2630"/>
      <c r="C603" s="1639" t="s">
        <v>463</v>
      </c>
      <c r="D603" s="1640" t="s">
        <v>675</v>
      </c>
      <c r="E603" s="1511">
        <v>190000</v>
      </c>
      <c r="F603" s="1511">
        <v>190000</v>
      </c>
      <c r="G603" s="1511">
        <v>0</v>
      </c>
      <c r="H603" s="1512">
        <f t="shared" si="139"/>
        <v>0</v>
      </c>
    </row>
    <row r="604" spans="1:8" ht="17.100000000000001" customHeight="1">
      <c r="A604" s="1193"/>
      <c r="B604" s="2630"/>
      <c r="C604" s="1639" t="s">
        <v>464</v>
      </c>
      <c r="D604" s="1640" t="s">
        <v>677</v>
      </c>
      <c r="E604" s="1511">
        <v>16000</v>
      </c>
      <c r="F604" s="1511">
        <v>22000</v>
      </c>
      <c r="G604" s="1511">
        <v>14145</v>
      </c>
      <c r="H604" s="1512">
        <f t="shared" si="139"/>
        <v>0.64295454545454545</v>
      </c>
    </row>
    <row r="605" spans="1:8" ht="17.100000000000001" customHeight="1">
      <c r="A605" s="1193"/>
      <c r="B605" s="2630"/>
      <c r="C605" s="1639" t="s">
        <v>465</v>
      </c>
      <c r="D605" s="1640" t="s">
        <v>678</v>
      </c>
      <c r="E605" s="1511">
        <v>270000</v>
      </c>
      <c r="F605" s="1511">
        <v>270000</v>
      </c>
      <c r="G605" s="1511">
        <v>269997</v>
      </c>
      <c r="H605" s="1512">
        <f t="shared" si="139"/>
        <v>0.99998888888888893</v>
      </c>
    </row>
    <row r="606" spans="1:8" ht="17.100000000000001" customHeight="1">
      <c r="A606" s="1193"/>
      <c r="B606" s="2630"/>
      <c r="C606" s="1639" t="s">
        <v>467</v>
      </c>
      <c r="D606" s="1640" t="s">
        <v>680</v>
      </c>
      <c r="E606" s="1511">
        <v>1408962</v>
      </c>
      <c r="F606" s="1511">
        <v>255036</v>
      </c>
      <c r="G606" s="1511">
        <v>63099</v>
      </c>
      <c r="H606" s="1512">
        <f t="shared" si="139"/>
        <v>0.24741213005222792</v>
      </c>
    </row>
    <row r="607" spans="1:8" ht="17.100000000000001" customHeight="1">
      <c r="A607" s="1193"/>
      <c r="B607" s="2630"/>
      <c r="C607" s="1639" t="s">
        <v>468</v>
      </c>
      <c r="D607" s="1640" t="s">
        <v>681</v>
      </c>
      <c r="E607" s="1511">
        <v>3000</v>
      </c>
      <c r="F607" s="1511">
        <v>3000</v>
      </c>
      <c r="G607" s="1511">
        <v>2922</v>
      </c>
      <c r="H607" s="1512">
        <f t="shared" si="139"/>
        <v>0.97399999999999998</v>
      </c>
    </row>
    <row r="608" spans="1:8" ht="17.100000000000001" customHeight="1">
      <c r="A608" s="1193"/>
      <c r="B608" s="2630"/>
      <c r="C608" s="1639" t="s">
        <v>481</v>
      </c>
      <c r="D608" s="1640" t="s">
        <v>682</v>
      </c>
      <c r="E608" s="1511">
        <v>70000</v>
      </c>
      <c r="F608" s="1511">
        <v>40000</v>
      </c>
      <c r="G608" s="1511">
        <v>36900</v>
      </c>
      <c r="H608" s="1512">
        <f t="shared" si="139"/>
        <v>0.92249999999999999</v>
      </c>
    </row>
    <row r="609" spans="1:8" ht="25.5" customHeight="1">
      <c r="A609" s="1193"/>
      <c r="B609" s="1233"/>
      <c r="C609" s="1641" t="s">
        <v>683</v>
      </c>
      <c r="D609" s="1640" t="s">
        <v>684</v>
      </c>
      <c r="E609" s="1511">
        <v>8000</v>
      </c>
      <c r="F609" s="1511">
        <v>8000</v>
      </c>
      <c r="G609" s="1511">
        <v>3397</v>
      </c>
      <c r="H609" s="1512">
        <f t="shared" si="139"/>
        <v>0.42462499999999997</v>
      </c>
    </row>
    <row r="610" spans="1:8" ht="17.100000000000001" customHeight="1">
      <c r="A610" s="1193"/>
      <c r="B610" s="1233"/>
      <c r="C610" s="1641" t="s">
        <v>486</v>
      </c>
      <c r="D610" s="1640" t="s">
        <v>686</v>
      </c>
      <c r="E610" s="1511">
        <v>4500000</v>
      </c>
      <c r="F610" s="1511">
        <v>4453000</v>
      </c>
      <c r="G610" s="1511">
        <v>4448523</v>
      </c>
      <c r="H610" s="1512">
        <f t="shared" si="139"/>
        <v>0.99899461037502812</v>
      </c>
    </row>
    <row r="611" spans="1:8" ht="15" customHeight="1">
      <c r="A611" s="1193"/>
      <c r="B611" s="1233"/>
      <c r="C611" s="1641" t="s">
        <v>692</v>
      </c>
      <c r="D611" s="1640" t="s">
        <v>693</v>
      </c>
      <c r="E611" s="1511">
        <v>0</v>
      </c>
      <c r="F611" s="1511">
        <v>3246408</v>
      </c>
      <c r="G611" s="1511">
        <v>3246405</v>
      </c>
      <c r="H611" s="1512">
        <f t="shared" si="139"/>
        <v>0.99999907590173509</v>
      </c>
    </row>
    <row r="612" spans="1:8" ht="15.75" customHeight="1">
      <c r="A612" s="1193"/>
      <c r="B612" s="1233"/>
      <c r="C612" s="1641" t="s">
        <v>782</v>
      </c>
      <c r="D612" s="1638" t="s">
        <v>783</v>
      </c>
      <c r="E612" s="1511">
        <v>0</v>
      </c>
      <c r="F612" s="1511">
        <v>452593</v>
      </c>
      <c r="G612" s="1511">
        <v>449908</v>
      </c>
      <c r="H612" s="1512">
        <f t="shared" si="139"/>
        <v>0.99406751761516421</v>
      </c>
    </row>
    <row r="613" spans="1:8" ht="20.25" customHeight="1">
      <c r="A613" s="1193"/>
      <c r="B613" s="1233"/>
      <c r="C613" s="1641" t="s">
        <v>750</v>
      </c>
      <c r="D613" s="1638" t="s">
        <v>751</v>
      </c>
      <c r="E613" s="1511">
        <v>0</v>
      </c>
      <c r="F613" s="1511">
        <v>100000</v>
      </c>
      <c r="G613" s="1511">
        <v>100000</v>
      </c>
      <c r="H613" s="1512">
        <f t="shared" si="139"/>
        <v>1</v>
      </c>
    </row>
    <row r="614" spans="1:8" ht="24.75" customHeight="1">
      <c r="A614" s="1193"/>
      <c r="B614" s="1233"/>
      <c r="C614" s="1639" t="s">
        <v>482</v>
      </c>
      <c r="D614" s="1640" t="s">
        <v>694</v>
      </c>
      <c r="E614" s="1511">
        <v>25000</v>
      </c>
      <c r="F614" s="1511">
        <v>25000</v>
      </c>
      <c r="G614" s="1511">
        <v>0</v>
      </c>
      <c r="H614" s="1512">
        <f t="shared" si="139"/>
        <v>0</v>
      </c>
    </row>
    <row r="615" spans="1:8" ht="15.75" customHeight="1">
      <c r="A615" s="1193"/>
      <c r="B615" s="1233"/>
      <c r="C615" s="1642"/>
      <c r="D615" s="1643"/>
      <c r="E615" s="1511"/>
      <c r="F615" s="1511"/>
      <c r="G615" s="1511"/>
      <c r="H615" s="1512"/>
    </row>
    <row r="616" spans="1:8" ht="15.75" customHeight="1">
      <c r="A616" s="1193"/>
      <c r="B616" s="1233"/>
      <c r="C616" s="2831" t="s">
        <v>708</v>
      </c>
      <c r="D616" s="2831"/>
      <c r="E616" s="1511">
        <f>E617</f>
        <v>0</v>
      </c>
      <c r="F616" s="1511">
        <f t="shared" ref="F616:G616" si="158">F617</f>
        <v>310</v>
      </c>
      <c r="G616" s="1511">
        <f t="shared" si="158"/>
        <v>284</v>
      </c>
      <c r="H616" s="1512">
        <f t="shared" ref="H616:H681" si="159">G616/F616</f>
        <v>0.91612903225806452</v>
      </c>
    </row>
    <row r="617" spans="1:8" ht="51" customHeight="1">
      <c r="A617" s="1193"/>
      <c r="B617" s="1233"/>
      <c r="C617" s="1644" t="s">
        <v>738</v>
      </c>
      <c r="D617" s="1643" t="s">
        <v>739</v>
      </c>
      <c r="E617" s="1511">
        <v>0</v>
      </c>
      <c r="F617" s="1511">
        <v>310</v>
      </c>
      <c r="G617" s="1511">
        <v>284</v>
      </c>
      <c r="H617" s="1512">
        <f t="shared" si="159"/>
        <v>0.91612903225806452</v>
      </c>
    </row>
    <row r="618" spans="1:8" ht="15.75" customHeight="1">
      <c r="A618" s="1193"/>
      <c r="B618" s="1233"/>
      <c r="C618" s="1642"/>
      <c r="D618" s="1643"/>
      <c r="E618" s="1511"/>
      <c r="F618" s="1511"/>
      <c r="G618" s="1511"/>
      <c r="H618" s="1512"/>
    </row>
    <row r="619" spans="1:8" ht="15.75" customHeight="1">
      <c r="A619" s="1193"/>
      <c r="B619" s="1233"/>
      <c r="C619" s="2842" t="s">
        <v>697</v>
      </c>
      <c r="D619" s="2842"/>
      <c r="E619" s="1635">
        <f t="shared" ref="E619:G619" si="160">SUM(E620)</f>
        <v>9712735</v>
      </c>
      <c r="F619" s="1635">
        <f t="shared" si="160"/>
        <v>2582720</v>
      </c>
      <c r="G619" s="1635">
        <f t="shared" si="160"/>
        <v>1885610</v>
      </c>
      <c r="H619" s="1636">
        <f t="shared" si="159"/>
        <v>0.73008688514434394</v>
      </c>
    </row>
    <row r="620" spans="1:8" ht="15.75" customHeight="1">
      <c r="A620" s="1193"/>
      <c r="B620" s="1233"/>
      <c r="C620" s="2841" t="s">
        <v>698</v>
      </c>
      <c r="D620" s="2841"/>
      <c r="E620" s="1511">
        <f>SUM(E621:E628)</f>
        <v>9712735</v>
      </c>
      <c r="F620" s="1511">
        <f t="shared" ref="F620:G620" si="161">SUM(F621:F628)</f>
        <v>2582720</v>
      </c>
      <c r="G620" s="1511">
        <f t="shared" si="161"/>
        <v>1885610</v>
      </c>
      <c r="H620" s="1512">
        <f t="shared" si="159"/>
        <v>0.73008688514434394</v>
      </c>
    </row>
    <row r="621" spans="1:8" ht="15.75" customHeight="1">
      <c r="A621" s="1193"/>
      <c r="B621" s="1233"/>
      <c r="C621" s="1639" t="s">
        <v>472</v>
      </c>
      <c r="D621" s="1640" t="s">
        <v>699</v>
      </c>
      <c r="E621" s="1511">
        <v>137278</v>
      </c>
      <c r="F621" s="1511">
        <v>336591</v>
      </c>
      <c r="G621" s="1511">
        <v>66035</v>
      </c>
      <c r="H621" s="1512">
        <f t="shared" si="159"/>
        <v>0.19618765801818824</v>
      </c>
    </row>
    <row r="622" spans="1:8" ht="15.75" customHeight="1">
      <c r="A622" s="1193"/>
      <c r="B622" s="1233"/>
      <c r="C622" s="1639" t="s">
        <v>788</v>
      </c>
      <c r="D622" s="1640" t="s">
        <v>699</v>
      </c>
      <c r="E622" s="1511">
        <f>2946081+273418</f>
        <v>3219499</v>
      </c>
      <c r="F622" s="1511">
        <v>959330</v>
      </c>
      <c r="G622" s="1511">
        <v>959327</v>
      </c>
      <c r="H622" s="1512">
        <f t="shared" si="159"/>
        <v>0.99999687281748717</v>
      </c>
    </row>
    <row r="623" spans="1:8" ht="15.75" hidden="1" customHeight="1">
      <c r="A623" s="1193"/>
      <c r="B623" s="1233"/>
      <c r="C623" s="1639" t="s">
        <v>799</v>
      </c>
      <c r="D623" s="1640" t="s">
        <v>699</v>
      </c>
      <c r="E623" s="1511">
        <v>0</v>
      </c>
      <c r="F623" s="1511"/>
      <c r="G623" s="1511"/>
      <c r="H623" s="1512" t="e">
        <f t="shared" si="159"/>
        <v>#DIV/0!</v>
      </c>
    </row>
    <row r="624" spans="1:8" ht="18.75" customHeight="1">
      <c r="A624" s="1193"/>
      <c r="B624" s="1233"/>
      <c r="C624" s="1639" t="s">
        <v>789</v>
      </c>
      <c r="D624" s="1640" t="s">
        <v>699</v>
      </c>
      <c r="E624" s="1511">
        <f>451282+48251</f>
        <v>499533</v>
      </c>
      <c r="F624" s="1511">
        <v>106869</v>
      </c>
      <c r="G624" s="1511">
        <v>106867</v>
      </c>
      <c r="H624" s="1512">
        <f t="shared" si="159"/>
        <v>0.99998128549906895</v>
      </c>
    </row>
    <row r="625" spans="1:8" ht="50.25" customHeight="1">
      <c r="A625" s="1193"/>
      <c r="B625" s="1233"/>
      <c r="C625" s="1637" t="s">
        <v>770</v>
      </c>
      <c r="D625" s="1645" t="s">
        <v>775</v>
      </c>
      <c r="E625" s="1511">
        <v>0</v>
      </c>
      <c r="F625" s="1511">
        <v>90564</v>
      </c>
      <c r="G625" s="1511">
        <v>90562</v>
      </c>
      <c r="H625" s="1512">
        <f t="shared" si="159"/>
        <v>0.99997791616978049</v>
      </c>
    </row>
    <row r="626" spans="1:8" ht="51.75" customHeight="1">
      <c r="A626" s="1193"/>
      <c r="B626" s="1233"/>
      <c r="C626" s="1637" t="s">
        <v>830</v>
      </c>
      <c r="D626" s="1631" t="s">
        <v>822</v>
      </c>
      <c r="E626" s="1511">
        <v>5856425</v>
      </c>
      <c r="F626" s="1511">
        <v>689033</v>
      </c>
      <c r="G626" s="1511">
        <v>595471</v>
      </c>
      <c r="H626" s="1512">
        <f t="shared" si="159"/>
        <v>0.8642125993965456</v>
      </c>
    </row>
    <row r="627" spans="1:8" ht="41.25" customHeight="1">
      <c r="A627" s="1193"/>
      <c r="B627" s="1233"/>
      <c r="C627" s="1639" t="s">
        <v>385</v>
      </c>
      <c r="D627" s="1640" t="s">
        <v>803</v>
      </c>
      <c r="E627" s="1511">
        <v>0</v>
      </c>
      <c r="F627" s="1511">
        <v>383470</v>
      </c>
      <c r="G627" s="1511">
        <v>50485</v>
      </c>
      <c r="H627" s="1512">
        <f t="shared" si="159"/>
        <v>0.13165306282108119</v>
      </c>
    </row>
    <row r="628" spans="1:8" ht="55.5" customHeight="1">
      <c r="A628" s="1193"/>
      <c r="B628" s="1233"/>
      <c r="C628" s="1646" t="s">
        <v>164</v>
      </c>
      <c r="D628" s="1647" t="s">
        <v>705</v>
      </c>
      <c r="E628" s="1221">
        <v>0</v>
      </c>
      <c r="F628" s="1221">
        <v>16863</v>
      </c>
      <c r="G628" s="1221">
        <v>16863</v>
      </c>
      <c r="H628" s="1222">
        <f t="shared" si="159"/>
        <v>1</v>
      </c>
    </row>
    <row r="629" spans="1:8" ht="15.75" customHeight="1">
      <c r="A629" s="1193"/>
      <c r="B629" s="1233"/>
      <c r="C629" s="2843"/>
      <c r="D629" s="2843"/>
      <c r="E629" s="1648"/>
      <c r="F629" s="1648"/>
      <c r="G629" s="1648"/>
      <c r="H629" s="1512"/>
    </row>
    <row r="630" spans="1:8" ht="15.75" customHeight="1">
      <c r="A630" s="1193"/>
      <c r="B630" s="1233"/>
      <c r="C630" s="2833" t="s">
        <v>706</v>
      </c>
      <c r="D630" s="2836"/>
      <c r="E630" s="1649">
        <f>SUM(E631:E637)</f>
        <v>9577457</v>
      </c>
      <c r="F630" s="1649">
        <f t="shared" ref="F630:G630" si="162">SUM(F631:F637)</f>
        <v>1928694</v>
      </c>
      <c r="G630" s="1649">
        <f t="shared" si="162"/>
        <v>1835125</v>
      </c>
      <c r="H630" s="1307">
        <f t="shared" si="159"/>
        <v>0.95148582408614324</v>
      </c>
    </row>
    <row r="631" spans="1:8" ht="15.75" customHeight="1">
      <c r="A631" s="1193"/>
      <c r="B631" s="1233"/>
      <c r="C631" s="1639" t="s">
        <v>472</v>
      </c>
      <c r="D631" s="1640" t="s">
        <v>699</v>
      </c>
      <c r="E631" s="1648">
        <v>2000</v>
      </c>
      <c r="F631" s="1648">
        <v>66035</v>
      </c>
      <c r="G631" s="1648">
        <v>66035</v>
      </c>
      <c r="H631" s="1512">
        <f t="shared" si="159"/>
        <v>1</v>
      </c>
    </row>
    <row r="632" spans="1:8" ht="15.75" customHeight="1">
      <c r="A632" s="1193"/>
      <c r="B632" s="1233"/>
      <c r="C632" s="1639" t="s">
        <v>788</v>
      </c>
      <c r="D632" s="1640" t="s">
        <v>699</v>
      </c>
      <c r="E632" s="1648">
        <f>2946081+273418</f>
        <v>3219499</v>
      </c>
      <c r="F632" s="1648">
        <v>959330</v>
      </c>
      <c r="G632" s="1648">
        <v>959327</v>
      </c>
      <c r="H632" s="1222">
        <f t="shared" si="159"/>
        <v>0.99999687281748717</v>
      </c>
    </row>
    <row r="633" spans="1:8" ht="15.75" hidden="1" customHeight="1">
      <c r="A633" s="1193"/>
      <c r="B633" s="1233"/>
      <c r="C633" s="1639" t="s">
        <v>799</v>
      </c>
      <c r="D633" s="1640" t="s">
        <v>699</v>
      </c>
      <c r="E633" s="1648">
        <v>0</v>
      </c>
      <c r="F633" s="1648"/>
      <c r="G633" s="1648"/>
      <c r="H633" s="1222" t="e">
        <f t="shared" si="159"/>
        <v>#DIV/0!</v>
      </c>
    </row>
    <row r="634" spans="1:8" ht="15.75" customHeight="1">
      <c r="A634" s="1193"/>
      <c r="B634" s="1233"/>
      <c r="C634" s="1639" t="s">
        <v>789</v>
      </c>
      <c r="D634" s="1640" t="s">
        <v>699</v>
      </c>
      <c r="E634" s="1648">
        <f>451282+48251</f>
        <v>499533</v>
      </c>
      <c r="F634" s="1648">
        <v>106869</v>
      </c>
      <c r="G634" s="1648">
        <v>106867</v>
      </c>
      <c r="H634" s="1307">
        <f t="shared" si="159"/>
        <v>0.99998128549906895</v>
      </c>
    </row>
    <row r="635" spans="1:8" ht="54" customHeight="1">
      <c r="A635" s="1193"/>
      <c r="B635" s="1233"/>
      <c r="C635" s="1650" t="s">
        <v>770</v>
      </c>
      <c r="D635" s="1645" t="s">
        <v>775</v>
      </c>
      <c r="E635" s="1651">
        <v>0</v>
      </c>
      <c r="F635" s="1651">
        <v>90564</v>
      </c>
      <c r="G635" s="1651">
        <v>90562</v>
      </c>
      <c r="H635" s="1512">
        <f t="shared" si="159"/>
        <v>0.99997791616978049</v>
      </c>
    </row>
    <row r="636" spans="1:8" ht="53.25" customHeight="1">
      <c r="A636" s="1193"/>
      <c r="B636" s="1233"/>
      <c r="C636" s="1245" t="s">
        <v>830</v>
      </c>
      <c r="D636" s="1631" t="s">
        <v>822</v>
      </c>
      <c r="E636" s="1651">
        <v>5856425</v>
      </c>
      <c r="F636" s="1651">
        <v>689033</v>
      </c>
      <c r="G636" s="1651">
        <v>595471</v>
      </c>
      <c r="H636" s="1222">
        <f t="shared" si="159"/>
        <v>0.8642125993965456</v>
      </c>
    </row>
    <row r="637" spans="1:8" ht="53.25" customHeight="1" thickBot="1">
      <c r="A637" s="1193"/>
      <c r="B637" s="1233"/>
      <c r="C637" s="1646" t="s">
        <v>164</v>
      </c>
      <c r="D637" s="1647" t="s">
        <v>705</v>
      </c>
      <c r="E637" s="1229">
        <v>0</v>
      </c>
      <c r="F637" s="1229">
        <v>16863</v>
      </c>
      <c r="G637" s="1229">
        <v>16863</v>
      </c>
      <c r="H637" s="1230">
        <f t="shared" si="159"/>
        <v>1</v>
      </c>
    </row>
    <row r="638" spans="1:8" ht="17.100000000000001" customHeight="1" thickBot="1">
      <c r="A638" s="1187" t="s">
        <v>831</v>
      </c>
      <c r="B638" s="1188"/>
      <c r="C638" s="1189"/>
      <c r="D638" s="1190" t="s">
        <v>832</v>
      </c>
      <c r="E638" s="1191">
        <f>E639+E643+E652</f>
        <v>1290856</v>
      </c>
      <c r="F638" s="1191">
        <f t="shared" ref="F638:G638" si="163">F639+F643+F652</f>
        <v>3486329</v>
      </c>
      <c r="G638" s="1191">
        <f t="shared" si="163"/>
        <v>3055356</v>
      </c>
      <c r="H638" s="1192">
        <f t="shared" si="159"/>
        <v>0.87638200525538468</v>
      </c>
    </row>
    <row r="639" spans="1:8" ht="17.100000000000001" customHeight="1" thickBot="1">
      <c r="A639" s="1652"/>
      <c r="B639" s="1281" t="s">
        <v>833</v>
      </c>
      <c r="C639" s="1282"/>
      <c r="D639" s="1283" t="s">
        <v>166</v>
      </c>
      <c r="E639" s="1284">
        <f t="shared" ref="E639:G640" si="164">E640</f>
        <v>50000</v>
      </c>
      <c r="F639" s="1284">
        <f t="shared" si="164"/>
        <v>0</v>
      </c>
      <c r="G639" s="1284">
        <f t="shared" si="164"/>
        <v>0</v>
      </c>
      <c r="H639" s="1653"/>
    </row>
    <row r="640" spans="1:8" ht="17.100000000000001" customHeight="1" thickBot="1">
      <c r="A640" s="1652"/>
      <c r="B640" s="1654"/>
      <c r="C640" s="2834" t="s">
        <v>665</v>
      </c>
      <c r="D640" s="2834"/>
      <c r="E640" s="1655">
        <f>E641</f>
        <v>50000</v>
      </c>
      <c r="F640" s="1655">
        <f t="shared" si="164"/>
        <v>0</v>
      </c>
      <c r="G640" s="1655">
        <f t="shared" si="164"/>
        <v>0</v>
      </c>
      <c r="H640" s="1656"/>
    </row>
    <row r="641" spans="1:8" ht="17.100000000000001" customHeight="1" thickBot="1">
      <c r="A641" s="1652"/>
      <c r="B641" s="1657"/>
      <c r="C641" s="2839" t="s">
        <v>742</v>
      </c>
      <c r="D641" s="2839"/>
      <c r="E641" s="1658">
        <f t="shared" ref="E641:G641" si="165">E642</f>
        <v>50000</v>
      </c>
      <c r="F641" s="1658">
        <f t="shared" si="165"/>
        <v>0</v>
      </c>
      <c r="G641" s="1658">
        <f t="shared" si="165"/>
        <v>0</v>
      </c>
      <c r="H641" s="1656"/>
    </row>
    <row r="642" spans="1:8" ht="50.25" customHeight="1" thickBot="1">
      <c r="A642" s="1652"/>
      <c r="B642" s="1659"/>
      <c r="C642" s="1660" t="s">
        <v>96</v>
      </c>
      <c r="D642" s="1436" t="s">
        <v>811</v>
      </c>
      <c r="E642" s="1582">
        <v>50000</v>
      </c>
      <c r="F642" s="1582">
        <v>0</v>
      </c>
      <c r="G642" s="1582">
        <v>0</v>
      </c>
      <c r="H642" s="1656"/>
    </row>
    <row r="643" spans="1:8" ht="18" customHeight="1" thickBot="1">
      <c r="A643" s="1652"/>
      <c r="B643" s="1281" t="s">
        <v>834</v>
      </c>
      <c r="C643" s="1282"/>
      <c r="D643" s="1283" t="s">
        <v>289</v>
      </c>
      <c r="E643" s="1284">
        <f>E644</f>
        <v>0</v>
      </c>
      <c r="F643" s="1284">
        <f t="shared" ref="F643:G643" si="166">F644</f>
        <v>219000</v>
      </c>
      <c r="G643" s="1284">
        <f t="shared" si="166"/>
        <v>209650</v>
      </c>
      <c r="H643" s="1285">
        <f t="shared" si="159"/>
        <v>0.95730593607305936</v>
      </c>
    </row>
    <row r="644" spans="1:8" ht="18" customHeight="1">
      <c r="A644" s="1652"/>
      <c r="B644" s="2840"/>
      <c r="C644" s="2638" t="s">
        <v>665</v>
      </c>
      <c r="D644" s="2638"/>
      <c r="E644" s="1596">
        <f>E645+E650</f>
        <v>0</v>
      </c>
      <c r="F644" s="1596">
        <f t="shared" ref="F644:G644" si="167">F645+F650</f>
        <v>219000</v>
      </c>
      <c r="G644" s="1596">
        <f t="shared" si="167"/>
        <v>209650</v>
      </c>
      <c r="H644" s="1597">
        <f t="shared" si="159"/>
        <v>0.95730593607305936</v>
      </c>
    </row>
    <row r="645" spans="1:8" ht="16.5" customHeight="1">
      <c r="A645" s="1652"/>
      <c r="B645" s="2717"/>
      <c r="C645" s="2831" t="s">
        <v>666</v>
      </c>
      <c r="D645" s="2831"/>
      <c r="E645" s="1554">
        <f>E646</f>
        <v>0</v>
      </c>
      <c r="F645" s="1554">
        <f t="shared" ref="F645:G645" si="168">F646</f>
        <v>11000</v>
      </c>
      <c r="G645" s="1554">
        <f t="shared" si="168"/>
        <v>1650</v>
      </c>
      <c r="H645" s="1555">
        <f t="shared" si="159"/>
        <v>0.15</v>
      </c>
    </row>
    <row r="646" spans="1:8" ht="16.5" customHeight="1">
      <c r="A646" s="1652"/>
      <c r="B646" s="2717"/>
      <c r="C646" s="2833" t="s">
        <v>673</v>
      </c>
      <c r="D646" s="2833"/>
      <c r="E646" s="1554">
        <f>E647+E648</f>
        <v>0</v>
      </c>
      <c r="F646" s="1554">
        <f t="shared" ref="F646:G646" si="169">F647+F648</f>
        <v>11000</v>
      </c>
      <c r="G646" s="1554">
        <f t="shared" si="169"/>
        <v>1650</v>
      </c>
      <c r="H646" s="1555">
        <f t="shared" si="159"/>
        <v>0.15</v>
      </c>
    </row>
    <row r="647" spans="1:8" ht="16.5" customHeight="1">
      <c r="A647" s="1652"/>
      <c r="B647" s="2717"/>
      <c r="C647" s="1642" t="s">
        <v>467</v>
      </c>
      <c r="D647" s="1640" t="s">
        <v>680</v>
      </c>
      <c r="E647" s="1554">
        <v>0</v>
      </c>
      <c r="F647" s="1554">
        <v>4000</v>
      </c>
      <c r="G647" s="1554">
        <v>1650</v>
      </c>
      <c r="H647" s="1555">
        <f t="shared" si="159"/>
        <v>0.41249999999999998</v>
      </c>
    </row>
    <row r="648" spans="1:8" ht="16.5" customHeight="1">
      <c r="A648" s="1652"/>
      <c r="B648" s="2717"/>
      <c r="C648" s="1642" t="s">
        <v>750</v>
      </c>
      <c r="D648" s="1640" t="s">
        <v>751</v>
      </c>
      <c r="E648" s="1554">
        <v>0</v>
      </c>
      <c r="F648" s="1554">
        <v>7000</v>
      </c>
      <c r="G648" s="1554">
        <v>0</v>
      </c>
      <c r="H648" s="1555">
        <f t="shared" si="159"/>
        <v>0</v>
      </c>
    </row>
    <row r="649" spans="1:8" ht="16.5" customHeight="1">
      <c r="A649" s="1652"/>
      <c r="B649" s="2717"/>
      <c r="C649" s="1642"/>
      <c r="D649" s="1643"/>
      <c r="E649" s="1658"/>
      <c r="F649" s="1658"/>
      <c r="G649" s="1658"/>
      <c r="H649" s="1661"/>
    </row>
    <row r="650" spans="1:8" ht="18.75" customHeight="1">
      <c r="A650" s="1652"/>
      <c r="B650" s="2717"/>
      <c r="C650" s="2841" t="s">
        <v>835</v>
      </c>
      <c r="D650" s="2841"/>
      <c r="E650" s="1554">
        <f>E651</f>
        <v>0</v>
      </c>
      <c r="F650" s="1554">
        <f t="shared" ref="F650:G650" si="170">F651</f>
        <v>208000</v>
      </c>
      <c r="G650" s="1554">
        <f t="shared" si="170"/>
        <v>208000</v>
      </c>
      <c r="H650" s="1555">
        <f t="shared" si="159"/>
        <v>1</v>
      </c>
    </row>
    <row r="651" spans="1:8" ht="19.5" customHeight="1" thickBot="1">
      <c r="A651" s="1652"/>
      <c r="B651" s="2717"/>
      <c r="C651" s="1662" t="s">
        <v>836</v>
      </c>
      <c r="D651" s="1663" t="s">
        <v>837</v>
      </c>
      <c r="E651" s="1582">
        <v>0</v>
      </c>
      <c r="F651" s="1582">
        <v>208000</v>
      </c>
      <c r="G651" s="1582">
        <v>208000</v>
      </c>
      <c r="H651" s="1583">
        <f t="shared" si="159"/>
        <v>1</v>
      </c>
    </row>
    <row r="652" spans="1:8" ht="17.100000000000001" customHeight="1" thickBot="1">
      <c r="A652" s="1664"/>
      <c r="B652" s="1281" t="s">
        <v>838</v>
      </c>
      <c r="C652" s="1282"/>
      <c r="D652" s="1283" t="s">
        <v>53</v>
      </c>
      <c r="E652" s="1284">
        <f t="shared" ref="E652:G652" si="171">SUM(E653+E696)</f>
        <v>1240856</v>
      </c>
      <c r="F652" s="1284">
        <f t="shared" si="171"/>
        <v>3267329</v>
      </c>
      <c r="G652" s="1284">
        <f t="shared" si="171"/>
        <v>2845706</v>
      </c>
      <c r="H652" s="1285">
        <f t="shared" si="159"/>
        <v>0.87095789863830675</v>
      </c>
    </row>
    <row r="653" spans="1:8" ht="17.100000000000001" customHeight="1">
      <c r="A653" s="1193"/>
      <c r="B653" s="2630"/>
      <c r="C653" s="2597" t="s">
        <v>665</v>
      </c>
      <c r="D653" s="2598"/>
      <c r="E653" s="1199">
        <f>E654+E660</f>
        <v>1228856</v>
      </c>
      <c r="F653" s="1199">
        <f t="shared" ref="F653:G653" si="172">F654+F660</f>
        <v>1480328</v>
      </c>
      <c r="G653" s="1199">
        <f t="shared" si="172"/>
        <v>1107273</v>
      </c>
      <c r="H653" s="1200">
        <f t="shared" si="159"/>
        <v>0.74799166130749406</v>
      </c>
    </row>
    <row r="654" spans="1:8" ht="17.100000000000001" customHeight="1">
      <c r="A654" s="1193"/>
      <c r="B654" s="2630"/>
      <c r="C654" s="2837" t="s">
        <v>742</v>
      </c>
      <c r="D654" s="2838"/>
      <c r="E654" s="1306">
        <f>SUM(E655:E658)</f>
        <v>0</v>
      </c>
      <c r="F654" s="1306">
        <f t="shared" ref="F654:G654" si="173">SUM(F655:F658)</f>
        <v>200000</v>
      </c>
      <c r="G654" s="1306">
        <f t="shared" si="173"/>
        <v>186336</v>
      </c>
      <c r="H654" s="1307">
        <f t="shared" si="159"/>
        <v>0.93167999999999995</v>
      </c>
    </row>
    <row r="655" spans="1:8" ht="30" customHeight="1">
      <c r="A655" s="1193"/>
      <c r="B655" s="2630"/>
      <c r="C655" s="1665" t="s">
        <v>839</v>
      </c>
      <c r="D655" s="1666" t="s">
        <v>840</v>
      </c>
      <c r="E655" s="1306">
        <v>0</v>
      </c>
      <c r="F655" s="1306">
        <v>2000</v>
      </c>
      <c r="G655" s="1306">
        <v>2000</v>
      </c>
      <c r="H655" s="1307">
        <f t="shared" si="159"/>
        <v>1</v>
      </c>
    </row>
    <row r="656" spans="1:8" ht="29.25" customHeight="1">
      <c r="A656" s="1193"/>
      <c r="B656" s="2630"/>
      <c r="C656" s="1665" t="s">
        <v>841</v>
      </c>
      <c r="D656" s="1666" t="s">
        <v>842</v>
      </c>
      <c r="E656" s="1306">
        <v>0</v>
      </c>
      <c r="F656" s="1306">
        <v>148000</v>
      </c>
      <c r="G656" s="1306">
        <v>148000</v>
      </c>
      <c r="H656" s="1307">
        <f t="shared" si="159"/>
        <v>1</v>
      </c>
    </row>
    <row r="657" spans="1:8" ht="54.75" customHeight="1">
      <c r="A657" s="1193"/>
      <c r="B657" s="2630"/>
      <c r="C657" s="1665" t="s">
        <v>96</v>
      </c>
      <c r="D657" s="1666" t="s">
        <v>752</v>
      </c>
      <c r="E657" s="1306">
        <v>0</v>
      </c>
      <c r="F657" s="1306">
        <v>50000</v>
      </c>
      <c r="G657" s="1306">
        <v>36336</v>
      </c>
      <c r="H657" s="1307">
        <f t="shared" si="159"/>
        <v>0.72672000000000003</v>
      </c>
    </row>
    <row r="658" spans="1:8" ht="29.25" hidden="1" customHeight="1">
      <c r="A658" s="1193"/>
      <c r="B658" s="2630"/>
      <c r="C658" s="1665" t="s">
        <v>563</v>
      </c>
      <c r="D658" s="1666" t="s">
        <v>843</v>
      </c>
      <c r="E658" s="1306">
        <v>0</v>
      </c>
      <c r="F658" s="1306">
        <v>0</v>
      </c>
      <c r="G658" s="1306">
        <v>0</v>
      </c>
      <c r="H658" s="1307" t="e">
        <f t="shared" si="159"/>
        <v>#DIV/0!</v>
      </c>
    </row>
    <row r="659" spans="1:8" ht="17.100000000000001" customHeight="1">
      <c r="A659" s="1193"/>
      <c r="B659" s="2630"/>
      <c r="C659" s="1667"/>
      <c r="D659" s="1668"/>
      <c r="E659" s="1199"/>
      <c r="F659" s="1199"/>
      <c r="G659" s="1199"/>
      <c r="H659" s="1200"/>
    </row>
    <row r="660" spans="1:8" ht="17.100000000000001" customHeight="1">
      <c r="A660" s="1193"/>
      <c r="B660" s="2630"/>
      <c r="C660" s="2837" t="s">
        <v>708</v>
      </c>
      <c r="D660" s="2838"/>
      <c r="E660" s="1511">
        <f t="shared" ref="E660:G660" si="174">SUM(E661:E694)</f>
        <v>1228856</v>
      </c>
      <c r="F660" s="1511">
        <f t="shared" si="174"/>
        <v>1280328</v>
      </c>
      <c r="G660" s="1511">
        <f t="shared" si="174"/>
        <v>920937</v>
      </c>
      <c r="H660" s="1512">
        <f t="shared" si="159"/>
        <v>0.7192977112115021</v>
      </c>
    </row>
    <row r="661" spans="1:8" ht="52.5" customHeight="1">
      <c r="A661" s="1193"/>
      <c r="B661" s="1233"/>
      <c r="C661" s="1665" t="s">
        <v>156</v>
      </c>
      <c r="D661" s="1669" t="s">
        <v>758</v>
      </c>
      <c r="E661" s="1511">
        <v>0</v>
      </c>
      <c r="F661" s="1511">
        <v>596</v>
      </c>
      <c r="G661" s="1511">
        <v>595</v>
      </c>
      <c r="H661" s="1512">
        <f t="shared" si="159"/>
        <v>0.99832214765100669</v>
      </c>
    </row>
    <row r="662" spans="1:8" ht="20.25" customHeight="1">
      <c r="A662" s="1193"/>
      <c r="B662" s="1233"/>
      <c r="C662" s="1665" t="s">
        <v>760</v>
      </c>
      <c r="D662" s="1669" t="s">
        <v>759</v>
      </c>
      <c r="E662" s="1511">
        <v>0</v>
      </c>
      <c r="F662" s="1511">
        <v>37023</v>
      </c>
      <c r="G662" s="1511">
        <v>37022</v>
      </c>
      <c r="H662" s="1512">
        <f t="shared" si="159"/>
        <v>0.99997298976312021</v>
      </c>
    </row>
    <row r="663" spans="1:8" ht="17.25" customHeight="1">
      <c r="A663" s="1193"/>
      <c r="B663" s="1233"/>
      <c r="C663" s="1665" t="s">
        <v>761</v>
      </c>
      <c r="D663" s="1640" t="s">
        <v>668</v>
      </c>
      <c r="E663" s="1511">
        <v>100141</v>
      </c>
      <c r="F663" s="1511">
        <v>163566</v>
      </c>
      <c r="G663" s="1511">
        <v>152802</v>
      </c>
      <c r="H663" s="1512">
        <f t="shared" si="159"/>
        <v>0.93419170243204575</v>
      </c>
    </row>
    <row r="664" spans="1:8" ht="17.100000000000001" customHeight="1">
      <c r="A664" s="1193"/>
      <c r="B664" s="1233"/>
      <c r="C664" s="1670" t="s">
        <v>713</v>
      </c>
      <c r="D664" s="1640" t="s">
        <v>668</v>
      </c>
      <c r="E664" s="1511">
        <v>82368</v>
      </c>
      <c r="F664" s="1511">
        <v>83682</v>
      </c>
      <c r="G664" s="1511">
        <v>81449</v>
      </c>
      <c r="H664" s="1512">
        <f t="shared" si="159"/>
        <v>0.97331564733156473</v>
      </c>
    </row>
    <row r="665" spans="1:8" ht="17.100000000000001" customHeight="1">
      <c r="A665" s="1193"/>
      <c r="B665" s="1233"/>
      <c r="C665" s="1670" t="s">
        <v>714</v>
      </c>
      <c r="D665" s="1640" t="s">
        <v>668</v>
      </c>
      <c r="E665" s="1511">
        <v>14536</v>
      </c>
      <c r="F665" s="1511">
        <v>14768</v>
      </c>
      <c r="G665" s="1511">
        <v>14373</v>
      </c>
      <c r="H665" s="1512">
        <f t="shared" si="159"/>
        <v>0.97325297941495126</v>
      </c>
    </row>
    <row r="666" spans="1:8" ht="17.100000000000001" customHeight="1">
      <c r="A666" s="1193"/>
      <c r="B666" s="1233"/>
      <c r="C666" s="1670" t="s">
        <v>715</v>
      </c>
      <c r="D666" s="1640" t="s">
        <v>669</v>
      </c>
      <c r="E666" s="1511">
        <v>3145</v>
      </c>
      <c r="F666" s="1511">
        <v>0</v>
      </c>
      <c r="G666" s="1511">
        <v>0</v>
      </c>
      <c r="H666" s="1512"/>
    </row>
    <row r="667" spans="1:8" ht="17.100000000000001" customHeight="1">
      <c r="A667" s="1193"/>
      <c r="B667" s="1233"/>
      <c r="C667" s="1670" t="s">
        <v>716</v>
      </c>
      <c r="D667" s="1640" t="s">
        <v>669</v>
      </c>
      <c r="E667" s="1511">
        <v>555</v>
      </c>
      <c r="F667" s="1511">
        <v>0</v>
      </c>
      <c r="G667" s="1511">
        <v>0</v>
      </c>
      <c r="H667" s="1512"/>
    </row>
    <row r="668" spans="1:8" ht="17.100000000000001" customHeight="1">
      <c r="A668" s="1193"/>
      <c r="B668" s="1233"/>
      <c r="C668" s="1670" t="s">
        <v>763</v>
      </c>
      <c r="D668" s="1640" t="s">
        <v>670</v>
      </c>
      <c r="E668" s="1511">
        <v>17405</v>
      </c>
      <c r="F668" s="1511">
        <v>27795</v>
      </c>
      <c r="G668" s="1511">
        <v>25130</v>
      </c>
      <c r="H668" s="1512">
        <f t="shared" si="159"/>
        <v>0.90411944594351501</v>
      </c>
    </row>
    <row r="669" spans="1:8" ht="17.100000000000001" customHeight="1">
      <c r="A669" s="1193"/>
      <c r="B669" s="1233"/>
      <c r="C669" s="1670" t="s">
        <v>717</v>
      </c>
      <c r="D669" s="1640" t="s">
        <v>670</v>
      </c>
      <c r="E669" s="1511">
        <v>14862</v>
      </c>
      <c r="F669" s="1511">
        <v>14537</v>
      </c>
      <c r="G669" s="1511">
        <v>13742</v>
      </c>
      <c r="H669" s="1512">
        <f t="shared" si="159"/>
        <v>0.94531196257824857</v>
      </c>
    </row>
    <row r="670" spans="1:8" ht="17.100000000000001" customHeight="1">
      <c r="A670" s="1193"/>
      <c r="B670" s="1233"/>
      <c r="C670" s="1670" t="s">
        <v>718</v>
      </c>
      <c r="D670" s="1640" t="s">
        <v>670</v>
      </c>
      <c r="E670" s="1511">
        <v>2623</v>
      </c>
      <c r="F670" s="1511">
        <v>2584</v>
      </c>
      <c r="G670" s="1511">
        <v>2425</v>
      </c>
      <c r="H670" s="1512">
        <f t="shared" si="159"/>
        <v>0.93846749226006188</v>
      </c>
    </row>
    <row r="671" spans="1:8" ht="27.75" customHeight="1">
      <c r="A671" s="1193"/>
      <c r="B671" s="1233"/>
      <c r="C671" s="1670" t="s">
        <v>764</v>
      </c>
      <c r="D671" s="1640" t="s">
        <v>671</v>
      </c>
      <c r="E671" s="1511">
        <v>2454</v>
      </c>
      <c r="F671" s="1511">
        <v>3939</v>
      </c>
      <c r="G671" s="1511">
        <v>3579</v>
      </c>
      <c r="H671" s="1512">
        <f t="shared" si="159"/>
        <v>0.90860624523990863</v>
      </c>
    </row>
    <row r="672" spans="1:8" ht="30.75" customHeight="1">
      <c r="A672" s="1193"/>
      <c r="B672" s="1233"/>
      <c r="C672" s="1670" t="s">
        <v>719</v>
      </c>
      <c r="D672" s="1640" t="s">
        <v>671</v>
      </c>
      <c r="E672" s="1511">
        <v>2095</v>
      </c>
      <c r="F672" s="1511">
        <v>1886</v>
      </c>
      <c r="G672" s="1511">
        <v>1555</v>
      </c>
      <c r="H672" s="1512">
        <f t="shared" si="159"/>
        <v>0.82449628844114531</v>
      </c>
    </row>
    <row r="673" spans="1:8" ht="27" customHeight="1">
      <c r="A673" s="1193"/>
      <c r="B673" s="1233"/>
      <c r="C673" s="1670" t="s">
        <v>720</v>
      </c>
      <c r="D673" s="1640" t="s">
        <v>671</v>
      </c>
      <c r="E673" s="1511">
        <v>370</v>
      </c>
      <c r="F673" s="1511">
        <v>343</v>
      </c>
      <c r="G673" s="1511">
        <v>274</v>
      </c>
      <c r="H673" s="1512">
        <f t="shared" si="159"/>
        <v>0.79883381924198249</v>
      </c>
    </row>
    <row r="674" spans="1:8" ht="17.25" customHeight="1">
      <c r="A674" s="1193"/>
      <c r="B674" s="1205"/>
      <c r="C674" s="1639" t="s">
        <v>844</v>
      </c>
      <c r="D674" s="1640" t="s">
        <v>672</v>
      </c>
      <c r="E674" s="1511">
        <v>160000</v>
      </c>
      <c r="F674" s="1511">
        <v>240000</v>
      </c>
      <c r="G674" s="1511">
        <v>165600</v>
      </c>
      <c r="H674" s="1512">
        <f t="shared" si="159"/>
        <v>0.69</v>
      </c>
    </row>
    <row r="675" spans="1:8" ht="17.100000000000001" customHeight="1">
      <c r="A675" s="1193"/>
      <c r="B675" s="1205"/>
      <c r="C675" s="1639" t="s">
        <v>721</v>
      </c>
      <c r="D675" s="1640" t="s">
        <v>672</v>
      </c>
      <c r="E675" s="1511">
        <v>1702</v>
      </c>
      <c r="F675" s="1511">
        <v>1702</v>
      </c>
      <c r="G675" s="1511">
        <v>0</v>
      </c>
      <c r="H675" s="1512">
        <f t="shared" si="159"/>
        <v>0</v>
      </c>
    </row>
    <row r="676" spans="1:8" ht="17.100000000000001" customHeight="1">
      <c r="A676" s="1193"/>
      <c r="B676" s="1205"/>
      <c r="C676" s="1639" t="s">
        <v>722</v>
      </c>
      <c r="D676" s="1640" t="s">
        <v>672</v>
      </c>
      <c r="E676" s="1511">
        <v>300</v>
      </c>
      <c r="F676" s="1511">
        <v>300</v>
      </c>
      <c r="G676" s="1511">
        <v>0</v>
      </c>
      <c r="H676" s="1512">
        <f t="shared" si="159"/>
        <v>0</v>
      </c>
    </row>
    <row r="677" spans="1:8" ht="17.100000000000001" customHeight="1">
      <c r="A677" s="1193"/>
      <c r="B677" s="1205"/>
      <c r="C677" s="1639" t="s">
        <v>765</v>
      </c>
      <c r="D677" s="1640" t="s">
        <v>675</v>
      </c>
      <c r="E677" s="1511">
        <v>20000</v>
      </c>
      <c r="F677" s="1511">
        <v>0</v>
      </c>
      <c r="G677" s="1511">
        <v>0</v>
      </c>
      <c r="H677" s="1512"/>
    </row>
    <row r="678" spans="1:8" ht="17.100000000000001" customHeight="1">
      <c r="A678" s="1193"/>
      <c r="B678" s="1205"/>
      <c r="C678" s="1639" t="s">
        <v>726</v>
      </c>
      <c r="D678" s="1640" t="s">
        <v>675</v>
      </c>
      <c r="E678" s="1511">
        <v>9180</v>
      </c>
      <c r="F678" s="1511">
        <v>1190</v>
      </c>
      <c r="G678" s="1511">
        <v>0</v>
      </c>
      <c r="H678" s="1512">
        <f t="shared" si="159"/>
        <v>0</v>
      </c>
    </row>
    <row r="679" spans="1:8" ht="17.100000000000001" customHeight="1">
      <c r="A679" s="1193"/>
      <c r="B679" s="1205"/>
      <c r="C679" s="1639" t="s">
        <v>727</v>
      </c>
      <c r="D679" s="1640" t="s">
        <v>675</v>
      </c>
      <c r="E679" s="1511">
        <v>1620</v>
      </c>
      <c r="F679" s="1511">
        <v>210</v>
      </c>
      <c r="G679" s="1511">
        <v>0</v>
      </c>
      <c r="H679" s="1512">
        <f t="shared" si="159"/>
        <v>0</v>
      </c>
    </row>
    <row r="680" spans="1:8" ht="17.100000000000001" customHeight="1">
      <c r="A680" s="1193"/>
      <c r="B680" s="1205"/>
      <c r="C680" s="1639" t="s">
        <v>766</v>
      </c>
      <c r="D680" s="1640" t="s">
        <v>680</v>
      </c>
      <c r="E680" s="1511">
        <v>290000</v>
      </c>
      <c r="F680" s="1511">
        <v>414700</v>
      </c>
      <c r="G680" s="1511">
        <v>285421</v>
      </c>
      <c r="H680" s="1512">
        <f t="shared" si="159"/>
        <v>0.68825898239691341</v>
      </c>
    </row>
    <row r="681" spans="1:8" ht="17.100000000000001" customHeight="1">
      <c r="A681" s="1193"/>
      <c r="B681" s="1205"/>
      <c r="C681" s="1639" t="s">
        <v>730</v>
      </c>
      <c r="D681" s="1640" t="s">
        <v>680</v>
      </c>
      <c r="E681" s="1511">
        <v>56100</v>
      </c>
      <c r="F681" s="1511">
        <v>61385</v>
      </c>
      <c r="G681" s="1511">
        <v>40561</v>
      </c>
      <c r="H681" s="1512">
        <f t="shared" si="159"/>
        <v>0.66076403030056208</v>
      </c>
    </row>
    <row r="682" spans="1:8" ht="17.100000000000001" customHeight="1">
      <c r="A682" s="1193"/>
      <c r="B682" s="1205"/>
      <c r="C682" s="1639" t="s">
        <v>731</v>
      </c>
      <c r="D682" s="1640" t="s">
        <v>680</v>
      </c>
      <c r="E682" s="1511">
        <v>9900</v>
      </c>
      <c r="F682" s="1511">
        <v>10815</v>
      </c>
      <c r="G682" s="1511">
        <v>7158</v>
      </c>
      <c r="H682" s="1512">
        <f t="shared" ref="H682:H746" si="175">G682/F682</f>
        <v>0.66185852981969484</v>
      </c>
    </row>
    <row r="683" spans="1:8" ht="16.5" customHeight="1">
      <c r="A683" s="1193"/>
      <c r="B683" s="1205"/>
      <c r="C683" s="1639" t="s">
        <v>845</v>
      </c>
      <c r="D683" s="1640" t="s">
        <v>813</v>
      </c>
      <c r="E683" s="1511">
        <v>40000</v>
      </c>
      <c r="F683" s="1511">
        <v>10000</v>
      </c>
      <c r="G683" s="1511">
        <v>0</v>
      </c>
      <c r="H683" s="1512">
        <f t="shared" si="175"/>
        <v>0</v>
      </c>
    </row>
    <row r="684" spans="1:8" ht="16.5" customHeight="1">
      <c r="A684" s="1193"/>
      <c r="B684" s="1205"/>
      <c r="C684" s="1639" t="s">
        <v>812</v>
      </c>
      <c r="D684" s="1640" t="s">
        <v>813</v>
      </c>
      <c r="E684" s="1511">
        <v>3825</v>
      </c>
      <c r="F684" s="1511">
        <v>3825</v>
      </c>
      <c r="G684" s="1511">
        <v>163</v>
      </c>
      <c r="H684" s="1512">
        <f t="shared" si="175"/>
        <v>4.2614379084967319E-2</v>
      </c>
    </row>
    <row r="685" spans="1:8" ht="16.5" customHeight="1">
      <c r="A685" s="1193"/>
      <c r="B685" s="1205"/>
      <c r="C685" s="1639" t="s">
        <v>814</v>
      </c>
      <c r="D685" s="1640" t="s">
        <v>813</v>
      </c>
      <c r="E685" s="1511">
        <v>675</v>
      </c>
      <c r="F685" s="1511">
        <v>675</v>
      </c>
      <c r="G685" s="1511">
        <v>29</v>
      </c>
      <c r="H685" s="1512">
        <f t="shared" si="175"/>
        <v>4.296296296296296E-2</v>
      </c>
    </row>
    <row r="686" spans="1:8" ht="16.5" customHeight="1">
      <c r="A686" s="1193"/>
      <c r="B686" s="1205"/>
      <c r="C686" s="1639" t="s">
        <v>767</v>
      </c>
      <c r="D686" s="1640" t="s">
        <v>682</v>
      </c>
      <c r="E686" s="1511">
        <v>120000</v>
      </c>
      <c r="F686" s="1511">
        <v>20000</v>
      </c>
      <c r="G686" s="1511">
        <v>0</v>
      </c>
      <c r="H686" s="1512">
        <f t="shared" si="175"/>
        <v>0</v>
      </c>
    </row>
    <row r="687" spans="1:8" ht="16.5" hidden="1" customHeight="1">
      <c r="A687" s="1193"/>
      <c r="B687" s="1205"/>
      <c r="C687" s="1639" t="s">
        <v>732</v>
      </c>
      <c r="D687" s="1640" t="s">
        <v>682</v>
      </c>
      <c r="E687" s="1511">
        <v>0</v>
      </c>
      <c r="F687" s="1511"/>
      <c r="G687" s="1511"/>
      <c r="H687" s="1512" t="e">
        <f t="shared" si="175"/>
        <v>#DIV/0!</v>
      </c>
    </row>
    <row r="688" spans="1:8" ht="16.5" hidden="1" customHeight="1">
      <c r="A688" s="1193"/>
      <c r="B688" s="1205"/>
      <c r="C688" s="1639" t="s">
        <v>733</v>
      </c>
      <c r="D688" s="1640" t="s">
        <v>682</v>
      </c>
      <c r="E688" s="1511">
        <v>0</v>
      </c>
      <c r="F688" s="1511"/>
      <c r="G688" s="1511"/>
      <c r="H688" s="1512" t="e">
        <f t="shared" si="175"/>
        <v>#DIV/0!</v>
      </c>
    </row>
    <row r="689" spans="1:8" ht="17.100000000000001" customHeight="1">
      <c r="A689" s="1193"/>
      <c r="B689" s="1205"/>
      <c r="C689" s="1639" t="s">
        <v>846</v>
      </c>
      <c r="D689" s="1640" t="s">
        <v>685</v>
      </c>
      <c r="E689" s="1511">
        <v>50000</v>
      </c>
      <c r="F689" s="1511">
        <v>10000</v>
      </c>
      <c r="G689" s="1511">
        <v>3120</v>
      </c>
      <c r="H689" s="1512">
        <f t="shared" si="175"/>
        <v>0.312</v>
      </c>
    </row>
    <row r="690" spans="1:8" ht="17.100000000000001" customHeight="1">
      <c r="A690" s="1193"/>
      <c r="B690" s="1205"/>
      <c r="C690" s="1637" t="s">
        <v>847</v>
      </c>
      <c r="D690" s="1638" t="s">
        <v>794</v>
      </c>
      <c r="E690" s="1511">
        <v>150000</v>
      </c>
      <c r="F690" s="1511">
        <v>90000</v>
      </c>
      <c r="G690" s="1511">
        <v>59915</v>
      </c>
      <c r="H690" s="1512">
        <f t="shared" si="175"/>
        <v>0.66572222222222222</v>
      </c>
    </row>
    <row r="691" spans="1:8" ht="17.100000000000001" customHeight="1">
      <c r="A691" s="1193"/>
      <c r="B691" s="1205"/>
      <c r="C691" s="1639" t="s">
        <v>815</v>
      </c>
      <c r="D691" s="1638" t="s">
        <v>794</v>
      </c>
      <c r="E691" s="1511">
        <v>12750</v>
      </c>
      <c r="F691" s="1511">
        <v>29581</v>
      </c>
      <c r="G691" s="1511">
        <v>21808</v>
      </c>
      <c r="H691" s="1512">
        <f t="shared" si="175"/>
        <v>0.73722997870254559</v>
      </c>
    </row>
    <row r="692" spans="1:8" ht="17.100000000000001" customHeight="1">
      <c r="A692" s="1193"/>
      <c r="B692" s="1205"/>
      <c r="C692" s="1639" t="s">
        <v>816</v>
      </c>
      <c r="D692" s="1638" t="s">
        <v>794</v>
      </c>
      <c r="E692" s="1511">
        <v>2250</v>
      </c>
      <c r="F692" s="1511">
        <v>5209</v>
      </c>
      <c r="G692" s="1511">
        <v>3848</v>
      </c>
      <c r="H692" s="1512">
        <f t="shared" si="175"/>
        <v>0.73872144365521208</v>
      </c>
    </row>
    <row r="693" spans="1:8" ht="55.5" customHeight="1">
      <c r="A693" s="1193"/>
      <c r="B693" s="1205"/>
      <c r="C693" s="1637" t="s">
        <v>738</v>
      </c>
      <c r="D693" s="1638" t="s">
        <v>739</v>
      </c>
      <c r="E693" s="1511">
        <v>0</v>
      </c>
      <c r="F693" s="1511">
        <v>17</v>
      </c>
      <c r="G693" s="1511">
        <v>16</v>
      </c>
      <c r="H693" s="1512">
        <f t="shared" si="175"/>
        <v>0.94117647058823528</v>
      </c>
    </row>
    <row r="694" spans="1:8" ht="26.25" customHeight="1">
      <c r="A694" s="1193"/>
      <c r="B694" s="1205"/>
      <c r="C694" s="1650" t="s">
        <v>768</v>
      </c>
      <c r="D694" s="1671" t="s">
        <v>694</v>
      </c>
      <c r="E694" s="1511">
        <v>60000</v>
      </c>
      <c r="F694" s="1511">
        <v>30000</v>
      </c>
      <c r="G694" s="1511">
        <v>352</v>
      </c>
      <c r="H694" s="1512">
        <f t="shared" si="175"/>
        <v>1.1733333333333333E-2</v>
      </c>
    </row>
    <row r="695" spans="1:8" ht="17.100000000000001" customHeight="1">
      <c r="A695" s="1193"/>
      <c r="B695" s="1205"/>
      <c r="C695" s="2824"/>
      <c r="D695" s="2825"/>
      <c r="E695" s="1511"/>
      <c r="F695" s="1511"/>
      <c r="G695" s="1511"/>
      <c r="H695" s="1512"/>
    </row>
    <row r="696" spans="1:8" ht="17.100000000000001" customHeight="1">
      <c r="A696" s="1193"/>
      <c r="B696" s="1205"/>
      <c r="C696" s="2826" t="s">
        <v>697</v>
      </c>
      <c r="D696" s="2827"/>
      <c r="E696" s="1672">
        <f>E697</f>
        <v>12000</v>
      </c>
      <c r="F696" s="1672">
        <f t="shared" ref="F696:G696" si="176">F697</f>
        <v>1787001</v>
      </c>
      <c r="G696" s="1672">
        <f t="shared" si="176"/>
        <v>1738433</v>
      </c>
      <c r="H696" s="1673">
        <f t="shared" si="175"/>
        <v>0.97282150373726706</v>
      </c>
    </row>
    <row r="697" spans="1:8" ht="17.100000000000001" customHeight="1">
      <c r="A697" s="1193"/>
      <c r="B697" s="1205"/>
      <c r="C697" s="2828" t="s">
        <v>698</v>
      </c>
      <c r="D697" s="2829"/>
      <c r="E697" s="1201">
        <f>SUM(E698:E701)</f>
        <v>12000</v>
      </c>
      <c r="F697" s="1201">
        <f t="shared" ref="F697:G697" si="177">SUM(F698:F701)</f>
        <v>1787001</v>
      </c>
      <c r="G697" s="1201">
        <f t="shared" si="177"/>
        <v>1738433</v>
      </c>
      <c r="H697" s="1202">
        <f t="shared" si="175"/>
        <v>0.97282150373726706</v>
      </c>
    </row>
    <row r="698" spans="1:8" ht="17.100000000000001" customHeight="1">
      <c r="A698" s="1193"/>
      <c r="B698" s="1205"/>
      <c r="C698" s="1674" t="s">
        <v>788</v>
      </c>
      <c r="D698" s="1675" t="s">
        <v>699</v>
      </c>
      <c r="E698" s="1201">
        <v>12000</v>
      </c>
      <c r="F698" s="1201">
        <v>12000</v>
      </c>
      <c r="G698" s="1201">
        <v>0</v>
      </c>
      <c r="H698" s="1202">
        <f t="shared" si="175"/>
        <v>0</v>
      </c>
    </row>
    <row r="699" spans="1:8" ht="42.75" customHeight="1">
      <c r="A699" s="1193"/>
      <c r="B699" s="1205"/>
      <c r="C699" s="1676" t="s">
        <v>484</v>
      </c>
      <c r="D699" s="1677" t="s">
        <v>848</v>
      </c>
      <c r="E699" s="1201">
        <v>0</v>
      </c>
      <c r="F699" s="1201">
        <v>1725000</v>
      </c>
      <c r="G699" s="1201">
        <v>1688432</v>
      </c>
      <c r="H699" s="1202">
        <f t="shared" si="175"/>
        <v>0.97880115942028989</v>
      </c>
    </row>
    <row r="700" spans="1:8" ht="42.75" customHeight="1">
      <c r="A700" s="1193"/>
      <c r="B700" s="1205"/>
      <c r="C700" s="1676" t="s">
        <v>513</v>
      </c>
      <c r="D700" s="1640" t="s">
        <v>849</v>
      </c>
      <c r="E700" s="1678">
        <v>0</v>
      </c>
      <c r="F700" s="1678">
        <v>50000</v>
      </c>
      <c r="G700" s="1678">
        <v>50000</v>
      </c>
      <c r="H700" s="1679">
        <f t="shared" si="175"/>
        <v>1</v>
      </c>
    </row>
    <row r="701" spans="1:8" ht="27" customHeight="1">
      <c r="A701" s="1193"/>
      <c r="B701" s="1205"/>
      <c r="C701" s="1680" t="s">
        <v>776</v>
      </c>
      <c r="D701" s="1681" t="s">
        <v>850</v>
      </c>
      <c r="E701" s="1678">
        <v>0</v>
      </c>
      <c r="F701" s="1678">
        <v>1</v>
      </c>
      <c r="G701" s="1678">
        <v>1</v>
      </c>
      <c r="H701" s="1679">
        <f t="shared" si="175"/>
        <v>1</v>
      </c>
    </row>
    <row r="702" spans="1:8" ht="17.100000000000001" customHeight="1">
      <c r="A702" s="1193"/>
      <c r="B702" s="1205"/>
      <c r="C702" s="1682"/>
      <c r="D702" s="1683"/>
      <c r="E702" s="1684"/>
      <c r="F702" s="1684"/>
      <c r="G702" s="1684"/>
      <c r="H702" s="1679"/>
    </row>
    <row r="703" spans="1:8" ht="17.100000000000001" customHeight="1">
      <c r="A703" s="1193"/>
      <c r="B703" s="1205"/>
      <c r="C703" s="2833" t="s">
        <v>706</v>
      </c>
      <c r="D703" s="2836"/>
      <c r="E703" s="1511">
        <f>E704+E705</f>
        <v>12000</v>
      </c>
      <c r="F703" s="1511">
        <f t="shared" ref="F703:G703" si="178">F704+F705</f>
        <v>12001</v>
      </c>
      <c r="G703" s="1511">
        <f t="shared" si="178"/>
        <v>1</v>
      </c>
      <c r="H703" s="1202">
        <f t="shared" si="175"/>
        <v>8.3326389467544378E-5</v>
      </c>
    </row>
    <row r="704" spans="1:8" ht="17.100000000000001" customHeight="1">
      <c r="A704" s="1193"/>
      <c r="B704" s="1205"/>
      <c r="C704" s="1639" t="s">
        <v>788</v>
      </c>
      <c r="D704" s="1640" t="s">
        <v>699</v>
      </c>
      <c r="E704" s="1511">
        <v>12000</v>
      </c>
      <c r="F704" s="1511">
        <v>12000</v>
      </c>
      <c r="G704" s="1511">
        <v>0</v>
      </c>
      <c r="H704" s="1202">
        <f t="shared" si="175"/>
        <v>0</v>
      </c>
    </row>
    <row r="705" spans="1:8" ht="27.75" customHeight="1" thickBot="1">
      <c r="A705" s="1193"/>
      <c r="B705" s="1205"/>
      <c r="C705" s="1245" t="s">
        <v>776</v>
      </c>
      <c r="D705" s="1246" t="s">
        <v>850</v>
      </c>
      <c r="E705" s="1221">
        <v>0</v>
      </c>
      <c r="F705" s="1221">
        <v>1</v>
      </c>
      <c r="G705" s="1221">
        <v>1</v>
      </c>
      <c r="H705" s="1679">
        <f t="shared" si="175"/>
        <v>1</v>
      </c>
    </row>
    <row r="706" spans="1:8" ht="17.100000000000001" customHeight="1" thickBot="1">
      <c r="A706" s="1187" t="s">
        <v>419</v>
      </c>
      <c r="B706" s="1188"/>
      <c r="C706" s="1189"/>
      <c r="D706" s="1190" t="s">
        <v>851</v>
      </c>
      <c r="E706" s="1191">
        <f>SUM(E707,E720,E738,E834,E845,E928,E947,E913,E830)</f>
        <v>146849845</v>
      </c>
      <c r="F706" s="1191">
        <f t="shared" ref="F706:G706" si="179">SUM(F707,F720,F738,F834,F845,F928,F947,F913,F830)</f>
        <v>149361122</v>
      </c>
      <c r="G706" s="1191">
        <f t="shared" si="179"/>
        <v>122037047</v>
      </c>
      <c r="H706" s="1192">
        <f t="shared" si="175"/>
        <v>0.81706032577875254</v>
      </c>
    </row>
    <row r="707" spans="1:8" ht="17.100000000000001" customHeight="1" thickBot="1">
      <c r="A707" s="1193"/>
      <c r="B707" s="1281" t="s">
        <v>420</v>
      </c>
      <c r="C707" s="1282"/>
      <c r="D707" s="1283" t="s">
        <v>183</v>
      </c>
      <c r="E707" s="1284">
        <f t="shared" ref="E707:G708" si="180">E708</f>
        <v>1148961</v>
      </c>
      <c r="F707" s="1284">
        <f t="shared" si="180"/>
        <v>1421747</v>
      </c>
      <c r="G707" s="1284">
        <f t="shared" si="180"/>
        <v>1365177</v>
      </c>
      <c r="H707" s="1285">
        <f t="shared" si="175"/>
        <v>0.96021092360314453</v>
      </c>
    </row>
    <row r="708" spans="1:8" ht="17.100000000000001" customHeight="1">
      <c r="A708" s="1193"/>
      <c r="B708" s="2630"/>
      <c r="C708" s="2834" t="s">
        <v>665</v>
      </c>
      <c r="D708" s="2834"/>
      <c r="E708" s="1199">
        <f t="shared" si="180"/>
        <v>1148961</v>
      </c>
      <c r="F708" s="1199">
        <f t="shared" si="180"/>
        <v>1421747</v>
      </c>
      <c r="G708" s="1199">
        <f t="shared" si="180"/>
        <v>1365177</v>
      </c>
      <c r="H708" s="1200">
        <f t="shared" si="175"/>
        <v>0.96021092360314453</v>
      </c>
    </row>
    <row r="709" spans="1:8" ht="17.100000000000001" customHeight="1">
      <c r="A709" s="1193"/>
      <c r="B709" s="2630"/>
      <c r="C709" s="2831" t="s">
        <v>666</v>
      </c>
      <c r="D709" s="2831"/>
      <c r="E709" s="1511">
        <f>E710+E717</f>
        <v>1148961</v>
      </c>
      <c r="F709" s="1511">
        <f t="shared" ref="F709:G709" si="181">F710+F717</f>
        <v>1421747</v>
      </c>
      <c r="G709" s="1511">
        <f t="shared" si="181"/>
        <v>1365177</v>
      </c>
      <c r="H709" s="1512">
        <f t="shared" si="175"/>
        <v>0.96021092360314453</v>
      </c>
    </row>
    <row r="710" spans="1:8" ht="17.100000000000001" customHeight="1">
      <c r="A710" s="1193"/>
      <c r="B710" s="2630"/>
      <c r="C710" s="2832" t="s">
        <v>667</v>
      </c>
      <c r="D710" s="2832"/>
      <c r="E710" s="1203">
        <f>SUM(E711:E715)</f>
        <v>1130093</v>
      </c>
      <c r="F710" s="1203">
        <f t="shared" ref="F710:G710" si="182">SUM(F711:F715)</f>
        <v>1401179</v>
      </c>
      <c r="G710" s="1203">
        <f t="shared" si="182"/>
        <v>1344738</v>
      </c>
      <c r="H710" s="1204">
        <f t="shared" si="175"/>
        <v>0.95971892242176049</v>
      </c>
    </row>
    <row r="711" spans="1:8" ht="17.100000000000001" customHeight="1">
      <c r="A711" s="1193"/>
      <c r="B711" s="2630"/>
      <c r="C711" s="1639" t="s">
        <v>459</v>
      </c>
      <c r="D711" s="1640" t="s">
        <v>668</v>
      </c>
      <c r="E711" s="1511">
        <v>885204</v>
      </c>
      <c r="F711" s="1511">
        <v>1098813</v>
      </c>
      <c r="G711" s="1511">
        <v>1061709</v>
      </c>
      <c r="H711" s="1512">
        <f t="shared" si="175"/>
        <v>0.96623265287178073</v>
      </c>
    </row>
    <row r="712" spans="1:8" ht="17.100000000000001" customHeight="1">
      <c r="A712" s="1193"/>
      <c r="B712" s="2630"/>
      <c r="C712" s="1639" t="s">
        <v>460</v>
      </c>
      <c r="D712" s="1640" t="s">
        <v>669</v>
      </c>
      <c r="E712" s="1511">
        <v>66433</v>
      </c>
      <c r="F712" s="1511">
        <v>67240</v>
      </c>
      <c r="G712" s="1511">
        <v>67240</v>
      </c>
      <c r="H712" s="1512">
        <f t="shared" si="175"/>
        <v>1</v>
      </c>
    </row>
    <row r="713" spans="1:8" ht="17.100000000000001" customHeight="1">
      <c r="A713" s="1193"/>
      <c r="B713" s="1205"/>
      <c r="C713" s="1639" t="s">
        <v>461</v>
      </c>
      <c r="D713" s="1640" t="s">
        <v>670</v>
      </c>
      <c r="E713" s="1511">
        <v>156408</v>
      </c>
      <c r="F713" s="1511">
        <v>203601</v>
      </c>
      <c r="G713" s="1511">
        <v>189069</v>
      </c>
      <c r="H713" s="1512">
        <f t="shared" si="175"/>
        <v>0.92862510498474959</v>
      </c>
    </row>
    <row r="714" spans="1:8" ht="26.25" customHeight="1">
      <c r="A714" s="1193"/>
      <c r="B714" s="1205"/>
      <c r="C714" s="1639" t="s">
        <v>462</v>
      </c>
      <c r="D714" s="1640" t="s">
        <v>671</v>
      </c>
      <c r="E714" s="1511">
        <v>22048</v>
      </c>
      <c r="F714" s="1511">
        <v>27048</v>
      </c>
      <c r="G714" s="1511">
        <v>22245</v>
      </c>
      <c r="H714" s="1512">
        <f t="shared" si="175"/>
        <v>0.82242679680567876</v>
      </c>
    </row>
    <row r="715" spans="1:8" ht="15.75" customHeight="1">
      <c r="A715" s="1193"/>
      <c r="B715" s="1205"/>
      <c r="C715" s="1639" t="s">
        <v>478</v>
      </c>
      <c r="D715" s="1640" t="s">
        <v>672</v>
      </c>
      <c r="E715" s="1511">
        <v>0</v>
      </c>
      <c r="F715" s="1511">
        <v>4477</v>
      </c>
      <c r="G715" s="1511">
        <v>4475</v>
      </c>
      <c r="H715" s="1512">
        <f t="shared" si="175"/>
        <v>0.99955327228054502</v>
      </c>
    </row>
    <row r="716" spans="1:8" ht="17.100000000000001" customHeight="1">
      <c r="A716" s="1193"/>
      <c r="B716" s="1205"/>
      <c r="C716" s="1238"/>
      <c r="D716" s="1238"/>
      <c r="E716" s="1215"/>
      <c r="F716" s="1215"/>
      <c r="G716" s="1215"/>
      <c r="H716" s="1216"/>
    </row>
    <row r="717" spans="1:8" ht="17.100000000000001" customHeight="1">
      <c r="A717" s="1193"/>
      <c r="B717" s="1205"/>
      <c r="C717" s="2833" t="s">
        <v>673</v>
      </c>
      <c r="D717" s="2833"/>
      <c r="E717" s="1203">
        <f>SUM(E718:E719)</f>
        <v>18868</v>
      </c>
      <c r="F717" s="1203">
        <f t="shared" ref="F717:G717" si="183">SUM(F718:F719)</f>
        <v>20568</v>
      </c>
      <c r="G717" s="1203">
        <f t="shared" si="183"/>
        <v>20439</v>
      </c>
      <c r="H717" s="1204">
        <f t="shared" si="175"/>
        <v>0.99372812135355892</v>
      </c>
    </row>
    <row r="718" spans="1:8" ht="18" customHeight="1">
      <c r="A718" s="1193"/>
      <c r="B718" s="1205"/>
      <c r="C718" s="1639" t="s">
        <v>473</v>
      </c>
      <c r="D718" s="1640" t="s">
        <v>674</v>
      </c>
      <c r="E718" s="1511">
        <v>0</v>
      </c>
      <c r="F718" s="1511">
        <v>20568</v>
      </c>
      <c r="G718" s="1511">
        <v>20439</v>
      </c>
      <c r="H718" s="1512">
        <f t="shared" si="175"/>
        <v>0.99372812135355892</v>
      </c>
    </row>
    <row r="719" spans="1:8" ht="17.100000000000001" customHeight="1" thickBot="1">
      <c r="A719" s="1193"/>
      <c r="B719" s="1205"/>
      <c r="C719" s="1245" t="s">
        <v>469</v>
      </c>
      <c r="D719" s="1246" t="s">
        <v>687</v>
      </c>
      <c r="E719" s="1221">
        <v>18868</v>
      </c>
      <c r="F719" s="1221">
        <v>0</v>
      </c>
      <c r="G719" s="1221">
        <v>0</v>
      </c>
      <c r="H719" s="1222"/>
    </row>
    <row r="720" spans="1:8" ht="17.100000000000001" customHeight="1" thickBot="1">
      <c r="A720" s="1193"/>
      <c r="B720" s="1281" t="s">
        <v>852</v>
      </c>
      <c r="C720" s="1282"/>
      <c r="D720" s="1283" t="s">
        <v>853</v>
      </c>
      <c r="E720" s="1284">
        <f>E721+E735</f>
        <v>1091400</v>
      </c>
      <c r="F720" s="1284">
        <f t="shared" ref="F720:G720" si="184">F721+F735</f>
        <v>1036405</v>
      </c>
      <c r="G720" s="1284">
        <f t="shared" si="184"/>
        <v>880871</v>
      </c>
      <c r="H720" s="1285">
        <f t="shared" si="175"/>
        <v>0.84992932299631896</v>
      </c>
    </row>
    <row r="721" spans="1:8" ht="17.100000000000001" customHeight="1">
      <c r="A721" s="1193"/>
      <c r="B721" s="1205"/>
      <c r="C721" s="2834" t="s">
        <v>665</v>
      </c>
      <c r="D721" s="2834"/>
      <c r="E721" s="1199">
        <f>E722+E732</f>
        <v>1091400</v>
      </c>
      <c r="F721" s="1199">
        <f t="shared" ref="F721:G721" si="185">F722+F732</f>
        <v>1036405</v>
      </c>
      <c r="G721" s="1199">
        <f t="shared" si="185"/>
        <v>880871</v>
      </c>
      <c r="H721" s="1200">
        <f t="shared" si="175"/>
        <v>0.84992932299631896</v>
      </c>
    </row>
    <row r="722" spans="1:8" ht="17.100000000000001" customHeight="1">
      <c r="A722" s="1193"/>
      <c r="B722" s="1205"/>
      <c r="C722" s="2831" t="s">
        <v>666</v>
      </c>
      <c r="D722" s="2831"/>
      <c r="E722" s="1511">
        <f>E723+E726</f>
        <v>191400</v>
      </c>
      <c r="F722" s="1511">
        <f t="shared" ref="F722:G722" si="186">F723+F726</f>
        <v>141300</v>
      </c>
      <c r="G722" s="1511">
        <f t="shared" si="186"/>
        <v>59949</v>
      </c>
      <c r="H722" s="1512">
        <f t="shared" si="175"/>
        <v>0.42426751592356687</v>
      </c>
    </row>
    <row r="723" spans="1:8" ht="17.100000000000001" customHeight="1">
      <c r="A723" s="1193"/>
      <c r="B723" s="1205"/>
      <c r="C723" s="2832" t="s">
        <v>667</v>
      </c>
      <c r="D723" s="2832"/>
      <c r="E723" s="1203">
        <f t="shared" ref="E723:G723" si="187">E724</f>
        <v>5100</v>
      </c>
      <c r="F723" s="1203">
        <f t="shared" si="187"/>
        <v>0</v>
      </c>
      <c r="G723" s="1203">
        <f t="shared" si="187"/>
        <v>0</v>
      </c>
      <c r="H723" s="1204"/>
    </row>
    <row r="724" spans="1:8" ht="17.100000000000001" customHeight="1">
      <c r="A724" s="1193"/>
      <c r="B724" s="1205"/>
      <c r="C724" s="1639" t="s">
        <v>478</v>
      </c>
      <c r="D724" s="1640" t="s">
        <v>672</v>
      </c>
      <c r="E724" s="1511">
        <v>5100</v>
      </c>
      <c r="F724" s="1511">
        <v>0</v>
      </c>
      <c r="G724" s="1511">
        <v>0</v>
      </c>
      <c r="H724" s="1512"/>
    </row>
    <row r="725" spans="1:8" ht="17.100000000000001" customHeight="1">
      <c r="A725" s="1193"/>
      <c r="B725" s="1205"/>
      <c r="C725" s="1238"/>
      <c r="D725" s="1238"/>
      <c r="E725" s="1215"/>
      <c r="F725" s="1215"/>
      <c r="G725" s="1215"/>
      <c r="H725" s="1216"/>
    </row>
    <row r="726" spans="1:8" ht="17.100000000000001" customHeight="1">
      <c r="A726" s="1193"/>
      <c r="B726" s="1205"/>
      <c r="C726" s="2833" t="s">
        <v>673</v>
      </c>
      <c r="D726" s="2833"/>
      <c r="E726" s="1203">
        <f t="shared" ref="E726:G726" si="188">SUM(E727:E730)</f>
        <v>186300</v>
      </c>
      <c r="F726" s="1203">
        <f t="shared" si="188"/>
        <v>141300</v>
      </c>
      <c r="G726" s="1203">
        <f t="shared" si="188"/>
        <v>59949</v>
      </c>
      <c r="H726" s="1204">
        <f t="shared" si="175"/>
        <v>0.42426751592356687</v>
      </c>
    </row>
    <row r="727" spans="1:8" ht="17.100000000000001" customHeight="1">
      <c r="A727" s="1193"/>
      <c r="B727" s="1205"/>
      <c r="C727" s="1639" t="s">
        <v>463</v>
      </c>
      <c r="D727" s="1640" t="s">
        <v>675</v>
      </c>
      <c r="E727" s="1511">
        <v>51300</v>
      </c>
      <c r="F727" s="1511">
        <v>31300</v>
      </c>
      <c r="G727" s="1511">
        <v>16329</v>
      </c>
      <c r="H727" s="1512">
        <f t="shared" si="175"/>
        <v>0.52169329073482429</v>
      </c>
    </row>
    <row r="728" spans="1:8" ht="17.100000000000001" customHeight="1">
      <c r="A728" s="1193"/>
      <c r="B728" s="1205"/>
      <c r="C728" s="1639" t="s">
        <v>480</v>
      </c>
      <c r="D728" s="1640" t="s">
        <v>676</v>
      </c>
      <c r="E728" s="1511">
        <v>10000</v>
      </c>
      <c r="F728" s="1511">
        <v>10000</v>
      </c>
      <c r="G728" s="1511">
        <v>7215</v>
      </c>
      <c r="H728" s="1512">
        <f t="shared" si="175"/>
        <v>0.72150000000000003</v>
      </c>
    </row>
    <row r="729" spans="1:8" ht="17.100000000000001" customHeight="1">
      <c r="A729" s="1193"/>
      <c r="B729" s="1205"/>
      <c r="C729" s="1639" t="s">
        <v>467</v>
      </c>
      <c r="D729" s="1640" t="s">
        <v>680</v>
      </c>
      <c r="E729" s="1511">
        <v>120000</v>
      </c>
      <c r="F729" s="1511">
        <v>95000</v>
      </c>
      <c r="G729" s="1511">
        <v>34752</v>
      </c>
      <c r="H729" s="1512">
        <f t="shared" si="175"/>
        <v>0.36581052631578947</v>
      </c>
    </row>
    <row r="730" spans="1:8" ht="17.100000000000001" customHeight="1">
      <c r="A730" s="1193"/>
      <c r="B730" s="1205"/>
      <c r="C730" s="1639" t="s">
        <v>468</v>
      </c>
      <c r="D730" s="1640" t="s">
        <v>681</v>
      </c>
      <c r="E730" s="1511">
        <v>5000</v>
      </c>
      <c r="F730" s="1511">
        <v>5000</v>
      </c>
      <c r="G730" s="1511">
        <v>1653</v>
      </c>
      <c r="H730" s="1512">
        <f t="shared" si="175"/>
        <v>0.3306</v>
      </c>
    </row>
    <row r="731" spans="1:8" ht="17.100000000000001" customHeight="1">
      <c r="A731" s="1193"/>
      <c r="B731" s="1205"/>
      <c r="C731" s="1685"/>
      <c r="D731" s="1398"/>
      <c r="E731" s="1399"/>
      <c r="F731" s="1399"/>
      <c r="G731" s="1399"/>
      <c r="H731" s="1400"/>
    </row>
    <row r="732" spans="1:8" ht="17.100000000000001" customHeight="1">
      <c r="A732" s="1193"/>
      <c r="B732" s="1205"/>
      <c r="C732" s="2835" t="s">
        <v>695</v>
      </c>
      <c r="D732" s="2835"/>
      <c r="E732" s="1306">
        <f t="shared" ref="E732:G732" si="189">E733</f>
        <v>900000</v>
      </c>
      <c r="F732" s="1306">
        <f t="shared" si="189"/>
        <v>895105</v>
      </c>
      <c r="G732" s="1306">
        <f t="shared" si="189"/>
        <v>820922</v>
      </c>
      <c r="H732" s="1307">
        <f t="shared" si="175"/>
        <v>0.91712368939956768</v>
      </c>
    </row>
    <row r="733" spans="1:8" ht="17.100000000000001" customHeight="1" thickBot="1">
      <c r="A733" s="1193"/>
      <c r="B733" s="1205"/>
      <c r="C733" s="1637" t="s">
        <v>479</v>
      </c>
      <c r="D733" s="1638" t="s">
        <v>854</v>
      </c>
      <c r="E733" s="1610">
        <v>900000</v>
      </c>
      <c r="F733" s="1610">
        <v>895105</v>
      </c>
      <c r="G733" s="1610">
        <v>820922</v>
      </c>
      <c r="H733" s="1611">
        <f t="shared" si="175"/>
        <v>0.91712368939956768</v>
      </c>
    </row>
    <row r="734" spans="1:8" ht="17.100000000000001" hidden="1" customHeight="1" thickBot="1">
      <c r="A734" s="1193"/>
      <c r="B734" s="1205"/>
      <c r="C734" s="2824"/>
      <c r="D734" s="2825"/>
      <c r="E734" s="1610"/>
      <c r="F734" s="1610"/>
      <c r="G734" s="1610"/>
      <c r="H734" s="1611" t="e">
        <f t="shared" si="175"/>
        <v>#DIV/0!</v>
      </c>
    </row>
    <row r="735" spans="1:8" ht="17.100000000000001" hidden="1" customHeight="1">
      <c r="A735" s="1193"/>
      <c r="B735" s="1205"/>
      <c r="C735" s="2826" t="s">
        <v>697</v>
      </c>
      <c r="D735" s="2827"/>
      <c r="E735" s="1672">
        <f t="shared" ref="E735" si="190">E736</f>
        <v>0</v>
      </c>
      <c r="F735" s="1672"/>
      <c r="G735" s="1672"/>
      <c r="H735" s="1673" t="e">
        <f t="shared" si="175"/>
        <v>#DIV/0!</v>
      </c>
    </row>
    <row r="736" spans="1:8" ht="17.100000000000001" hidden="1" customHeight="1">
      <c r="A736" s="1193"/>
      <c r="B736" s="1205"/>
      <c r="C736" s="2828" t="s">
        <v>698</v>
      </c>
      <c r="D736" s="2829"/>
      <c r="E736" s="1201">
        <f t="shared" ref="E736" si="191">SUM(E737)</f>
        <v>0</v>
      </c>
      <c r="F736" s="1201"/>
      <c r="G736" s="1201"/>
      <c r="H736" s="1202" t="e">
        <f t="shared" si="175"/>
        <v>#DIV/0!</v>
      </c>
    </row>
    <row r="737" spans="1:8" ht="17.100000000000001" hidden="1" customHeight="1" thickBot="1">
      <c r="A737" s="1193"/>
      <c r="B737" s="1205"/>
      <c r="C737" s="1686" t="s">
        <v>498</v>
      </c>
      <c r="D737" s="1687" t="s">
        <v>745</v>
      </c>
      <c r="E737" s="1688">
        <v>0</v>
      </c>
      <c r="F737" s="1688"/>
      <c r="G737" s="1688"/>
      <c r="H737" s="1689" t="e">
        <f t="shared" si="175"/>
        <v>#DIV/0!</v>
      </c>
    </row>
    <row r="738" spans="1:8" ht="17.100000000000001" customHeight="1" thickBot="1">
      <c r="A738" s="1193"/>
      <c r="B738" s="1281" t="s">
        <v>855</v>
      </c>
      <c r="C738" s="1282"/>
      <c r="D738" s="1283" t="s">
        <v>185</v>
      </c>
      <c r="E738" s="1284">
        <f t="shared" ref="E738:G738" si="192">E739+E815</f>
        <v>112276736</v>
      </c>
      <c r="F738" s="1284">
        <f t="shared" si="192"/>
        <v>112079691</v>
      </c>
      <c r="G738" s="1284">
        <f t="shared" si="192"/>
        <v>92892879</v>
      </c>
      <c r="H738" s="1285">
        <f t="shared" si="175"/>
        <v>0.8288109841416319</v>
      </c>
    </row>
    <row r="739" spans="1:8" ht="17.100000000000001" customHeight="1">
      <c r="A739" s="1193"/>
      <c r="B739" s="1205"/>
      <c r="C739" s="2830" t="s">
        <v>665</v>
      </c>
      <c r="D739" s="2830"/>
      <c r="E739" s="1199">
        <f>E740+E771+E774</f>
        <v>93235327</v>
      </c>
      <c r="F739" s="1199">
        <f t="shared" ref="F739:G739" si="193">F740+F771+F774</f>
        <v>94302174</v>
      </c>
      <c r="G739" s="1199">
        <f t="shared" si="193"/>
        <v>86001132</v>
      </c>
      <c r="H739" s="1200">
        <f t="shared" si="175"/>
        <v>0.91197401239127318</v>
      </c>
    </row>
    <row r="740" spans="1:8" ht="17.100000000000001" customHeight="1">
      <c r="A740" s="1193"/>
      <c r="B740" s="1205"/>
      <c r="C740" s="2831" t="s">
        <v>666</v>
      </c>
      <c r="D740" s="2831"/>
      <c r="E740" s="1306">
        <f>E741+E748</f>
        <v>56134368</v>
      </c>
      <c r="F740" s="1306">
        <f t="shared" ref="F740:G740" si="194">F741+F748</f>
        <v>57513326</v>
      </c>
      <c r="G740" s="1306">
        <f t="shared" si="194"/>
        <v>54167379</v>
      </c>
      <c r="H740" s="1307">
        <f t="shared" si="175"/>
        <v>0.94182310026723193</v>
      </c>
    </row>
    <row r="741" spans="1:8" ht="17.100000000000001" customHeight="1">
      <c r="A741" s="1193"/>
      <c r="B741" s="1205"/>
      <c r="C741" s="2832" t="s">
        <v>667</v>
      </c>
      <c r="D741" s="2832"/>
      <c r="E741" s="1447">
        <f>SUM(E742:E746)</f>
        <v>45075965</v>
      </c>
      <c r="F741" s="1447">
        <f t="shared" ref="F741:G741" si="195">SUM(F742:F746)</f>
        <v>46156033</v>
      </c>
      <c r="G741" s="1447">
        <f t="shared" si="195"/>
        <v>44413056</v>
      </c>
      <c r="H741" s="1448">
        <f t="shared" si="175"/>
        <v>0.96223728759358496</v>
      </c>
    </row>
    <row r="742" spans="1:8" ht="17.100000000000001" customHeight="1">
      <c r="A742" s="1193"/>
      <c r="B742" s="1205"/>
      <c r="C742" s="1639" t="s">
        <v>459</v>
      </c>
      <c r="D742" s="1640" t="s">
        <v>668</v>
      </c>
      <c r="E742" s="1511">
        <v>35252349</v>
      </c>
      <c r="F742" s="1511">
        <v>35963545</v>
      </c>
      <c r="G742" s="1511">
        <v>34814489</v>
      </c>
      <c r="H742" s="1512">
        <f t="shared" si="175"/>
        <v>0.96804942338137134</v>
      </c>
    </row>
    <row r="743" spans="1:8" ht="17.100000000000001" customHeight="1">
      <c r="A743" s="1193"/>
      <c r="B743" s="1205"/>
      <c r="C743" s="1639" t="s">
        <v>460</v>
      </c>
      <c r="D743" s="1640" t="s">
        <v>669</v>
      </c>
      <c r="E743" s="1511">
        <v>2759463</v>
      </c>
      <c r="F743" s="1511">
        <v>2759463</v>
      </c>
      <c r="G743" s="1511">
        <v>2678615</v>
      </c>
      <c r="H743" s="1512">
        <f t="shared" si="175"/>
        <v>0.97070154591672364</v>
      </c>
    </row>
    <row r="744" spans="1:8" ht="17.100000000000001" customHeight="1">
      <c r="A744" s="1193"/>
      <c r="B744" s="1205"/>
      <c r="C744" s="1639" t="s">
        <v>461</v>
      </c>
      <c r="D744" s="1640" t="s">
        <v>670</v>
      </c>
      <c r="E744" s="1511">
        <v>6147554</v>
      </c>
      <c r="F744" s="1511">
        <v>6417083</v>
      </c>
      <c r="G744" s="1511">
        <v>6120871</v>
      </c>
      <c r="H744" s="1512">
        <f t="shared" si="175"/>
        <v>0.95384008590819225</v>
      </c>
    </row>
    <row r="745" spans="1:8" ht="27.75" customHeight="1">
      <c r="A745" s="1193"/>
      <c r="B745" s="1205"/>
      <c r="C745" s="1639" t="s">
        <v>462</v>
      </c>
      <c r="D745" s="1640" t="s">
        <v>671</v>
      </c>
      <c r="E745" s="1511">
        <v>866599</v>
      </c>
      <c r="F745" s="1511">
        <v>868559</v>
      </c>
      <c r="G745" s="1511">
        <v>669694</v>
      </c>
      <c r="H745" s="1512">
        <f t="shared" si="175"/>
        <v>0.77104030929389944</v>
      </c>
    </row>
    <row r="746" spans="1:8" ht="17.100000000000001" customHeight="1">
      <c r="A746" s="1193"/>
      <c r="B746" s="1205"/>
      <c r="C746" s="1629" t="s">
        <v>478</v>
      </c>
      <c r="D746" s="1690" t="s">
        <v>672</v>
      </c>
      <c r="E746" s="1511">
        <v>50000</v>
      </c>
      <c r="F746" s="1511">
        <v>147383</v>
      </c>
      <c r="G746" s="1511">
        <v>129387</v>
      </c>
      <c r="H746" s="1512">
        <f t="shared" si="175"/>
        <v>0.87789636525243753</v>
      </c>
    </row>
    <row r="747" spans="1:8" ht="17.100000000000001" customHeight="1">
      <c r="A747" s="1193"/>
      <c r="B747" s="1205"/>
      <c r="C747" s="1691"/>
      <c r="D747" s="1692"/>
      <c r="E747" s="1693"/>
      <c r="F747" s="1693"/>
      <c r="G747" s="1693"/>
      <c r="H747" s="1694"/>
    </row>
    <row r="748" spans="1:8" ht="17.100000000000001" customHeight="1">
      <c r="A748" s="1193"/>
      <c r="B748" s="1205"/>
      <c r="C748" s="2820" t="s">
        <v>673</v>
      </c>
      <c r="D748" s="2820"/>
      <c r="E748" s="1203">
        <f>SUM(E749:E769)</f>
        <v>11058403</v>
      </c>
      <c r="F748" s="1203">
        <f t="shared" ref="F748:G748" si="196">SUM(F749:F769)</f>
        <v>11357293</v>
      </c>
      <c r="G748" s="1203">
        <f t="shared" si="196"/>
        <v>9754323</v>
      </c>
      <c r="H748" s="1204">
        <f t="shared" ref="H748:H811" si="197">G748/F748</f>
        <v>0.85885985331187631</v>
      </c>
    </row>
    <row r="749" spans="1:8" ht="17.100000000000001" customHeight="1">
      <c r="A749" s="1193"/>
      <c r="B749" s="1205"/>
      <c r="C749" s="1695" t="s">
        <v>473</v>
      </c>
      <c r="D749" s="1696" t="s">
        <v>674</v>
      </c>
      <c r="E749" s="1306">
        <v>495000</v>
      </c>
      <c r="F749" s="1306">
        <v>245000</v>
      </c>
      <c r="G749" s="1306">
        <v>238419</v>
      </c>
      <c r="H749" s="1307">
        <f t="shared" si="197"/>
        <v>0.97313877551020411</v>
      </c>
    </row>
    <row r="750" spans="1:8" ht="17.100000000000001" customHeight="1">
      <c r="A750" s="1193"/>
      <c r="B750" s="1205"/>
      <c r="C750" s="1697" t="s">
        <v>463</v>
      </c>
      <c r="D750" s="1696" t="s">
        <v>675</v>
      </c>
      <c r="E750" s="1306">
        <f>2809097+25000</f>
        <v>2834097</v>
      </c>
      <c r="F750" s="1306">
        <v>3794097</v>
      </c>
      <c r="G750" s="1306">
        <f>3611429-12999</f>
        <v>3598430</v>
      </c>
      <c r="H750" s="1307">
        <f t="shared" si="197"/>
        <v>0.94842857206866349</v>
      </c>
    </row>
    <row r="751" spans="1:8" ht="17.100000000000001" customHeight="1">
      <c r="A751" s="1193"/>
      <c r="B751" s="1205"/>
      <c r="C751" s="1697" t="s">
        <v>480</v>
      </c>
      <c r="D751" s="1696" t="s">
        <v>676</v>
      </c>
      <c r="E751" s="1306">
        <v>80000</v>
      </c>
      <c r="F751" s="1306">
        <v>80000</v>
      </c>
      <c r="G751" s="1306">
        <v>32533</v>
      </c>
      <c r="H751" s="1307">
        <f t="shared" si="197"/>
        <v>0.40666249999999998</v>
      </c>
    </row>
    <row r="752" spans="1:8" ht="17.100000000000001" customHeight="1">
      <c r="A752" s="1193"/>
      <c r="B752" s="1205"/>
      <c r="C752" s="1697" t="s">
        <v>464</v>
      </c>
      <c r="D752" s="1696" t="s">
        <v>677</v>
      </c>
      <c r="E752" s="1306">
        <v>1825000</v>
      </c>
      <c r="F752" s="1306">
        <v>1560000</v>
      </c>
      <c r="G752" s="1306">
        <v>1168373</v>
      </c>
      <c r="H752" s="1307">
        <f t="shared" si="197"/>
        <v>0.74895705128205126</v>
      </c>
    </row>
    <row r="753" spans="1:8" ht="17.100000000000001" customHeight="1">
      <c r="A753" s="1193"/>
      <c r="B753" s="1205"/>
      <c r="C753" s="1697" t="s">
        <v>465</v>
      </c>
      <c r="D753" s="1696" t="s">
        <v>678</v>
      </c>
      <c r="E753" s="1306">
        <v>741500</v>
      </c>
      <c r="F753" s="1306">
        <v>486500</v>
      </c>
      <c r="G753" s="1306">
        <v>321376</v>
      </c>
      <c r="H753" s="1307">
        <f t="shared" si="197"/>
        <v>0.66058787255909557</v>
      </c>
    </row>
    <row r="754" spans="1:8" ht="17.100000000000001" customHeight="1">
      <c r="A754" s="1193"/>
      <c r="B754" s="1205"/>
      <c r="C754" s="1697" t="s">
        <v>466</v>
      </c>
      <c r="D754" s="1696" t="s">
        <v>679</v>
      </c>
      <c r="E754" s="1306">
        <v>60000</v>
      </c>
      <c r="F754" s="1306">
        <v>60000</v>
      </c>
      <c r="G754" s="1306">
        <v>45987</v>
      </c>
      <c r="H754" s="1307">
        <f t="shared" si="197"/>
        <v>0.76644999999999996</v>
      </c>
    </row>
    <row r="755" spans="1:8" ht="17.100000000000001" customHeight="1">
      <c r="A755" s="1193"/>
      <c r="B755" s="1205"/>
      <c r="C755" s="1697" t="s">
        <v>467</v>
      </c>
      <c r="D755" s="1696" t="s">
        <v>680</v>
      </c>
      <c r="E755" s="1306">
        <f>1461650+690000+45000</f>
        <v>2196650</v>
      </c>
      <c r="F755" s="1306">
        <v>2360650</v>
      </c>
      <c r="G755" s="1306">
        <v>1850610</v>
      </c>
      <c r="H755" s="1307">
        <f t="shared" si="197"/>
        <v>0.78394086374515493</v>
      </c>
    </row>
    <row r="756" spans="1:8" ht="16.5" customHeight="1">
      <c r="A756" s="1193"/>
      <c r="B756" s="1205"/>
      <c r="C756" s="1697" t="s">
        <v>468</v>
      </c>
      <c r="D756" s="1696" t="s">
        <v>681</v>
      </c>
      <c r="E756" s="1306">
        <v>190000</v>
      </c>
      <c r="F756" s="1306">
        <v>109000</v>
      </c>
      <c r="G756" s="1306">
        <v>73864</v>
      </c>
      <c r="H756" s="1307">
        <f t="shared" si="197"/>
        <v>0.67765137614678894</v>
      </c>
    </row>
    <row r="757" spans="1:8" ht="17.100000000000001" customHeight="1">
      <c r="A757" s="1193"/>
      <c r="B757" s="1205"/>
      <c r="C757" s="1697" t="s">
        <v>856</v>
      </c>
      <c r="D757" s="1696" t="s">
        <v>813</v>
      </c>
      <c r="E757" s="1306">
        <v>10000</v>
      </c>
      <c r="F757" s="1306">
        <v>1000</v>
      </c>
      <c r="G757" s="1306">
        <v>135</v>
      </c>
      <c r="H757" s="1307">
        <f t="shared" si="197"/>
        <v>0.13500000000000001</v>
      </c>
    </row>
    <row r="758" spans="1:8" ht="17.100000000000001" customHeight="1">
      <c r="A758" s="1193"/>
      <c r="B758" s="1205"/>
      <c r="C758" s="1697" t="s">
        <v>481</v>
      </c>
      <c r="D758" s="1696" t="s">
        <v>682</v>
      </c>
      <c r="E758" s="1306">
        <v>60000</v>
      </c>
      <c r="F758" s="1306">
        <v>890</v>
      </c>
      <c r="G758" s="1306">
        <v>40</v>
      </c>
      <c r="H758" s="1307">
        <f t="shared" si="197"/>
        <v>4.49438202247191E-2</v>
      </c>
    </row>
    <row r="759" spans="1:8" ht="24.75" customHeight="1">
      <c r="A759" s="1193"/>
      <c r="B759" s="1205"/>
      <c r="C759" s="1697" t="s">
        <v>683</v>
      </c>
      <c r="D759" s="1696" t="s">
        <v>684</v>
      </c>
      <c r="E759" s="1306">
        <v>60000</v>
      </c>
      <c r="F759" s="1306">
        <v>60000</v>
      </c>
      <c r="G759" s="1306">
        <v>56724</v>
      </c>
      <c r="H759" s="1307">
        <f t="shared" si="197"/>
        <v>0.94540000000000002</v>
      </c>
    </row>
    <row r="760" spans="1:8" ht="17.100000000000001" customHeight="1">
      <c r="A760" s="1193"/>
      <c r="B760" s="1205"/>
      <c r="C760" s="1697" t="s">
        <v>477</v>
      </c>
      <c r="D760" s="1696" t="s">
        <v>685</v>
      </c>
      <c r="E760" s="1306">
        <v>150000</v>
      </c>
      <c r="F760" s="1306">
        <v>225000</v>
      </c>
      <c r="G760" s="1306">
        <v>197788</v>
      </c>
      <c r="H760" s="1307">
        <f t="shared" si="197"/>
        <v>0.87905777777777783</v>
      </c>
    </row>
    <row r="761" spans="1:8" ht="17.100000000000001" customHeight="1">
      <c r="A761" s="1193"/>
      <c r="B761" s="1205"/>
      <c r="C761" s="1697" t="s">
        <v>793</v>
      </c>
      <c r="D761" s="1696" t="s">
        <v>794</v>
      </c>
      <c r="E761" s="1306">
        <v>250000</v>
      </c>
      <c r="F761" s="1306">
        <v>200000</v>
      </c>
      <c r="G761" s="1306">
        <v>174245</v>
      </c>
      <c r="H761" s="1307">
        <f t="shared" si="197"/>
        <v>0.87122500000000003</v>
      </c>
    </row>
    <row r="762" spans="1:8" ht="17.100000000000001" customHeight="1">
      <c r="A762" s="1193"/>
      <c r="B762" s="1205"/>
      <c r="C762" s="1697" t="s">
        <v>486</v>
      </c>
      <c r="D762" s="1696" t="s">
        <v>686</v>
      </c>
      <c r="E762" s="1306">
        <v>150000</v>
      </c>
      <c r="F762" s="1306">
        <v>150000</v>
      </c>
      <c r="G762" s="1306">
        <v>133257</v>
      </c>
      <c r="H762" s="1307">
        <f t="shared" si="197"/>
        <v>0.88837999999999995</v>
      </c>
    </row>
    <row r="763" spans="1:8" ht="17.100000000000001" customHeight="1">
      <c r="A763" s="1193"/>
      <c r="B763" s="1205"/>
      <c r="C763" s="1697" t="s">
        <v>469</v>
      </c>
      <c r="D763" s="1696" t="s">
        <v>687</v>
      </c>
      <c r="E763" s="1306">
        <v>1376156</v>
      </c>
      <c r="F763" s="1306">
        <v>1442156</v>
      </c>
      <c r="G763" s="1306">
        <v>1393220</v>
      </c>
      <c r="H763" s="1307">
        <f t="shared" si="197"/>
        <v>0.96606747120283798</v>
      </c>
    </row>
    <row r="764" spans="1:8" ht="17.100000000000001" customHeight="1">
      <c r="A764" s="1193"/>
      <c r="B764" s="1205"/>
      <c r="C764" s="1697" t="s">
        <v>689</v>
      </c>
      <c r="D764" s="1696" t="s">
        <v>690</v>
      </c>
      <c r="E764" s="1306">
        <v>10000</v>
      </c>
      <c r="F764" s="1306">
        <v>10000</v>
      </c>
      <c r="G764" s="1306">
        <v>1590</v>
      </c>
      <c r="H764" s="1307">
        <f t="shared" si="197"/>
        <v>0.159</v>
      </c>
    </row>
    <row r="765" spans="1:8" ht="17.100000000000001" customHeight="1">
      <c r="A765" s="1193"/>
      <c r="B765" s="1205"/>
      <c r="C765" s="1697" t="s">
        <v>487</v>
      </c>
      <c r="D765" s="1696" t="s">
        <v>691</v>
      </c>
      <c r="E765" s="1306">
        <v>170000</v>
      </c>
      <c r="F765" s="1306">
        <v>183000</v>
      </c>
      <c r="G765" s="1306">
        <v>173226</v>
      </c>
      <c r="H765" s="1307">
        <f t="shared" si="197"/>
        <v>0.94659016393442619</v>
      </c>
    </row>
    <row r="766" spans="1:8" ht="17.100000000000001" customHeight="1">
      <c r="A766" s="1193"/>
      <c r="B766" s="1205"/>
      <c r="C766" s="1698" t="s">
        <v>692</v>
      </c>
      <c r="D766" s="1699" t="s">
        <v>693</v>
      </c>
      <c r="E766" s="1306">
        <v>100000</v>
      </c>
      <c r="F766" s="1306">
        <v>50000</v>
      </c>
      <c r="G766" s="1306">
        <v>17321</v>
      </c>
      <c r="H766" s="1307">
        <f t="shared" si="197"/>
        <v>0.34642000000000001</v>
      </c>
    </row>
    <row r="767" spans="1:8" ht="17.100000000000001" hidden="1" customHeight="1">
      <c r="A767" s="1193"/>
      <c r="B767" s="1205"/>
      <c r="C767" s="1698" t="s">
        <v>782</v>
      </c>
      <c r="D767" s="1699" t="s">
        <v>783</v>
      </c>
      <c r="E767" s="1306">
        <v>0</v>
      </c>
      <c r="F767" s="1306">
        <v>0</v>
      </c>
      <c r="G767" s="1306">
        <v>0</v>
      </c>
      <c r="H767" s="1307" t="e">
        <f t="shared" si="197"/>
        <v>#DIV/0!</v>
      </c>
    </row>
    <row r="768" spans="1:8" ht="17.100000000000001" customHeight="1">
      <c r="A768" s="1193"/>
      <c r="B768" s="1205"/>
      <c r="C768" s="1698" t="s">
        <v>750</v>
      </c>
      <c r="D768" s="1699" t="s">
        <v>751</v>
      </c>
      <c r="E768" s="1306">
        <v>100000</v>
      </c>
      <c r="F768" s="1306">
        <v>90000</v>
      </c>
      <c r="G768" s="1306">
        <v>30800</v>
      </c>
      <c r="H768" s="1307">
        <f t="shared" si="197"/>
        <v>0.34222222222222221</v>
      </c>
    </row>
    <row r="769" spans="1:8" ht="24" customHeight="1">
      <c r="A769" s="1193"/>
      <c r="B769" s="1205"/>
      <c r="C769" s="1695" t="s">
        <v>482</v>
      </c>
      <c r="D769" s="1700" t="s">
        <v>694</v>
      </c>
      <c r="E769" s="1306">
        <v>200000</v>
      </c>
      <c r="F769" s="1306">
        <v>250000</v>
      </c>
      <c r="G769" s="1306">
        <v>246385</v>
      </c>
      <c r="H769" s="1307">
        <f t="shared" si="197"/>
        <v>0.98553999999999997</v>
      </c>
    </row>
    <row r="770" spans="1:8" ht="17.100000000000001" customHeight="1">
      <c r="A770" s="1193"/>
      <c r="B770" s="1205"/>
      <c r="C770" s="1238"/>
      <c r="D770" s="1238"/>
      <c r="E770" s="1215"/>
      <c r="F770" s="1215"/>
      <c r="G770" s="1215"/>
      <c r="H770" s="1216"/>
    </row>
    <row r="771" spans="1:8" ht="17.100000000000001" customHeight="1">
      <c r="A771" s="1193"/>
      <c r="B771" s="1205"/>
      <c r="C771" s="2819" t="s">
        <v>695</v>
      </c>
      <c r="D771" s="2819"/>
      <c r="E771" s="1511">
        <f t="shared" ref="E771:G771" si="198">E772</f>
        <v>70000</v>
      </c>
      <c r="F771" s="1511">
        <f t="shared" si="198"/>
        <v>140000</v>
      </c>
      <c r="G771" s="1511">
        <f t="shared" si="198"/>
        <v>131082</v>
      </c>
      <c r="H771" s="1512">
        <f t="shared" si="197"/>
        <v>0.93630000000000002</v>
      </c>
    </row>
    <row r="772" spans="1:8" ht="17.100000000000001" customHeight="1">
      <c r="A772" s="1193"/>
      <c r="B772" s="1205"/>
      <c r="C772" s="1701" t="s">
        <v>458</v>
      </c>
      <c r="D772" s="1702" t="s">
        <v>696</v>
      </c>
      <c r="E772" s="1306">
        <v>70000</v>
      </c>
      <c r="F772" s="1306">
        <v>140000</v>
      </c>
      <c r="G772" s="1306">
        <v>131082</v>
      </c>
      <c r="H772" s="1307">
        <f t="shared" si="197"/>
        <v>0.93630000000000002</v>
      </c>
    </row>
    <row r="773" spans="1:8" ht="17.100000000000001" customHeight="1">
      <c r="A773" s="1193"/>
      <c r="B773" s="1205"/>
      <c r="C773" s="1685"/>
      <c r="D773" s="1398"/>
      <c r="E773" s="1399"/>
      <c r="F773" s="1399"/>
      <c r="G773" s="1399"/>
      <c r="H773" s="1400"/>
    </row>
    <row r="774" spans="1:8" ht="17.100000000000001" customHeight="1">
      <c r="A774" s="1193"/>
      <c r="B774" s="1205"/>
      <c r="C774" s="2821" t="s">
        <v>708</v>
      </c>
      <c r="D774" s="2822"/>
      <c r="E774" s="1306">
        <f>SUM(E775:E813)</f>
        <v>37030959</v>
      </c>
      <c r="F774" s="1306">
        <f t="shared" ref="F774:G774" si="199">SUM(F775:F813)</f>
        <v>36648848</v>
      </c>
      <c r="G774" s="1306">
        <f t="shared" si="199"/>
        <v>31702671</v>
      </c>
      <c r="H774" s="1307">
        <f t="shared" si="197"/>
        <v>0.86503867734123596</v>
      </c>
    </row>
    <row r="775" spans="1:8" ht="17.100000000000001" customHeight="1">
      <c r="A775" s="1193"/>
      <c r="B775" s="1205"/>
      <c r="C775" s="1703" t="s">
        <v>857</v>
      </c>
      <c r="D775" s="1266" t="s">
        <v>696</v>
      </c>
      <c r="E775" s="1511">
        <v>21250</v>
      </c>
      <c r="F775" s="1511">
        <v>21250</v>
      </c>
      <c r="G775" s="1511">
        <v>15252</v>
      </c>
      <c r="H775" s="1512">
        <f t="shared" si="197"/>
        <v>0.71774117647058822</v>
      </c>
    </row>
    <row r="776" spans="1:8" ht="17.100000000000001" customHeight="1">
      <c r="A776" s="1193"/>
      <c r="B776" s="1205"/>
      <c r="C776" s="1704" t="s">
        <v>858</v>
      </c>
      <c r="D776" s="1246" t="s">
        <v>696</v>
      </c>
      <c r="E776" s="1511">
        <v>3750</v>
      </c>
      <c r="F776" s="1511">
        <v>3750</v>
      </c>
      <c r="G776" s="1511">
        <v>2691</v>
      </c>
      <c r="H776" s="1512">
        <f t="shared" si="197"/>
        <v>0.71760000000000002</v>
      </c>
    </row>
    <row r="777" spans="1:8" ht="17.100000000000001" customHeight="1">
      <c r="A777" s="1193"/>
      <c r="B777" s="1205"/>
      <c r="C777" s="1705" t="s">
        <v>859</v>
      </c>
      <c r="D777" s="1700" t="s">
        <v>860</v>
      </c>
      <c r="E777" s="1511">
        <v>10200</v>
      </c>
      <c r="F777" s="1511">
        <v>3960</v>
      </c>
      <c r="G777" s="1511">
        <v>2991</v>
      </c>
      <c r="H777" s="1512">
        <f t="shared" si="197"/>
        <v>0.75530303030303025</v>
      </c>
    </row>
    <row r="778" spans="1:8" ht="17.100000000000001" customHeight="1">
      <c r="A778" s="1193"/>
      <c r="B778" s="1205"/>
      <c r="C778" s="1705" t="s">
        <v>861</v>
      </c>
      <c r="D778" s="1700" t="s">
        <v>860</v>
      </c>
      <c r="E778" s="1511">
        <v>1800</v>
      </c>
      <c r="F778" s="1511">
        <v>699</v>
      </c>
      <c r="G778" s="1511">
        <v>528</v>
      </c>
      <c r="H778" s="1512">
        <f t="shared" si="197"/>
        <v>0.75536480686695284</v>
      </c>
    </row>
    <row r="779" spans="1:8" ht="17.100000000000001" customHeight="1">
      <c r="A779" s="1193"/>
      <c r="B779" s="1205"/>
      <c r="C779" s="1265" t="s">
        <v>713</v>
      </c>
      <c r="D779" s="1266" t="s">
        <v>668</v>
      </c>
      <c r="E779" s="1511">
        <v>18688873</v>
      </c>
      <c r="F779" s="1511">
        <v>18688873</v>
      </c>
      <c r="G779" s="1511">
        <v>17391032</v>
      </c>
      <c r="H779" s="1512">
        <f t="shared" si="197"/>
        <v>0.93055541658397489</v>
      </c>
    </row>
    <row r="780" spans="1:8" ht="17.100000000000001" customHeight="1">
      <c r="A780" s="1193"/>
      <c r="B780" s="1205"/>
      <c r="C780" s="1697" t="s">
        <v>714</v>
      </c>
      <c r="D780" s="1696" t="s">
        <v>668</v>
      </c>
      <c r="E780" s="1511">
        <v>3298037</v>
      </c>
      <c r="F780" s="1511">
        <v>3298037</v>
      </c>
      <c r="G780" s="1511">
        <v>3069010</v>
      </c>
      <c r="H780" s="1512">
        <f t="shared" si="197"/>
        <v>0.93055657046903961</v>
      </c>
    </row>
    <row r="781" spans="1:8" ht="17.100000000000001" customHeight="1">
      <c r="A781" s="1193"/>
      <c r="B781" s="1205"/>
      <c r="C781" s="1697" t="s">
        <v>715</v>
      </c>
      <c r="D781" s="1696" t="s">
        <v>669</v>
      </c>
      <c r="E781" s="1511">
        <v>1276809</v>
      </c>
      <c r="F781" s="1511">
        <v>1276809</v>
      </c>
      <c r="G781" s="1511">
        <v>1242559</v>
      </c>
      <c r="H781" s="1512">
        <f t="shared" si="197"/>
        <v>0.97317531439706328</v>
      </c>
    </row>
    <row r="782" spans="1:8" ht="17.100000000000001" customHeight="1">
      <c r="A782" s="1193"/>
      <c r="B782" s="1205"/>
      <c r="C782" s="1697" t="s">
        <v>716</v>
      </c>
      <c r="D782" s="1696" t="s">
        <v>669</v>
      </c>
      <c r="E782" s="1511">
        <v>225319</v>
      </c>
      <c r="F782" s="1511">
        <v>225319</v>
      </c>
      <c r="G782" s="1511">
        <v>219275</v>
      </c>
      <c r="H782" s="1512">
        <f t="shared" si="197"/>
        <v>0.97317580852036445</v>
      </c>
    </row>
    <row r="783" spans="1:8" ht="17.100000000000001" customHeight="1">
      <c r="A783" s="1193"/>
      <c r="B783" s="1205"/>
      <c r="C783" s="1697" t="s">
        <v>717</v>
      </c>
      <c r="D783" s="1696" t="s">
        <v>670</v>
      </c>
      <c r="E783" s="1511">
        <v>3491252</v>
      </c>
      <c r="F783" s="1511">
        <v>3483840</v>
      </c>
      <c r="G783" s="1511">
        <v>3154045</v>
      </c>
      <c r="H783" s="1512">
        <f t="shared" si="197"/>
        <v>0.90533577891062733</v>
      </c>
    </row>
    <row r="784" spans="1:8" ht="17.100000000000001" customHeight="1">
      <c r="A784" s="1193"/>
      <c r="B784" s="1205"/>
      <c r="C784" s="1697" t="s">
        <v>718</v>
      </c>
      <c r="D784" s="1696" t="s">
        <v>670</v>
      </c>
      <c r="E784" s="1511">
        <v>616103</v>
      </c>
      <c r="F784" s="1511">
        <v>614795</v>
      </c>
      <c r="G784" s="1511">
        <v>556605</v>
      </c>
      <c r="H784" s="1512">
        <f t="shared" si="197"/>
        <v>0.90535056400914127</v>
      </c>
    </row>
    <row r="785" spans="1:8" ht="27" customHeight="1">
      <c r="A785" s="1193"/>
      <c r="B785" s="1205"/>
      <c r="C785" s="1697" t="s">
        <v>719</v>
      </c>
      <c r="D785" s="1696" t="s">
        <v>671</v>
      </c>
      <c r="E785" s="1511">
        <v>491693</v>
      </c>
      <c r="F785" s="1511">
        <v>490644</v>
      </c>
      <c r="G785" s="1511">
        <v>357479</v>
      </c>
      <c r="H785" s="1512">
        <f t="shared" si="197"/>
        <v>0.72859140232021591</v>
      </c>
    </row>
    <row r="786" spans="1:8" ht="27.75" customHeight="1">
      <c r="A786" s="1193"/>
      <c r="B786" s="1205"/>
      <c r="C786" s="1697" t="s">
        <v>720</v>
      </c>
      <c r="D786" s="1696" t="s">
        <v>671</v>
      </c>
      <c r="E786" s="1511">
        <v>86769</v>
      </c>
      <c r="F786" s="1511">
        <v>86584</v>
      </c>
      <c r="G786" s="1511">
        <v>63088</v>
      </c>
      <c r="H786" s="1512">
        <f t="shared" si="197"/>
        <v>0.72863346576734733</v>
      </c>
    </row>
    <row r="787" spans="1:8" ht="17.100000000000001" customHeight="1">
      <c r="A787" s="1193"/>
      <c r="B787" s="1205"/>
      <c r="C787" s="1697" t="s">
        <v>721</v>
      </c>
      <c r="D787" s="1696" t="s">
        <v>672</v>
      </c>
      <c r="E787" s="1511">
        <f>1280950+382500+63750</f>
        <v>1727200</v>
      </c>
      <c r="F787" s="1511">
        <v>773245</v>
      </c>
      <c r="G787" s="1511">
        <v>387600</v>
      </c>
      <c r="H787" s="1512">
        <f t="shared" si="197"/>
        <v>0.50126415301747829</v>
      </c>
    </row>
    <row r="788" spans="1:8" ht="17.100000000000001" customHeight="1">
      <c r="A788" s="1193"/>
      <c r="B788" s="1205"/>
      <c r="C788" s="1697" t="s">
        <v>722</v>
      </c>
      <c r="D788" s="1696" t="s">
        <v>672</v>
      </c>
      <c r="E788" s="1511">
        <f>226050+67500+11250</f>
        <v>304800</v>
      </c>
      <c r="F788" s="1511">
        <v>136455</v>
      </c>
      <c r="G788" s="1511">
        <v>68400</v>
      </c>
      <c r="H788" s="1512">
        <f t="shared" si="197"/>
        <v>0.50126415301747829</v>
      </c>
    </row>
    <row r="789" spans="1:8" ht="17.100000000000001" customHeight="1">
      <c r="A789" s="1193"/>
      <c r="B789" s="1205"/>
      <c r="C789" s="1697" t="s">
        <v>726</v>
      </c>
      <c r="D789" s="1696" t="s">
        <v>675</v>
      </c>
      <c r="E789" s="1511">
        <f>1020000+102000</f>
        <v>1122000</v>
      </c>
      <c r="F789" s="1511">
        <v>1062500</v>
      </c>
      <c r="G789" s="1511">
        <v>736862</v>
      </c>
      <c r="H789" s="1512">
        <f t="shared" si="197"/>
        <v>0.69351717647058819</v>
      </c>
    </row>
    <row r="790" spans="1:8" ht="17.100000000000001" customHeight="1">
      <c r="A790" s="1193"/>
      <c r="B790" s="1205"/>
      <c r="C790" s="1697" t="s">
        <v>727</v>
      </c>
      <c r="D790" s="1696" t="s">
        <v>675</v>
      </c>
      <c r="E790" s="1511">
        <f>180000+18000</f>
        <v>198000</v>
      </c>
      <c r="F790" s="1511">
        <v>187500</v>
      </c>
      <c r="G790" s="1511">
        <v>130034</v>
      </c>
      <c r="H790" s="1512">
        <f t="shared" si="197"/>
        <v>0.69351466666666661</v>
      </c>
    </row>
    <row r="791" spans="1:8" ht="17.100000000000001" customHeight="1">
      <c r="A791" s="1193"/>
      <c r="B791" s="1205"/>
      <c r="C791" s="1697" t="s">
        <v>862</v>
      </c>
      <c r="D791" s="1696" t="s">
        <v>677</v>
      </c>
      <c r="E791" s="1511">
        <v>289000</v>
      </c>
      <c r="F791" s="1511">
        <v>318750</v>
      </c>
      <c r="G791" s="1511">
        <v>226081</v>
      </c>
      <c r="H791" s="1512">
        <f t="shared" si="197"/>
        <v>0.70927372549019607</v>
      </c>
    </row>
    <row r="792" spans="1:8" ht="17.100000000000001" customHeight="1">
      <c r="A792" s="1193"/>
      <c r="B792" s="1205"/>
      <c r="C792" s="1697" t="s">
        <v>863</v>
      </c>
      <c r="D792" s="1696" t="s">
        <v>677</v>
      </c>
      <c r="E792" s="1511">
        <v>51000</v>
      </c>
      <c r="F792" s="1511">
        <v>56250</v>
      </c>
      <c r="G792" s="1511">
        <v>39897</v>
      </c>
      <c r="H792" s="1512">
        <f t="shared" si="197"/>
        <v>0.70928000000000002</v>
      </c>
    </row>
    <row r="793" spans="1:8" ht="17.100000000000001" customHeight="1">
      <c r="A793" s="1193"/>
      <c r="B793" s="1205"/>
      <c r="C793" s="1697" t="s">
        <v>864</v>
      </c>
      <c r="D793" s="1696" t="s">
        <v>679</v>
      </c>
      <c r="E793" s="1511">
        <v>21250</v>
      </c>
      <c r="F793" s="1511">
        <v>21250</v>
      </c>
      <c r="G793" s="1511">
        <v>14686</v>
      </c>
      <c r="H793" s="1512">
        <f t="shared" si="197"/>
        <v>0.69110588235294113</v>
      </c>
    </row>
    <row r="794" spans="1:8" ht="17.100000000000001" customHeight="1">
      <c r="A794" s="1193"/>
      <c r="B794" s="1205"/>
      <c r="C794" s="1697" t="s">
        <v>865</v>
      </c>
      <c r="D794" s="1696" t="s">
        <v>679</v>
      </c>
      <c r="E794" s="1511">
        <v>3750</v>
      </c>
      <c r="F794" s="1511">
        <v>3750</v>
      </c>
      <c r="G794" s="1511">
        <v>2592</v>
      </c>
      <c r="H794" s="1512">
        <f t="shared" si="197"/>
        <v>0.69120000000000004</v>
      </c>
    </row>
    <row r="795" spans="1:8" ht="17.100000000000001" customHeight="1">
      <c r="A795" s="1193"/>
      <c r="B795" s="1205"/>
      <c r="C795" s="1697" t="s">
        <v>730</v>
      </c>
      <c r="D795" s="1696" t="s">
        <v>680</v>
      </c>
      <c r="E795" s="1511">
        <f>421178+2041700+17000</f>
        <v>2479878</v>
      </c>
      <c r="F795" s="1511">
        <v>3034744</v>
      </c>
      <c r="G795" s="1511">
        <v>2636714</v>
      </c>
      <c r="H795" s="1512">
        <f t="shared" si="197"/>
        <v>0.86884231421167646</v>
      </c>
    </row>
    <row r="796" spans="1:8" ht="17.100000000000001" customHeight="1">
      <c r="A796" s="1193"/>
      <c r="B796" s="1205"/>
      <c r="C796" s="1697" t="s">
        <v>731</v>
      </c>
      <c r="D796" s="1696" t="s">
        <v>680</v>
      </c>
      <c r="E796" s="1511">
        <f>74326+360300+3000</f>
        <v>437626</v>
      </c>
      <c r="F796" s="1511">
        <v>535544</v>
      </c>
      <c r="G796" s="1511">
        <v>465302</v>
      </c>
      <c r="H796" s="1512">
        <f t="shared" si="197"/>
        <v>0.86883990857894033</v>
      </c>
    </row>
    <row r="797" spans="1:8" ht="26.25" hidden="1" customHeight="1">
      <c r="A797" s="1193"/>
      <c r="B797" s="1205"/>
      <c r="C797" s="1697" t="s">
        <v>866</v>
      </c>
      <c r="D797" s="1696" t="s">
        <v>867</v>
      </c>
      <c r="E797" s="1511"/>
      <c r="F797" s="1511"/>
      <c r="G797" s="1511"/>
      <c r="H797" s="1512" t="e">
        <f t="shared" si="197"/>
        <v>#DIV/0!</v>
      </c>
    </row>
    <row r="798" spans="1:8" ht="16.5" customHeight="1">
      <c r="A798" s="1193"/>
      <c r="B798" s="1205"/>
      <c r="C798" s="1697" t="s">
        <v>812</v>
      </c>
      <c r="D798" s="1696" t="s">
        <v>813</v>
      </c>
      <c r="E798" s="1511">
        <f>4250+3060</f>
        <v>7310</v>
      </c>
      <c r="F798" s="1511">
        <v>5780</v>
      </c>
      <c r="G798" s="1511">
        <v>0</v>
      </c>
      <c r="H798" s="1512">
        <f t="shared" si="197"/>
        <v>0</v>
      </c>
    </row>
    <row r="799" spans="1:8" ht="16.5" customHeight="1">
      <c r="A799" s="1193"/>
      <c r="B799" s="1205"/>
      <c r="C799" s="1697" t="s">
        <v>814</v>
      </c>
      <c r="D799" s="1696" t="s">
        <v>813</v>
      </c>
      <c r="E799" s="1511">
        <f>750+540</f>
        <v>1290</v>
      </c>
      <c r="F799" s="1511">
        <v>1020</v>
      </c>
      <c r="G799" s="1511">
        <v>0</v>
      </c>
      <c r="H799" s="1512">
        <f t="shared" si="197"/>
        <v>0</v>
      </c>
    </row>
    <row r="800" spans="1:8" ht="17.100000000000001" customHeight="1">
      <c r="A800" s="1193"/>
      <c r="B800" s="1205"/>
      <c r="C800" s="1697" t="s">
        <v>732</v>
      </c>
      <c r="D800" s="1696" t="s">
        <v>682</v>
      </c>
      <c r="E800" s="1511">
        <f>8500+1220600+174250</f>
        <v>1403350</v>
      </c>
      <c r="F800" s="1511">
        <v>1458600</v>
      </c>
      <c r="G800" s="1511">
        <v>487130</v>
      </c>
      <c r="H800" s="1512">
        <f t="shared" si="197"/>
        <v>0.33397093102975456</v>
      </c>
    </row>
    <row r="801" spans="1:8" ht="16.5" customHeight="1">
      <c r="A801" s="1193"/>
      <c r="B801" s="1205"/>
      <c r="C801" s="1697" t="s">
        <v>733</v>
      </c>
      <c r="D801" s="1696" t="s">
        <v>682</v>
      </c>
      <c r="E801" s="1511">
        <f>1500+215400+30750</f>
        <v>247650</v>
      </c>
      <c r="F801" s="1511">
        <v>257400</v>
      </c>
      <c r="G801" s="1511">
        <v>85964</v>
      </c>
      <c r="H801" s="1512">
        <f t="shared" si="197"/>
        <v>0.33397047397047397</v>
      </c>
    </row>
    <row r="802" spans="1:8" ht="16.5" hidden="1" customHeight="1">
      <c r="A802" s="1193"/>
      <c r="B802" s="1205"/>
      <c r="C802" s="1697" t="s">
        <v>868</v>
      </c>
      <c r="D802" s="1696" t="s">
        <v>684</v>
      </c>
      <c r="E802" s="1511"/>
      <c r="F802" s="1511"/>
      <c r="G802" s="1511"/>
      <c r="H802" s="1512" t="e">
        <f t="shared" si="197"/>
        <v>#DIV/0!</v>
      </c>
    </row>
    <row r="803" spans="1:8" ht="20.100000000000001" hidden="1" customHeight="1">
      <c r="A803" s="1193"/>
      <c r="B803" s="1205"/>
      <c r="C803" s="1697" t="s">
        <v>869</v>
      </c>
      <c r="D803" s="1696" t="s">
        <v>684</v>
      </c>
      <c r="E803" s="1511"/>
      <c r="F803" s="1511"/>
      <c r="G803" s="1511"/>
      <c r="H803" s="1512" t="e">
        <f t="shared" si="197"/>
        <v>#DIV/0!</v>
      </c>
    </row>
    <row r="804" spans="1:8" ht="17.100000000000001" customHeight="1">
      <c r="A804" s="1193"/>
      <c r="B804" s="1205"/>
      <c r="C804" s="1697" t="s">
        <v>734</v>
      </c>
      <c r="D804" s="1696" t="s">
        <v>685</v>
      </c>
      <c r="E804" s="1511">
        <f>68000+8500</f>
        <v>76500</v>
      </c>
      <c r="F804" s="1511">
        <v>76500</v>
      </c>
      <c r="G804" s="1511">
        <v>51738</v>
      </c>
      <c r="H804" s="1512">
        <f t="shared" si="197"/>
        <v>0.67631372549019608</v>
      </c>
    </row>
    <row r="805" spans="1:8" ht="17.100000000000001" customHeight="1">
      <c r="A805" s="1193"/>
      <c r="B805" s="1205"/>
      <c r="C805" s="1697" t="s">
        <v>735</v>
      </c>
      <c r="D805" s="1696" t="s">
        <v>685</v>
      </c>
      <c r="E805" s="1511">
        <f>12000+1500</f>
        <v>13500</v>
      </c>
      <c r="F805" s="1511">
        <v>13500</v>
      </c>
      <c r="G805" s="1511">
        <v>9131</v>
      </c>
      <c r="H805" s="1512">
        <f t="shared" si="197"/>
        <v>0.6763703703703704</v>
      </c>
    </row>
    <row r="806" spans="1:8" ht="17.100000000000001" customHeight="1">
      <c r="A806" s="1193"/>
      <c r="B806" s="1205"/>
      <c r="C806" s="1697" t="s">
        <v>815</v>
      </c>
      <c r="D806" s="1696" t="s">
        <v>794</v>
      </c>
      <c r="E806" s="1511">
        <v>25500</v>
      </c>
      <c r="F806" s="1511">
        <v>39525</v>
      </c>
      <c r="G806" s="1511">
        <v>14714</v>
      </c>
      <c r="H806" s="1512">
        <f t="shared" si="197"/>
        <v>0.37227071473750789</v>
      </c>
    </row>
    <row r="807" spans="1:8" ht="17.100000000000001" customHeight="1">
      <c r="A807" s="1193"/>
      <c r="B807" s="1205"/>
      <c r="C807" s="1697" t="s">
        <v>816</v>
      </c>
      <c r="D807" s="1696" t="s">
        <v>794</v>
      </c>
      <c r="E807" s="1511">
        <v>4500</v>
      </c>
      <c r="F807" s="1511">
        <v>6975</v>
      </c>
      <c r="G807" s="1511">
        <v>2597</v>
      </c>
      <c r="H807" s="1512">
        <f t="shared" si="197"/>
        <v>0.37232974910394268</v>
      </c>
    </row>
    <row r="808" spans="1:8" ht="17.100000000000001" customHeight="1">
      <c r="A808" s="1193"/>
      <c r="B808" s="1205"/>
      <c r="C808" s="1697" t="s">
        <v>870</v>
      </c>
      <c r="D808" s="1696" t="s">
        <v>691</v>
      </c>
      <c r="E808" s="1511">
        <v>25500</v>
      </c>
      <c r="F808" s="1511">
        <v>25500</v>
      </c>
      <c r="G808" s="1511">
        <v>21324</v>
      </c>
      <c r="H808" s="1512">
        <f t="shared" si="197"/>
        <v>0.83623529411764708</v>
      </c>
    </row>
    <row r="809" spans="1:8" ht="17.100000000000001" customHeight="1">
      <c r="A809" s="1193"/>
      <c r="B809" s="1205"/>
      <c r="C809" s="1697" t="s">
        <v>871</v>
      </c>
      <c r="D809" s="1696" t="s">
        <v>691</v>
      </c>
      <c r="E809" s="1511">
        <v>4500</v>
      </c>
      <c r="F809" s="1511">
        <v>4500</v>
      </c>
      <c r="G809" s="1511">
        <v>3763</v>
      </c>
      <c r="H809" s="1512">
        <f t="shared" si="197"/>
        <v>0.8362222222222222</v>
      </c>
    </row>
    <row r="810" spans="1:8" ht="17.100000000000001" customHeight="1">
      <c r="A810" s="1193"/>
      <c r="B810" s="1205"/>
      <c r="C810" s="1698" t="s">
        <v>872</v>
      </c>
      <c r="D810" s="1699" t="s">
        <v>751</v>
      </c>
      <c r="E810" s="1511">
        <f>89250+42500</f>
        <v>131750</v>
      </c>
      <c r="F810" s="1511">
        <v>97750</v>
      </c>
      <c r="G810" s="1511">
        <v>22999</v>
      </c>
      <c r="H810" s="1512">
        <f t="shared" si="197"/>
        <v>0.23528388746803069</v>
      </c>
    </row>
    <row r="811" spans="1:8" ht="17.100000000000001" customHeight="1">
      <c r="A811" s="1193"/>
      <c r="B811" s="1205"/>
      <c r="C811" s="1617" t="s">
        <v>873</v>
      </c>
      <c r="D811" s="1706" t="s">
        <v>751</v>
      </c>
      <c r="E811" s="1511">
        <f>15750+7500</f>
        <v>23250</v>
      </c>
      <c r="F811" s="1511">
        <v>17250</v>
      </c>
      <c r="G811" s="1511">
        <v>4059</v>
      </c>
      <c r="H811" s="1512">
        <f t="shared" si="197"/>
        <v>0.23530434782608695</v>
      </c>
    </row>
    <row r="812" spans="1:8" ht="24.75" customHeight="1">
      <c r="A812" s="1193"/>
      <c r="B812" s="1205"/>
      <c r="C812" s="1265" t="s">
        <v>740</v>
      </c>
      <c r="D812" s="1266" t="s">
        <v>694</v>
      </c>
      <c r="E812" s="1511">
        <v>187000</v>
      </c>
      <c r="F812" s="1511">
        <v>272000</v>
      </c>
      <c r="G812" s="1511">
        <v>184049</v>
      </c>
      <c r="H812" s="1512">
        <f t="shared" ref="H812:H876" si="200">G812/F812</f>
        <v>0.67665073529411768</v>
      </c>
    </row>
    <row r="813" spans="1:8" ht="24.75" customHeight="1">
      <c r="A813" s="1193"/>
      <c r="B813" s="1205"/>
      <c r="C813" s="1707" t="s">
        <v>741</v>
      </c>
      <c r="D813" s="1708" t="s">
        <v>694</v>
      </c>
      <c r="E813" s="1511">
        <v>33000</v>
      </c>
      <c r="F813" s="1511">
        <v>48000</v>
      </c>
      <c r="G813" s="1511">
        <v>32480</v>
      </c>
      <c r="H813" s="1512">
        <f t="shared" si="200"/>
        <v>0.67666666666666664</v>
      </c>
    </row>
    <row r="814" spans="1:8" ht="17.100000000000001" customHeight="1">
      <c r="A814" s="1193"/>
      <c r="B814" s="1205"/>
      <c r="C814" s="1709"/>
      <c r="D814" s="1710"/>
      <c r="E814" s="1693"/>
      <c r="F814" s="1693"/>
      <c r="G814" s="1693"/>
      <c r="H814" s="1694"/>
    </row>
    <row r="815" spans="1:8" ht="17.100000000000001" customHeight="1">
      <c r="A815" s="1193"/>
      <c r="B815" s="1205"/>
      <c r="C815" s="2629" t="s">
        <v>697</v>
      </c>
      <c r="D815" s="2629"/>
      <c r="E815" s="1199">
        <f>E816</f>
        <v>19041409</v>
      </c>
      <c r="F815" s="1199">
        <f t="shared" ref="F815:G815" si="201">F816</f>
        <v>17777517</v>
      </c>
      <c r="G815" s="1199">
        <f t="shared" si="201"/>
        <v>6891747</v>
      </c>
      <c r="H815" s="1200">
        <f t="shared" si="200"/>
        <v>0.38766645533231664</v>
      </c>
    </row>
    <row r="816" spans="1:8" ht="17.100000000000001" customHeight="1">
      <c r="A816" s="1193"/>
      <c r="B816" s="1205"/>
      <c r="C816" s="2819" t="s">
        <v>698</v>
      </c>
      <c r="D816" s="2819"/>
      <c r="E816" s="1511">
        <f>SUM(E817:E822)</f>
        <v>19041409</v>
      </c>
      <c r="F816" s="1511">
        <f t="shared" ref="F816:G816" si="202">SUM(F817:F822)</f>
        <v>17777517</v>
      </c>
      <c r="G816" s="1511">
        <f t="shared" si="202"/>
        <v>6891747</v>
      </c>
      <c r="H816" s="1512">
        <f t="shared" si="200"/>
        <v>0.38766645533231664</v>
      </c>
    </row>
    <row r="817" spans="1:8" ht="17.25" customHeight="1">
      <c r="A817" s="1193"/>
      <c r="B817" s="1205"/>
      <c r="C817" s="1697" t="s">
        <v>472</v>
      </c>
      <c r="D817" s="1696" t="s">
        <v>699</v>
      </c>
      <c r="E817" s="1511">
        <f>110000+12260034</f>
        <v>12370034</v>
      </c>
      <c r="F817" s="1511">
        <v>12380034</v>
      </c>
      <c r="G817" s="1511">
        <f>5983696+12300</f>
        <v>5995996</v>
      </c>
      <c r="H817" s="1512">
        <f t="shared" si="200"/>
        <v>0.48432791056955093</v>
      </c>
    </row>
    <row r="818" spans="1:8" ht="17.100000000000001" customHeight="1">
      <c r="A818" s="1193"/>
      <c r="B818" s="1205"/>
      <c r="C818" s="1697" t="s">
        <v>788</v>
      </c>
      <c r="D818" s="1696" t="s">
        <v>699</v>
      </c>
      <c r="E818" s="1511">
        <v>2897119</v>
      </c>
      <c r="F818" s="1511">
        <v>2562968</v>
      </c>
      <c r="G818" s="1511">
        <v>98371</v>
      </c>
      <c r="H818" s="1512">
        <f t="shared" si="200"/>
        <v>3.8381673122723343E-2</v>
      </c>
    </row>
    <row r="819" spans="1:8" ht="17.100000000000001" customHeight="1">
      <c r="A819" s="1193"/>
      <c r="B819" s="1205"/>
      <c r="C819" s="1697" t="s">
        <v>789</v>
      </c>
      <c r="D819" s="1696" t="s">
        <v>699</v>
      </c>
      <c r="E819" s="1511">
        <v>514256</v>
      </c>
      <c r="F819" s="1511">
        <v>384515</v>
      </c>
      <c r="G819" s="1511">
        <v>17360</v>
      </c>
      <c r="H819" s="1512">
        <f t="shared" si="200"/>
        <v>4.5147783571512168E-2</v>
      </c>
    </row>
    <row r="820" spans="1:8" ht="17.100000000000001" customHeight="1">
      <c r="A820" s="1193"/>
      <c r="B820" s="2661"/>
      <c r="C820" s="1697" t="s">
        <v>498</v>
      </c>
      <c r="D820" s="1696" t="s">
        <v>745</v>
      </c>
      <c r="E820" s="1511">
        <v>3000000</v>
      </c>
      <c r="F820" s="1511">
        <v>2130000</v>
      </c>
      <c r="G820" s="1511">
        <f>577021+12999</f>
        <v>590020</v>
      </c>
      <c r="H820" s="1512">
        <f t="shared" si="200"/>
        <v>0.27700469483568074</v>
      </c>
    </row>
    <row r="821" spans="1:8" ht="17.100000000000001" customHeight="1">
      <c r="A821" s="1193"/>
      <c r="B821" s="2661"/>
      <c r="C821" s="1697" t="s">
        <v>800</v>
      </c>
      <c r="D821" s="1696" t="s">
        <v>745</v>
      </c>
      <c r="E821" s="1511">
        <v>221000</v>
      </c>
      <c r="F821" s="1511">
        <v>272000</v>
      </c>
      <c r="G821" s="1511">
        <v>161500</v>
      </c>
      <c r="H821" s="1512">
        <f t="shared" si="200"/>
        <v>0.59375</v>
      </c>
    </row>
    <row r="822" spans="1:8" ht="17.100000000000001" customHeight="1">
      <c r="A822" s="1193"/>
      <c r="B822" s="2661"/>
      <c r="C822" s="1697" t="s">
        <v>786</v>
      </c>
      <c r="D822" s="1696" t="s">
        <v>745</v>
      </c>
      <c r="E822" s="1511">
        <v>39000</v>
      </c>
      <c r="F822" s="1511">
        <v>48000</v>
      </c>
      <c r="G822" s="1511">
        <v>28500</v>
      </c>
      <c r="H822" s="1512">
        <f t="shared" si="200"/>
        <v>0.59375</v>
      </c>
    </row>
    <row r="823" spans="1:8" ht="17.100000000000001" customHeight="1">
      <c r="A823" s="1193"/>
      <c r="B823" s="2775"/>
      <c r="C823" s="1397"/>
      <c r="D823" s="1711"/>
      <c r="E823" s="1712"/>
      <c r="F823" s="1712"/>
      <c r="G823" s="1712"/>
      <c r="H823" s="1512"/>
    </row>
    <row r="824" spans="1:8" ht="17.100000000000001" customHeight="1">
      <c r="A824" s="1193"/>
      <c r="B824" s="2775"/>
      <c r="C824" s="2679" t="s">
        <v>706</v>
      </c>
      <c r="D824" s="2823"/>
      <c r="E824" s="1447">
        <f>SUM(E825:E829)</f>
        <v>3781375</v>
      </c>
      <c r="F824" s="1447">
        <f t="shared" ref="F824:G824" si="203">SUM(F825:F829)</f>
        <v>3267483</v>
      </c>
      <c r="G824" s="1447">
        <f t="shared" si="203"/>
        <v>305731</v>
      </c>
      <c r="H824" s="1512">
        <f t="shared" si="200"/>
        <v>9.3567740061692745E-2</v>
      </c>
    </row>
    <row r="825" spans="1:8" ht="17.100000000000001" customHeight="1">
      <c r="A825" s="1193"/>
      <c r="B825" s="2775"/>
      <c r="C825" s="1697" t="s">
        <v>472</v>
      </c>
      <c r="D825" s="1696" t="s">
        <v>699</v>
      </c>
      <c r="E825" s="1306">
        <v>110000</v>
      </c>
      <c r="F825" s="1306">
        <v>0</v>
      </c>
      <c r="G825" s="1306">
        <v>0</v>
      </c>
      <c r="H825" s="1512"/>
    </row>
    <row r="826" spans="1:8" ht="17.100000000000001" customHeight="1">
      <c r="A826" s="1193"/>
      <c r="B826" s="2775"/>
      <c r="C826" s="1697" t="s">
        <v>788</v>
      </c>
      <c r="D826" s="1696" t="s">
        <v>699</v>
      </c>
      <c r="E826" s="1511">
        <v>2897119</v>
      </c>
      <c r="F826" s="1511">
        <v>2562968</v>
      </c>
      <c r="G826" s="1511">
        <v>98371</v>
      </c>
      <c r="H826" s="1512">
        <f t="shared" si="200"/>
        <v>3.8381673122723343E-2</v>
      </c>
    </row>
    <row r="827" spans="1:8" ht="17.100000000000001" customHeight="1">
      <c r="A827" s="1193"/>
      <c r="B827" s="2775"/>
      <c r="C827" s="1697" t="s">
        <v>789</v>
      </c>
      <c r="D827" s="1696" t="s">
        <v>699</v>
      </c>
      <c r="E827" s="1511">
        <v>514256</v>
      </c>
      <c r="F827" s="1511">
        <v>384515</v>
      </c>
      <c r="G827" s="1511">
        <v>17360</v>
      </c>
      <c r="H827" s="1512">
        <f t="shared" si="200"/>
        <v>4.5147783571512168E-2</v>
      </c>
    </row>
    <row r="828" spans="1:8" ht="17.100000000000001" customHeight="1">
      <c r="A828" s="1193"/>
      <c r="B828" s="2775"/>
      <c r="C828" s="1713" t="s">
        <v>800</v>
      </c>
      <c r="D828" s="1714" t="s">
        <v>745</v>
      </c>
      <c r="E828" s="1511">
        <v>221000</v>
      </c>
      <c r="F828" s="1511">
        <v>272000</v>
      </c>
      <c r="G828" s="1511">
        <v>161500</v>
      </c>
      <c r="H828" s="1512">
        <f t="shared" si="200"/>
        <v>0.59375</v>
      </c>
    </row>
    <row r="829" spans="1:8" ht="17.100000000000001" customHeight="1" thickBot="1">
      <c r="A829" s="1193"/>
      <c r="B829" s="2775"/>
      <c r="C829" s="1698" t="s">
        <v>786</v>
      </c>
      <c r="D829" s="1699" t="s">
        <v>745</v>
      </c>
      <c r="E829" s="1511">
        <v>39000</v>
      </c>
      <c r="F829" s="1511">
        <v>48000</v>
      </c>
      <c r="G829" s="1511">
        <v>28500</v>
      </c>
      <c r="H829" s="1512">
        <f t="shared" si="200"/>
        <v>0.59375</v>
      </c>
    </row>
    <row r="830" spans="1:8" ht="17.100000000000001" customHeight="1" thickBot="1">
      <c r="A830" s="1193"/>
      <c r="B830" s="1281" t="s">
        <v>608</v>
      </c>
      <c r="C830" s="1282"/>
      <c r="D830" s="1283" t="s">
        <v>874</v>
      </c>
      <c r="E830" s="1284">
        <f t="shared" ref="E830:G832" si="204">E831</f>
        <v>0</v>
      </c>
      <c r="F830" s="1284">
        <f t="shared" si="204"/>
        <v>30000</v>
      </c>
      <c r="G830" s="1284">
        <f t="shared" si="204"/>
        <v>30000</v>
      </c>
      <c r="H830" s="1285">
        <f t="shared" si="200"/>
        <v>1</v>
      </c>
    </row>
    <row r="831" spans="1:8" ht="17.100000000000001" customHeight="1">
      <c r="A831" s="1193"/>
      <c r="B831" s="1407"/>
      <c r="C831" s="2590" t="s">
        <v>665</v>
      </c>
      <c r="D831" s="2590"/>
      <c r="E831" s="1221">
        <f>E832</f>
        <v>0</v>
      </c>
      <c r="F831" s="1221">
        <f t="shared" si="204"/>
        <v>30000</v>
      </c>
      <c r="G831" s="1221">
        <f t="shared" si="204"/>
        <v>30000</v>
      </c>
      <c r="H831" s="1222">
        <f t="shared" si="200"/>
        <v>1</v>
      </c>
    </row>
    <row r="832" spans="1:8" ht="17.100000000000001" customHeight="1">
      <c r="A832" s="1193"/>
      <c r="B832" s="1407"/>
      <c r="C832" s="2819" t="s">
        <v>742</v>
      </c>
      <c r="D832" s="2819"/>
      <c r="E832" s="1511">
        <f>E833</f>
        <v>0</v>
      </c>
      <c r="F832" s="1511">
        <f t="shared" si="204"/>
        <v>30000</v>
      </c>
      <c r="G832" s="1511">
        <f t="shared" si="204"/>
        <v>30000</v>
      </c>
      <c r="H832" s="1512">
        <f t="shared" si="200"/>
        <v>1</v>
      </c>
    </row>
    <row r="833" spans="1:8" ht="38.25" customHeight="1" thickBot="1">
      <c r="A833" s="1193"/>
      <c r="B833" s="1407"/>
      <c r="C833" s="1245" t="s">
        <v>109</v>
      </c>
      <c r="D833" s="1246" t="s">
        <v>805</v>
      </c>
      <c r="E833" s="1229">
        <v>0</v>
      </c>
      <c r="F833" s="1229">
        <v>30000</v>
      </c>
      <c r="G833" s="1229">
        <v>30000</v>
      </c>
      <c r="H833" s="1230">
        <f t="shared" si="200"/>
        <v>1</v>
      </c>
    </row>
    <row r="834" spans="1:8" ht="17.100000000000001" customHeight="1" thickBot="1">
      <c r="A834" s="1193"/>
      <c r="B834" s="1281" t="s">
        <v>421</v>
      </c>
      <c r="C834" s="1282"/>
      <c r="D834" s="1283" t="s">
        <v>188</v>
      </c>
      <c r="E834" s="1284">
        <f t="shared" ref="E834:G835" si="205">E835</f>
        <v>20000</v>
      </c>
      <c r="F834" s="1284">
        <f t="shared" si="205"/>
        <v>13000</v>
      </c>
      <c r="G834" s="1284">
        <f t="shared" si="205"/>
        <v>11572</v>
      </c>
      <c r="H834" s="1285">
        <f t="shared" si="200"/>
        <v>0.89015384615384618</v>
      </c>
    </row>
    <row r="835" spans="1:8" ht="17.100000000000001" customHeight="1">
      <c r="A835" s="1193"/>
      <c r="B835" s="2630"/>
      <c r="C835" s="2590" t="s">
        <v>665</v>
      </c>
      <c r="D835" s="2590"/>
      <c r="E835" s="1199">
        <f t="shared" si="205"/>
        <v>20000</v>
      </c>
      <c r="F835" s="1199">
        <f t="shared" si="205"/>
        <v>13000</v>
      </c>
      <c r="G835" s="1199">
        <f t="shared" si="205"/>
        <v>11572</v>
      </c>
      <c r="H835" s="1200">
        <f t="shared" si="200"/>
        <v>0.89015384615384618</v>
      </c>
    </row>
    <row r="836" spans="1:8" ht="17.100000000000001" customHeight="1">
      <c r="A836" s="1193"/>
      <c r="B836" s="2630"/>
      <c r="C836" s="2815" t="s">
        <v>666</v>
      </c>
      <c r="D836" s="2815"/>
      <c r="E836" s="1511">
        <f t="shared" ref="E836:G836" si="206">E837+E842</f>
        <v>20000</v>
      </c>
      <c r="F836" s="1511">
        <f t="shared" si="206"/>
        <v>13000</v>
      </c>
      <c r="G836" s="1511">
        <f t="shared" si="206"/>
        <v>11572</v>
      </c>
      <c r="H836" s="1512">
        <f t="shared" si="200"/>
        <v>0.89015384615384618</v>
      </c>
    </row>
    <row r="837" spans="1:8" ht="17.100000000000001" customHeight="1">
      <c r="A837" s="1193"/>
      <c r="B837" s="2630"/>
      <c r="C837" s="2816" t="s">
        <v>667</v>
      </c>
      <c r="D837" s="2816"/>
      <c r="E837" s="1203">
        <f t="shared" ref="E837:G837" si="207">SUM(E838:E840)</f>
        <v>10000</v>
      </c>
      <c r="F837" s="1203">
        <f t="shared" si="207"/>
        <v>6460</v>
      </c>
      <c r="G837" s="1203">
        <f t="shared" si="207"/>
        <v>5580</v>
      </c>
      <c r="H837" s="1204">
        <f t="shared" si="200"/>
        <v>0.86377708978328172</v>
      </c>
    </row>
    <row r="838" spans="1:8" ht="17.100000000000001" customHeight="1">
      <c r="A838" s="1193"/>
      <c r="B838" s="2630"/>
      <c r="C838" s="1697" t="s">
        <v>461</v>
      </c>
      <c r="D838" s="1696" t="s">
        <v>670</v>
      </c>
      <c r="E838" s="1511">
        <v>700</v>
      </c>
      <c r="F838" s="1511">
        <v>0</v>
      </c>
      <c r="G838" s="1511">
        <v>0</v>
      </c>
      <c r="H838" s="1512"/>
    </row>
    <row r="839" spans="1:8" ht="26.25" customHeight="1">
      <c r="A839" s="1193"/>
      <c r="B839" s="2630"/>
      <c r="C839" s="1697" t="s">
        <v>462</v>
      </c>
      <c r="D839" s="1696" t="s">
        <v>671</v>
      </c>
      <c r="E839" s="1511">
        <v>140</v>
      </c>
      <c r="F839" s="1511">
        <v>0</v>
      </c>
      <c r="G839" s="1511">
        <v>0</v>
      </c>
      <c r="H839" s="1512"/>
    </row>
    <row r="840" spans="1:8" ht="17.100000000000001" customHeight="1">
      <c r="A840" s="1193"/>
      <c r="B840" s="1205"/>
      <c r="C840" s="1697" t="s">
        <v>478</v>
      </c>
      <c r="D840" s="1696" t="s">
        <v>672</v>
      </c>
      <c r="E840" s="1511">
        <v>9160</v>
      </c>
      <c r="F840" s="1511">
        <v>6460</v>
      </c>
      <c r="G840" s="1511">
        <v>5580</v>
      </c>
      <c r="H840" s="1512">
        <f t="shared" si="200"/>
        <v>0.86377708978328172</v>
      </c>
    </row>
    <row r="841" spans="1:8" ht="17.100000000000001" customHeight="1">
      <c r="A841" s="1193"/>
      <c r="B841" s="1205"/>
      <c r="C841" s="1397"/>
      <c r="D841" s="1398"/>
      <c r="E841" s="1399"/>
      <c r="F841" s="1399"/>
      <c r="G841" s="1399"/>
      <c r="H841" s="1400"/>
    </row>
    <row r="842" spans="1:8" ht="17.100000000000001" customHeight="1">
      <c r="A842" s="1193"/>
      <c r="B842" s="1205"/>
      <c r="C842" s="2679" t="s">
        <v>673</v>
      </c>
      <c r="D842" s="2679"/>
      <c r="E842" s="1447">
        <f t="shared" ref="E842:G842" si="208">SUM(E843:E844)</f>
        <v>10000</v>
      </c>
      <c r="F842" s="1447">
        <f t="shared" si="208"/>
        <v>6540</v>
      </c>
      <c r="G842" s="1447">
        <f t="shared" si="208"/>
        <v>5992</v>
      </c>
      <c r="H842" s="1448">
        <f t="shared" si="200"/>
        <v>0.91620795107033637</v>
      </c>
    </row>
    <row r="843" spans="1:8" ht="17.100000000000001" customHeight="1">
      <c r="A843" s="1193"/>
      <c r="B843" s="1205"/>
      <c r="C843" s="1698" t="s">
        <v>463</v>
      </c>
      <c r="D843" s="1699" t="s">
        <v>675</v>
      </c>
      <c r="E843" s="1715">
        <v>1500</v>
      </c>
      <c r="F843" s="1715">
        <v>3350</v>
      </c>
      <c r="G843" s="1715">
        <v>2811</v>
      </c>
      <c r="H843" s="1716">
        <f t="shared" si="200"/>
        <v>0.83910447761194029</v>
      </c>
    </row>
    <row r="844" spans="1:8" ht="17.100000000000001" customHeight="1" thickBot="1">
      <c r="A844" s="1193"/>
      <c r="B844" s="1205"/>
      <c r="C844" s="1435" t="s">
        <v>467</v>
      </c>
      <c r="D844" s="1436" t="s">
        <v>680</v>
      </c>
      <c r="E844" s="1229">
        <v>8500</v>
      </c>
      <c r="F844" s="1229">
        <v>3190</v>
      </c>
      <c r="G844" s="1229">
        <v>3181</v>
      </c>
      <c r="H844" s="1230">
        <f t="shared" si="200"/>
        <v>0.99717868338557991</v>
      </c>
    </row>
    <row r="845" spans="1:8" ht="17.100000000000001" customHeight="1" thickBot="1">
      <c r="A845" s="1193"/>
      <c r="B845" s="1281" t="s">
        <v>611</v>
      </c>
      <c r="C845" s="1282"/>
      <c r="D845" s="1283" t="s">
        <v>189</v>
      </c>
      <c r="E845" s="1284">
        <f>E846+E900</f>
        <v>16918331</v>
      </c>
      <c r="F845" s="1284">
        <f t="shared" ref="F845:G845" si="209">F846+F900</f>
        <v>15598494</v>
      </c>
      <c r="G845" s="1284">
        <f t="shared" si="209"/>
        <v>14182628</v>
      </c>
      <c r="H845" s="1285">
        <f t="shared" si="200"/>
        <v>0.90923059623576485</v>
      </c>
    </row>
    <row r="846" spans="1:8" ht="17.100000000000001" customHeight="1">
      <c r="A846" s="1193"/>
      <c r="B846" s="2661"/>
      <c r="C846" s="2590" t="s">
        <v>665</v>
      </c>
      <c r="D846" s="2590"/>
      <c r="E846" s="1199">
        <f t="shared" ref="E846:G846" si="210">E847+E861+E865</f>
        <v>16618331</v>
      </c>
      <c r="F846" s="1199">
        <f t="shared" si="210"/>
        <v>15287154</v>
      </c>
      <c r="G846" s="1199">
        <f t="shared" si="210"/>
        <v>13948328</v>
      </c>
      <c r="H846" s="1200">
        <f t="shared" si="200"/>
        <v>0.91242150108515951</v>
      </c>
    </row>
    <row r="847" spans="1:8" ht="17.100000000000001" customHeight="1">
      <c r="A847" s="1193"/>
      <c r="B847" s="2661"/>
      <c r="C847" s="2815" t="s">
        <v>666</v>
      </c>
      <c r="D847" s="2815"/>
      <c r="E847" s="1511">
        <f t="shared" ref="E847:G847" si="211">E848+E851</f>
        <v>13754904</v>
      </c>
      <c r="F847" s="1511">
        <f t="shared" si="211"/>
        <v>11152363</v>
      </c>
      <c r="G847" s="1511">
        <f t="shared" si="211"/>
        <v>10214058</v>
      </c>
      <c r="H847" s="1512">
        <f t="shared" si="200"/>
        <v>0.91586491580304552</v>
      </c>
    </row>
    <row r="848" spans="1:8" ht="17.100000000000001" customHeight="1">
      <c r="A848" s="1193"/>
      <c r="B848" s="2661"/>
      <c r="C848" s="2816" t="s">
        <v>667</v>
      </c>
      <c r="D848" s="2816"/>
      <c r="E848" s="1203">
        <f t="shared" ref="E848:G848" si="212">SUM(E849:E849)</f>
        <v>25500</v>
      </c>
      <c r="F848" s="1203">
        <f t="shared" si="212"/>
        <v>28600</v>
      </c>
      <c r="G848" s="1203">
        <f t="shared" si="212"/>
        <v>23916</v>
      </c>
      <c r="H848" s="1204">
        <f t="shared" si="200"/>
        <v>0.83622377622377619</v>
      </c>
    </row>
    <row r="849" spans="1:8" ht="17.100000000000001" customHeight="1">
      <c r="A849" s="1193"/>
      <c r="B849" s="2661"/>
      <c r="C849" s="1697" t="s">
        <v>478</v>
      </c>
      <c r="D849" s="1696" t="s">
        <v>672</v>
      </c>
      <c r="E849" s="1511">
        <f>20400+5100</f>
        <v>25500</v>
      </c>
      <c r="F849" s="1511">
        <v>28600</v>
      </c>
      <c r="G849" s="1511">
        <v>23916</v>
      </c>
      <c r="H849" s="1512">
        <f t="shared" si="200"/>
        <v>0.83622377622377619</v>
      </c>
    </row>
    <row r="850" spans="1:8" ht="17.100000000000001" customHeight="1">
      <c r="A850" s="1193"/>
      <c r="B850" s="2661"/>
      <c r="C850" s="1238"/>
      <c r="D850" s="1238"/>
      <c r="E850" s="1215"/>
      <c r="F850" s="1215"/>
      <c r="G850" s="1215"/>
      <c r="H850" s="1216"/>
    </row>
    <row r="851" spans="1:8" ht="17.100000000000001" customHeight="1">
      <c r="A851" s="1193"/>
      <c r="B851" s="2661"/>
      <c r="C851" s="2817" t="s">
        <v>673</v>
      </c>
      <c r="D851" s="2818"/>
      <c r="E851" s="1203">
        <f>SUM(E852:E859)</f>
        <v>13729404</v>
      </c>
      <c r="F851" s="1203">
        <f t="shared" ref="F851:G851" si="213">SUM(F852:F859)</f>
        <v>11123763</v>
      </c>
      <c r="G851" s="1203">
        <f t="shared" si="213"/>
        <v>10190142</v>
      </c>
      <c r="H851" s="1204">
        <f t="shared" si="200"/>
        <v>0.91606967893868285</v>
      </c>
    </row>
    <row r="852" spans="1:8" ht="17.100000000000001" customHeight="1">
      <c r="A852" s="1193"/>
      <c r="B852" s="2661"/>
      <c r="C852" s="1717" t="s">
        <v>509</v>
      </c>
      <c r="D852" s="1718" t="s">
        <v>724</v>
      </c>
      <c r="E852" s="1511">
        <f>72200+30000</f>
        <v>102200</v>
      </c>
      <c r="F852" s="1511">
        <v>106227</v>
      </c>
      <c r="G852" s="1511">
        <v>104909</v>
      </c>
      <c r="H852" s="1512">
        <f t="shared" si="200"/>
        <v>0.98759260828226347</v>
      </c>
    </row>
    <row r="853" spans="1:8" ht="17.100000000000001" customHeight="1">
      <c r="A853" s="1193"/>
      <c r="B853" s="2661"/>
      <c r="C853" s="1265" t="s">
        <v>463</v>
      </c>
      <c r="D853" s="1696" t="s">
        <v>675</v>
      </c>
      <c r="E853" s="1511">
        <f>21000+4200+295000+94000+1000</f>
        <v>415200</v>
      </c>
      <c r="F853" s="1511">
        <v>984684</v>
      </c>
      <c r="G853" s="1511">
        <v>865872</v>
      </c>
      <c r="H853" s="1512">
        <f t="shared" si="200"/>
        <v>0.87933997099577121</v>
      </c>
    </row>
    <row r="854" spans="1:8" ht="17.100000000000001" customHeight="1">
      <c r="A854" s="1193"/>
      <c r="B854" s="2661"/>
      <c r="C854" s="1697" t="s">
        <v>467</v>
      </c>
      <c r="D854" s="1696" t="s">
        <v>680</v>
      </c>
      <c r="E854" s="1511">
        <f>30000+146000+10552004+427000+130000-4442+4442</f>
        <v>11285004</v>
      </c>
      <c r="F854" s="1719">
        <f>8196599-4442</f>
        <v>8192157</v>
      </c>
      <c r="G854" s="1511">
        <f>8000751-284</f>
        <v>8000467</v>
      </c>
      <c r="H854" s="1512">
        <f t="shared" si="200"/>
        <v>0.97660079024364399</v>
      </c>
    </row>
    <row r="855" spans="1:8" ht="17.100000000000001" customHeight="1">
      <c r="A855" s="1193"/>
      <c r="B855" s="2661"/>
      <c r="C855" s="1697" t="s">
        <v>856</v>
      </c>
      <c r="D855" s="1696" t="s">
        <v>813</v>
      </c>
      <c r="E855" s="1511">
        <f>110000+25000</f>
        <v>135000</v>
      </c>
      <c r="F855" s="1511">
        <v>42840</v>
      </c>
      <c r="G855" s="1511">
        <v>28232</v>
      </c>
      <c r="H855" s="1512">
        <f t="shared" si="200"/>
        <v>0.65901027077497665</v>
      </c>
    </row>
    <row r="856" spans="1:8" ht="17.100000000000001" customHeight="1">
      <c r="A856" s="1193"/>
      <c r="B856" s="2661"/>
      <c r="C856" s="1265" t="s">
        <v>481</v>
      </c>
      <c r="D856" s="1266" t="s">
        <v>682</v>
      </c>
      <c r="E856" s="1511">
        <v>60000</v>
      </c>
      <c r="F856" s="1511">
        <v>65744</v>
      </c>
      <c r="G856" s="1511">
        <f>65743+1</f>
        <v>65744</v>
      </c>
      <c r="H856" s="1512">
        <f t="shared" si="200"/>
        <v>1</v>
      </c>
    </row>
    <row r="857" spans="1:8" ht="17.100000000000001" customHeight="1">
      <c r="A857" s="1193"/>
      <c r="B857" s="2661"/>
      <c r="C857" s="1720" t="s">
        <v>793</v>
      </c>
      <c r="D857" s="1721" t="s">
        <v>794</v>
      </c>
      <c r="E857" s="1511">
        <f>7000-656+656</f>
        <v>7000</v>
      </c>
      <c r="F857" s="1511">
        <f>7656-656</f>
        <v>7000</v>
      </c>
      <c r="G857" s="1511">
        <f>7071-656</f>
        <v>6415</v>
      </c>
      <c r="H857" s="1512">
        <f t="shared" si="200"/>
        <v>0.91642857142857148</v>
      </c>
    </row>
    <row r="858" spans="1:8" ht="17.100000000000001" customHeight="1">
      <c r="A858" s="1193"/>
      <c r="B858" s="2661"/>
      <c r="C858" s="1722" t="s">
        <v>692</v>
      </c>
      <c r="D858" s="1723" t="s">
        <v>693</v>
      </c>
      <c r="E858" s="1511">
        <v>1725000</v>
      </c>
      <c r="F858" s="1511">
        <v>1725000</v>
      </c>
      <c r="G858" s="1511">
        <v>1118392</v>
      </c>
      <c r="H858" s="1512">
        <f t="shared" si="200"/>
        <v>0.64834318840579708</v>
      </c>
    </row>
    <row r="859" spans="1:8" ht="17.100000000000001" customHeight="1">
      <c r="A859" s="1193"/>
      <c r="B859" s="2661"/>
      <c r="C859" s="1427" t="s">
        <v>795</v>
      </c>
      <c r="D859" s="1724" t="s">
        <v>796</v>
      </c>
      <c r="E859" s="1511">
        <v>0</v>
      </c>
      <c r="F859" s="1511">
        <v>111</v>
      </c>
      <c r="G859" s="1511">
        <v>111</v>
      </c>
      <c r="H859" s="1512">
        <f t="shared" si="200"/>
        <v>1</v>
      </c>
    </row>
    <row r="860" spans="1:8" ht="17.100000000000001" customHeight="1">
      <c r="A860" s="1193"/>
      <c r="B860" s="2661"/>
      <c r="C860" s="1238"/>
      <c r="D860" s="1238"/>
      <c r="E860" s="1215"/>
      <c r="F860" s="1215"/>
      <c r="G860" s="1215"/>
      <c r="H860" s="1216"/>
    </row>
    <row r="861" spans="1:8" ht="17.100000000000001" customHeight="1">
      <c r="A861" s="1193"/>
      <c r="B861" s="2661"/>
      <c r="C861" s="2819" t="s">
        <v>742</v>
      </c>
      <c r="D861" s="2819"/>
      <c r="E861" s="1511">
        <f>E862+E863</f>
        <v>295097</v>
      </c>
      <c r="F861" s="1511">
        <f t="shared" ref="F861:G861" si="214">F862+F863</f>
        <v>325097</v>
      </c>
      <c r="G861" s="1511">
        <f t="shared" si="214"/>
        <v>324844</v>
      </c>
      <c r="H861" s="1512">
        <f t="shared" si="200"/>
        <v>0.99922177073304275</v>
      </c>
    </row>
    <row r="862" spans="1:8" ht="40.5" customHeight="1">
      <c r="A862" s="1193"/>
      <c r="B862" s="2661"/>
      <c r="C862" s="1697" t="s">
        <v>79</v>
      </c>
      <c r="D862" s="1696" t="s">
        <v>819</v>
      </c>
      <c r="E862" s="1511">
        <v>295097</v>
      </c>
      <c r="F862" s="1511">
        <v>295097</v>
      </c>
      <c r="G862" s="1511">
        <v>295097</v>
      </c>
      <c r="H862" s="1512">
        <f t="shared" si="200"/>
        <v>1</v>
      </c>
    </row>
    <row r="863" spans="1:8" ht="38.25" customHeight="1">
      <c r="A863" s="1193"/>
      <c r="B863" s="2661"/>
      <c r="C863" s="1722" t="s">
        <v>109</v>
      </c>
      <c r="D863" s="1723" t="s">
        <v>805</v>
      </c>
      <c r="E863" s="1306">
        <v>0</v>
      </c>
      <c r="F863" s="1306">
        <v>30000</v>
      </c>
      <c r="G863" s="1306">
        <v>29747</v>
      </c>
      <c r="H863" s="1307">
        <f t="shared" si="200"/>
        <v>0.99156666666666671</v>
      </c>
    </row>
    <row r="864" spans="1:8" ht="18" customHeight="1">
      <c r="A864" s="1193"/>
      <c r="B864" s="2661"/>
      <c r="C864" s="1238"/>
      <c r="D864" s="1238"/>
      <c r="E864" s="1215"/>
      <c r="F864" s="1215"/>
      <c r="G864" s="1215"/>
      <c r="H864" s="1216"/>
    </row>
    <row r="865" spans="1:8" ht="18" customHeight="1">
      <c r="A865" s="1193"/>
      <c r="B865" s="2661"/>
      <c r="C865" s="2815" t="s">
        <v>708</v>
      </c>
      <c r="D865" s="2815"/>
      <c r="E865" s="1511">
        <f>SUM(E866:E898)</f>
        <v>2568330</v>
      </c>
      <c r="F865" s="1511">
        <f t="shared" ref="F865:G865" si="215">SUM(F866:F898)</f>
        <v>3809694</v>
      </c>
      <c r="G865" s="1511">
        <f t="shared" si="215"/>
        <v>3409426</v>
      </c>
      <c r="H865" s="1512">
        <f t="shared" si="200"/>
        <v>0.89493434380819037</v>
      </c>
    </row>
    <row r="866" spans="1:8" ht="63" customHeight="1">
      <c r="A866" s="1193"/>
      <c r="B866" s="2661"/>
      <c r="C866" s="1725" t="s">
        <v>193</v>
      </c>
      <c r="D866" s="1726" t="s">
        <v>709</v>
      </c>
      <c r="E866" s="1727">
        <v>0</v>
      </c>
      <c r="F866" s="1727">
        <v>75423</v>
      </c>
      <c r="G866" s="1727">
        <v>0</v>
      </c>
      <c r="H866" s="1728">
        <f t="shared" si="200"/>
        <v>0</v>
      </c>
    </row>
    <row r="867" spans="1:8" ht="42" customHeight="1">
      <c r="A867" s="1193"/>
      <c r="B867" s="2661"/>
      <c r="C867" s="1725" t="s">
        <v>156</v>
      </c>
      <c r="D867" s="1726" t="s">
        <v>805</v>
      </c>
      <c r="E867" s="1511">
        <v>0</v>
      </c>
      <c r="F867" s="1511">
        <v>25</v>
      </c>
      <c r="G867" s="1511">
        <v>24</v>
      </c>
      <c r="H867" s="1512">
        <f t="shared" si="200"/>
        <v>0.96</v>
      </c>
    </row>
    <row r="868" spans="1:8" ht="18" customHeight="1">
      <c r="A868" s="1193"/>
      <c r="B868" s="2661"/>
      <c r="C868" s="1729" t="s">
        <v>761</v>
      </c>
      <c r="D868" s="1696" t="s">
        <v>668</v>
      </c>
      <c r="E868" s="1201">
        <v>450000</v>
      </c>
      <c r="F868" s="1201">
        <v>450000</v>
      </c>
      <c r="G868" s="1201">
        <v>431908</v>
      </c>
      <c r="H868" s="1202">
        <f t="shared" si="200"/>
        <v>0.95979555555555551</v>
      </c>
    </row>
    <row r="869" spans="1:8" ht="18" customHeight="1">
      <c r="A869" s="1193"/>
      <c r="B869" s="2661"/>
      <c r="C869" s="1695" t="s">
        <v>713</v>
      </c>
      <c r="D869" s="1696" t="s">
        <v>668</v>
      </c>
      <c r="E869" s="1201">
        <v>57383</v>
      </c>
      <c r="F869" s="1201">
        <v>64452</v>
      </c>
      <c r="G869" s="1201">
        <v>57078</v>
      </c>
      <c r="H869" s="1202">
        <f t="shared" si="200"/>
        <v>0.88558927574008561</v>
      </c>
    </row>
    <row r="870" spans="1:8" ht="18" customHeight="1">
      <c r="A870" s="1193"/>
      <c r="B870" s="2661"/>
      <c r="C870" s="1730" t="s">
        <v>714</v>
      </c>
      <c r="D870" s="1696" t="s">
        <v>668</v>
      </c>
      <c r="E870" s="1201">
        <v>8889</v>
      </c>
      <c r="F870" s="1201">
        <v>9674</v>
      </c>
      <c r="G870" s="1201">
        <v>8836</v>
      </c>
      <c r="H870" s="1202">
        <f t="shared" si="200"/>
        <v>0.91337605954103784</v>
      </c>
    </row>
    <row r="871" spans="1:8" ht="18" customHeight="1">
      <c r="A871" s="1193"/>
      <c r="B871" s="2661"/>
      <c r="C871" s="1730" t="s">
        <v>763</v>
      </c>
      <c r="D871" s="1696" t="s">
        <v>670</v>
      </c>
      <c r="E871" s="1201">
        <v>78210</v>
      </c>
      <c r="F871" s="1201">
        <v>78210</v>
      </c>
      <c r="G871" s="1201">
        <f>74075-1</f>
        <v>74074</v>
      </c>
      <c r="H871" s="1202">
        <f t="shared" si="200"/>
        <v>0.94711673699015475</v>
      </c>
    </row>
    <row r="872" spans="1:8" ht="18" customHeight="1">
      <c r="A872" s="1193"/>
      <c r="B872" s="2661"/>
      <c r="C872" s="1730" t="s">
        <v>717</v>
      </c>
      <c r="D872" s="1696" t="s">
        <v>670</v>
      </c>
      <c r="E872" s="1201">
        <v>9974</v>
      </c>
      <c r="F872" s="1201">
        <v>11201</v>
      </c>
      <c r="G872" s="1201">
        <v>9913</v>
      </c>
      <c r="H872" s="1202">
        <f t="shared" si="200"/>
        <v>0.88501026694045171</v>
      </c>
    </row>
    <row r="873" spans="1:8" ht="18" customHeight="1">
      <c r="A873" s="1193"/>
      <c r="B873" s="2661"/>
      <c r="C873" s="1730" t="s">
        <v>718</v>
      </c>
      <c r="D873" s="1696" t="s">
        <v>670</v>
      </c>
      <c r="E873" s="1201">
        <v>1544</v>
      </c>
      <c r="F873" s="1201">
        <v>1681</v>
      </c>
      <c r="G873" s="1201">
        <v>1534</v>
      </c>
      <c r="H873" s="1202">
        <f t="shared" si="200"/>
        <v>0.91255205234979175</v>
      </c>
    </row>
    <row r="874" spans="1:8" ht="26.25" customHeight="1">
      <c r="A874" s="1193"/>
      <c r="B874" s="2661"/>
      <c r="C874" s="1730" t="s">
        <v>764</v>
      </c>
      <c r="D874" s="1696" t="s">
        <v>671</v>
      </c>
      <c r="E874" s="1201">
        <v>11025</v>
      </c>
      <c r="F874" s="1201">
        <v>11025</v>
      </c>
      <c r="G874" s="1201">
        <v>10532</v>
      </c>
      <c r="H874" s="1202">
        <f t="shared" si="200"/>
        <v>0.95528344671201815</v>
      </c>
    </row>
    <row r="875" spans="1:8" ht="26.25" customHeight="1">
      <c r="A875" s="1193"/>
      <c r="B875" s="2661"/>
      <c r="C875" s="1730" t="s">
        <v>719</v>
      </c>
      <c r="D875" s="1696" t="s">
        <v>671</v>
      </c>
      <c r="E875" s="1201">
        <v>1406</v>
      </c>
      <c r="F875" s="1201">
        <v>1579</v>
      </c>
      <c r="G875" s="1201">
        <v>1399</v>
      </c>
      <c r="H875" s="1202">
        <f t="shared" si="200"/>
        <v>0.88600379987333755</v>
      </c>
    </row>
    <row r="876" spans="1:8" ht="28.5" customHeight="1">
      <c r="A876" s="1193"/>
      <c r="B876" s="2661"/>
      <c r="C876" s="1730" t="s">
        <v>720</v>
      </c>
      <c r="D876" s="1696" t="s">
        <v>671</v>
      </c>
      <c r="E876" s="1201">
        <v>218</v>
      </c>
      <c r="F876" s="1201">
        <v>237</v>
      </c>
      <c r="G876" s="1201">
        <v>216</v>
      </c>
      <c r="H876" s="1202">
        <f t="shared" si="200"/>
        <v>0.91139240506329111</v>
      </c>
    </row>
    <row r="877" spans="1:8" ht="18" customHeight="1">
      <c r="A877" s="1193"/>
      <c r="B877" s="2661"/>
      <c r="C877" s="1730" t="s">
        <v>844</v>
      </c>
      <c r="D877" s="1696" t="s">
        <v>672</v>
      </c>
      <c r="E877" s="1201">
        <v>20000</v>
      </c>
      <c r="F877" s="1201">
        <v>0</v>
      </c>
      <c r="G877" s="1201">
        <v>0</v>
      </c>
      <c r="H877" s="1512"/>
    </row>
    <row r="878" spans="1:8" ht="18" customHeight="1">
      <c r="A878" s="1193"/>
      <c r="B878" s="2661"/>
      <c r="C878" s="1730" t="s">
        <v>765</v>
      </c>
      <c r="D878" s="1696" t="s">
        <v>675</v>
      </c>
      <c r="E878" s="1201">
        <v>200000</v>
      </c>
      <c r="F878" s="1201">
        <v>55000</v>
      </c>
      <c r="G878" s="1201">
        <v>55000</v>
      </c>
      <c r="H878" s="1202">
        <f t="shared" ref="H878:H943" si="216">G878/F878</f>
        <v>1</v>
      </c>
    </row>
    <row r="879" spans="1:8" ht="18" customHeight="1">
      <c r="A879" s="1193"/>
      <c r="B879" s="2661"/>
      <c r="C879" s="1730" t="s">
        <v>726</v>
      </c>
      <c r="D879" s="1696" t="s">
        <v>675</v>
      </c>
      <c r="E879" s="1201">
        <v>204654</v>
      </c>
      <c r="F879" s="1201">
        <v>203116</v>
      </c>
      <c r="G879" s="1201">
        <v>199372</v>
      </c>
      <c r="H879" s="1202">
        <f t="shared" si="216"/>
        <v>0.9815671832844286</v>
      </c>
    </row>
    <row r="880" spans="1:8" ht="18" customHeight="1">
      <c r="A880" s="1193"/>
      <c r="B880" s="2661"/>
      <c r="C880" s="1730" t="s">
        <v>727</v>
      </c>
      <c r="D880" s="1696" t="s">
        <v>675</v>
      </c>
      <c r="E880" s="1201">
        <v>35757</v>
      </c>
      <c r="F880" s="1201">
        <v>35587</v>
      </c>
      <c r="G880" s="1201">
        <v>35168</v>
      </c>
      <c r="H880" s="1202">
        <f t="shared" si="216"/>
        <v>0.98822603759799932</v>
      </c>
    </row>
    <row r="881" spans="1:8" ht="18" customHeight="1">
      <c r="A881" s="1193"/>
      <c r="B881" s="2661"/>
      <c r="C881" s="1730" t="s">
        <v>467</v>
      </c>
      <c r="D881" s="1696" t="s">
        <v>680</v>
      </c>
      <c r="E881" s="1731">
        <v>0</v>
      </c>
      <c r="F881" s="1731">
        <v>4442</v>
      </c>
      <c r="G881" s="1731">
        <v>284</v>
      </c>
      <c r="H881" s="1732">
        <f t="shared" si="216"/>
        <v>6.3935164340387207E-2</v>
      </c>
    </row>
    <row r="882" spans="1:8" ht="18" customHeight="1">
      <c r="A882" s="1193"/>
      <c r="B882" s="2661"/>
      <c r="C882" s="1730" t="s">
        <v>766</v>
      </c>
      <c r="D882" s="1696" t="s">
        <v>680</v>
      </c>
      <c r="E882" s="1201">
        <v>992765</v>
      </c>
      <c r="F882" s="1201">
        <v>2377765</v>
      </c>
      <c r="G882" s="1201">
        <v>2205302</v>
      </c>
      <c r="H882" s="1202">
        <f t="shared" si="216"/>
        <v>0.9274684420033098</v>
      </c>
    </row>
    <row r="883" spans="1:8" ht="18" hidden="1" customHeight="1">
      <c r="A883" s="1193"/>
      <c r="B883" s="2661"/>
      <c r="C883" s="1730" t="s">
        <v>467</v>
      </c>
      <c r="D883" s="1696" t="s">
        <v>680</v>
      </c>
      <c r="E883" s="1201">
        <v>0</v>
      </c>
      <c r="F883" s="1733">
        <v>0</v>
      </c>
      <c r="G883" s="1201">
        <v>0</v>
      </c>
      <c r="H883" s="1202" t="e">
        <f t="shared" si="216"/>
        <v>#DIV/0!</v>
      </c>
    </row>
    <row r="884" spans="1:8" ht="18" customHeight="1">
      <c r="A884" s="1193"/>
      <c r="B884" s="2661"/>
      <c r="C884" s="1730" t="s">
        <v>730</v>
      </c>
      <c r="D884" s="1696" t="s">
        <v>680</v>
      </c>
      <c r="E884" s="1201">
        <v>307431</v>
      </c>
      <c r="F884" s="1201">
        <v>172705</v>
      </c>
      <c r="G884" s="1201">
        <f>123305+1</f>
        <v>123306</v>
      </c>
      <c r="H884" s="1202">
        <f t="shared" si="216"/>
        <v>0.71396890651689293</v>
      </c>
    </row>
    <row r="885" spans="1:8" ht="18" customHeight="1">
      <c r="A885" s="1193"/>
      <c r="B885" s="2661"/>
      <c r="C885" s="1730" t="s">
        <v>731</v>
      </c>
      <c r="D885" s="1696" t="s">
        <v>680</v>
      </c>
      <c r="E885" s="1201">
        <v>37166</v>
      </c>
      <c r="F885" s="1201">
        <v>22195</v>
      </c>
      <c r="G885" s="1201">
        <v>15920</v>
      </c>
      <c r="H885" s="1202">
        <f t="shared" si="216"/>
        <v>0.71727866636629867</v>
      </c>
    </row>
    <row r="886" spans="1:8" ht="18" customHeight="1">
      <c r="A886" s="1193"/>
      <c r="B886" s="2661"/>
      <c r="C886" s="1730" t="s">
        <v>845</v>
      </c>
      <c r="D886" s="1696" t="s">
        <v>813</v>
      </c>
      <c r="E886" s="1201">
        <v>20000</v>
      </c>
      <c r="F886" s="1201">
        <v>120000</v>
      </c>
      <c r="G886" s="1201">
        <v>96555</v>
      </c>
      <c r="H886" s="1202">
        <f t="shared" si="216"/>
        <v>0.80462500000000003</v>
      </c>
    </row>
    <row r="887" spans="1:8" ht="18" customHeight="1">
      <c r="A887" s="1193"/>
      <c r="B887" s="2661"/>
      <c r="C887" s="1730" t="s">
        <v>812</v>
      </c>
      <c r="D887" s="1696" t="s">
        <v>813</v>
      </c>
      <c r="E887" s="1731">
        <v>1134</v>
      </c>
      <c r="F887" s="1731">
        <v>1985</v>
      </c>
      <c r="G887" s="1731">
        <v>0</v>
      </c>
      <c r="H887" s="1732">
        <f t="shared" si="216"/>
        <v>0</v>
      </c>
    </row>
    <row r="888" spans="1:8" ht="18" customHeight="1">
      <c r="A888" s="1193"/>
      <c r="B888" s="2661"/>
      <c r="C888" s="1730" t="s">
        <v>814</v>
      </c>
      <c r="D888" s="1696" t="s">
        <v>813</v>
      </c>
      <c r="E888" s="1731">
        <v>126</v>
      </c>
      <c r="F888" s="1731">
        <v>221</v>
      </c>
      <c r="G888" s="1731">
        <v>0</v>
      </c>
      <c r="H888" s="1732">
        <f t="shared" si="216"/>
        <v>0</v>
      </c>
    </row>
    <row r="889" spans="1:8" ht="15.75" customHeight="1">
      <c r="A889" s="1193"/>
      <c r="B889" s="2661"/>
      <c r="C889" s="1730" t="s">
        <v>767</v>
      </c>
      <c r="D889" s="1266" t="s">
        <v>682</v>
      </c>
      <c r="E889" s="1731">
        <v>20000</v>
      </c>
      <c r="F889" s="1731">
        <v>0</v>
      </c>
      <c r="G889" s="1731">
        <v>0</v>
      </c>
      <c r="H889" s="1734"/>
    </row>
    <row r="890" spans="1:8" ht="18" customHeight="1">
      <c r="A890" s="1193"/>
      <c r="B890" s="2661"/>
      <c r="C890" s="1730" t="s">
        <v>846</v>
      </c>
      <c r="D890" s="1696" t="s">
        <v>685</v>
      </c>
      <c r="E890" s="1731">
        <v>8000</v>
      </c>
      <c r="F890" s="1731">
        <v>8000</v>
      </c>
      <c r="G890" s="1731">
        <f>2713-1</f>
        <v>2712</v>
      </c>
      <c r="H890" s="1732">
        <f t="shared" si="216"/>
        <v>0.33900000000000002</v>
      </c>
    </row>
    <row r="891" spans="1:8" ht="15.75" customHeight="1">
      <c r="A891" s="1193"/>
      <c r="B891" s="2661"/>
      <c r="C891" s="1730" t="s">
        <v>734</v>
      </c>
      <c r="D891" s="1696" t="s">
        <v>685</v>
      </c>
      <c r="E891" s="1731">
        <v>0</v>
      </c>
      <c r="F891" s="1731">
        <v>680</v>
      </c>
      <c r="G891" s="1731">
        <v>26</v>
      </c>
      <c r="H891" s="1732">
        <f t="shared" si="216"/>
        <v>3.8235294117647062E-2</v>
      </c>
    </row>
    <row r="892" spans="1:8" ht="20.25" customHeight="1">
      <c r="A892" s="1193"/>
      <c r="B892" s="2661"/>
      <c r="C892" s="1730" t="s">
        <v>735</v>
      </c>
      <c r="D892" s="1696" t="s">
        <v>685</v>
      </c>
      <c r="E892" s="1731">
        <v>0</v>
      </c>
      <c r="F892" s="1731">
        <v>120</v>
      </c>
      <c r="G892" s="1731">
        <v>4</v>
      </c>
      <c r="H892" s="1732">
        <f t="shared" si="216"/>
        <v>3.3333333333333333E-2</v>
      </c>
    </row>
    <row r="893" spans="1:8" ht="18.75" customHeight="1">
      <c r="A893" s="1193"/>
      <c r="B893" s="2661"/>
      <c r="C893" s="1730" t="s">
        <v>793</v>
      </c>
      <c r="D893" s="1735" t="s">
        <v>794</v>
      </c>
      <c r="E893" s="1731">
        <v>0</v>
      </c>
      <c r="F893" s="1731">
        <v>656</v>
      </c>
      <c r="G893" s="1731">
        <v>656</v>
      </c>
      <c r="H893" s="1732">
        <f t="shared" si="216"/>
        <v>1</v>
      </c>
    </row>
    <row r="894" spans="1:8" ht="18" customHeight="1">
      <c r="A894" s="1193"/>
      <c r="B894" s="2661"/>
      <c r="C894" s="1730" t="s">
        <v>847</v>
      </c>
      <c r="D894" s="1736" t="s">
        <v>794</v>
      </c>
      <c r="E894" s="1731">
        <v>70000</v>
      </c>
      <c r="F894" s="1731">
        <v>70000</v>
      </c>
      <c r="G894" s="1731">
        <v>63068</v>
      </c>
      <c r="H894" s="1732">
        <f t="shared" si="216"/>
        <v>0.90097142857142853</v>
      </c>
    </row>
    <row r="895" spans="1:8" ht="18" customHeight="1">
      <c r="A895" s="1193"/>
      <c r="B895" s="2661"/>
      <c r="C895" s="1730" t="s">
        <v>815</v>
      </c>
      <c r="D895" s="1736" t="s">
        <v>794</v>
      </c>
      <c r="E895" s="1731">
        <v>2343</v>
      </c>
      <c r="F895" s="1731">
        <v>3326</v>
      </c>
      <c r="G895" s="1731">
        <v>1500</v>
      </c>
      <c r="H895" s="1732">
        <f t="shared" si="216"/>
        <v>0.45099218280216474</v>
      </c>
    </row>
    <row r="896" spans="1:8" ht="18" customHeight="1">
      <c r="A896" s="1193"/>
      <c r="B896" s="2661"/>
      <c r="C896" s="1730" t="s">
        <v>816</v>
      </c>
      <c r="D896" s="1736" t="s">
        <v>794</v>
      </c>
      <c r="E896" s="1731">
        <v>305</v>
      </c>
      <c r="F896" s="1731">
        <v>370</v>
      </c>
      <c r="G896" s="1731">
        <v>167</v>
      </c>
      <c r="H896" s="1732">
        <f t="shared" si="216"/>
        <v>0.45135135135135135</v>
      </c>
    </row>
    <row r="897" spans="1:8" ht="51.75" customHeight="1">
      <c r="A897" s="1193"/>
      <c r="B897" s="2661"/>
      <c r="C897" s="1730" t="s">
        <v>738</v>
      </c>
      <c r="D897" s="1710" t="s">
        <v>739</v>
      </c>
      <c r="E897" s="1731">
        <v>0</v>
      </c>
      <c r="F897" s="1731">
        <v>19</v>
      </c>
      <c r="G897" s="1731">
        <v>17</v>
      </c>
      <c r="H897" s="1732">
        <f t="shared" si="216"/>
        <v>0.89473684210526316</v>
      </c>
    </row>
    <row r="898" spans="1:8" ht="24.75" customHeight="1">
      <c r="A898" s="1193"/>
      <c r="B898" s="2661"/>
      <c r="C898" s="1730" t="s">
        <v>768</v>
      </c>
      <c r="D898" s="1736" t="s">
        <v>875</v>
      </c>
      <c r="E898" s="1731">
        <v>30000</v>
      </c>
      <c r="F898" s="1731">
        <v>30000</v>
      </c>
      <c r="G898" s="1731">
        <v>14855</v>
      </c>
      <c r="H898" s="1732">
        <f t="shared" si="216"/>
        <v>0.49516666666666664</v>
      </c>
    </row>
    <row r="899" spans="1:8" ht="18" customHeight="1">
      <c r="A899" s="1193"/>
      <c r="B899" s="2661"/>
      <c r="C899" s="1710"/>
      <c r="E899" s="1737"/>
      <c r="F899" s="1737"/>
      <c r="G899" s="1737"/>
      <c r="H899" s="1738"/>
    </row>
    <row r="900" spans="1:8" ht="17.100000000000001" customHeight="1">
      <c r="A900" s="1193"/>
      <c r="B900" s="2661"/>
      <c r="C900" s="2810" t="s">
        <v>697</v>
      </c>
      <c r="D900" s="2810"/>
      <c r="E900" s="1739">
        <f t="shared" ref="E900:G900" si="217">E901</f>
        <v>300000</v>
      </c>
      <c r="F900" s="1739">
        <f t="shared" si="217"/>
        <v>311340</v>
      </c>
      <c r="G900" s="1739">
        <f t="shared" si="217"/>
        <v>234300</v>
      </c>
      <c r="H900" s="1740">
        <f t="shared" si="216"/>
        <v>0.75255347851223742</v>
      </c>
    </row>
    <row r="901" spans="1:8" ht="17.100000000000001" customHeight="1">
      <c r="A901" s="1193"/>
      <c r="B901" s="2661"/>
      <c r="C901" s="2685" t="s">
        <v>698</v>
      </c>
      <c r="D901" s="2798"/>
      <c r="E901" s="1731">
        <f t="shared" ref="E901:G901" si="218">SUM(E902:E906)</f>
        <v>300000</v>
      </c>
      <c r="F901" s="1731">
        <f t="shared" si="218"/>
        <v>311340</v>
      </c>
      <c r="G901" s="1731">
        <f t="shared" si="218"/>
        <v>234300</v>
      </c>
      <c r="H901" s="1732">
        <f t="shared" si="216"/>
        <v>0.75255347851223742</v>
      </c>
    </row>
    <row r="902" spans="1:8" ht="17.100000000000001" customHeight="1">
      <c r="A902" s="1193"/>
      <c r="B902" s="2661"/>
      <c r="C902" s="1697" t="s">
        <v>498</v>
      </c>
      <c r="D902" s="1696" t="s">
        <v>745</v>
      </c>
      <c r="E902" s="1731">
        <v>200000</v>
      </c>
      <c r="F902" s="1731">
        <v>84800</v>
      </c>
      <c r="G902" s="1731">
        <v>84800</v>
      </c>
      <c r="H902" s="1732">
        <f t="shared" si="216"/>
        <v>1</v>
      </c>
    </row>
    <row r="903" spans="1:8" ht="17.100000000000001" customHeight="1">
      <c r="A903" s="1193"/>
      <c r="B903" s="1205"/>
      <c r="C903" s="1697" t="s">
        <v>769</v>
      </c>
      <c r="D903" s="1696" t="s">
        <v>745</v>
      </c>
      <c r="E903" s="1731">
        <v>100000</v>
      </c>
      <c r="F903" s="1731">
        <v>226540</v>
      </c>
      <c r="G903" s="1731">
        <v>149500</v>
      </c>
      <c r="H903" s="1732">
        <f t="shared" si="216"/>
        <v>0.65992760660369032</v>
      </c>
    </row>
    <row r="904" spans="1:8" ht="17.100000000000001" hidden="1" customHeight="1">
      <c r="A904" s="1193"/>
      <c r="B904" s="1205"/>
      <c r="C904" s="1697" t="s">
        <v>800</v>
      </c>
      <c r="D904" s="1696" t="s">
        <v>745</v>
      </c>
      <c r="E904" s="1731">
        <v>0</v>
      </c>
      <c r="F904" s="1731"/>
      <c r="G904" s="1731"/>
      <c r="H904" s="1732" t="e">
        <f t="shared" si="216"/>
        <v>#DIV/0!</v>
      </c>
    </row>
    <row r="905" spans="1:8" ht="17.100000000000001" hidden="1" customHeight="1">
      <c r="A905" s="1193"/>
      <c r="B905" s="1205"/>
      <c r="C905" s="1697" t="s">
        <v>786</v>
      </c>
      <c r="D905" s="1696" t="s">
        <v>745</v>
      </c>
      <c r="E905" s="1731">
        <v>0</v>
      </c>
      <c r="F905" s="1731"/>
      <c r="G905" s="1731"/>
      <c r="H905" s="1732" t="e">
        <f t="shared" si="216"/>
        <v>#DIV/0!</v>
      </c>
    </row>
    <row r="906" spans="1:8" ht="27" hidden="1" customHeight="1">
      <c r="A906" s="1193"/>
      <c r="B906" s="1205"/>
      <c r="C906" s="1697" t="s">
        <v>776</v>
      </c>
      <c r="D906" s="1696" t="s">
        <v>850</v>
      </c>
      <c r="E906" s="1731">
        <v>0</v>
      </c>
      <c r="F906" s="1731"/>
      <c r="G906" s="1731"/>
      <c r="H906" s="1732" t="e">
        <f t="shared" si="216"/>
        <v>#DIV/0!</v>
      </c>
    </row>
    <row r="907" spans="1:8" ht="17.100000000000001" customHeight="1">
      <c r="A907" s="1193"/>
      <c r="B907" s="1205"/>
      <c r="C907" s="1697"/>
      <c r="D907" s="1696"/>
      <c r="E907" s="1731"/>
      <c r="F907" s="1731"/>
      <c r="G907" s="1731"/>
      <c r="H907" s="1732"/>
    </row>
    <row r="908" spans="1:8" ht="17.100000000000001" customHeight="1">
      <c r="A908" s="1193"/>
      <c r="B908" s="1205"/>
      <c r="C908" s="2811" t="s">
        <v>706</v>
      </c>
      <c r="D908" s="2812"/>
      <c r="E908" s="1741">
        <f t="shared" ref="E908:G908" si="219">SUM(E909:E912)</f>
        <v>100000</v>
      </c>
      <c r="F908" s="1741">
        <f t="shared" si="219"/>
        <v>226540</v>
      </c>
      <c r="G908" s="1741">
        <f t="shared" si="219"/>
        <v>149500</v>
      </c>
      <c r="H908" s="1732">
        <f t="shared" si="216"/>
        <v>0.65992760660369032</v>
      </c>
    </row>
    <row r="909" spans="1:8" ht="16.5" customHeight="1" thickBot="1">
      <c r="A909" s="1193"/>
      <c r="B909" s="1205"/>
      <c r="C909" s="1707" t="s">
        <v>769</v>
      </c>
      <c r="D909" s="1708" t="s">
        <v>699</v>
      </c>
      <c r="E909" s="1511">
        <v>100000</v>
      </c>
      <c r="F909" s="1511">
        <v>226540</v>
      </c>
      <c r="G909" s="1511">
        <v>149500</v>
      </c>
      <c r="H909" s="1202">
        <f t="shared" si="216"/>
        <v>0.65992760660369032</v>
      </c>
    </row>
    <row r="910" spans="1:8" ht="17.100000000000001" hidden="1" customHeight="1">
      <c r="A910" s="1193"/>
      <c r="B910" s="1205"/>
      <c r="C910" s="1265" t="s">
        <v>800</v>
      </c>
      <c r="D910" s="1266" t="s">
        <v>745</v>
      </c>
      <c r="E910" s="1742">
        <v>0</v>
      </c>
      <c r="F910" s="1742"/>
      <c r="G910" s="1742"/>
      <c r="H910" s="1743" t="e">
        <f t="shared" si="216"/>
        <v>#DIV/0!</v>
      </c>
    </row>
    <row r="911" spans="1:8" ht="17.100000000000001" hidden="1" customHeight="1">
      <c r="A911" s="1193"/>
      <c r="B911" s="1205"/>
      <c r="C911" s="1744" t="s">
        <v>786</v>
      </c>
      <c r="D911" s="1745" t="s">
        <v>745</v>
      </c>
      <c r="E911" s="1746">
        <v>0</v>
      </c>
      <c r="F911" s="1746"/>
      <c r="G911" s="1746"/>
      <c r="H911" s="1747" t="e">
        <f t="shared" si="216"/>
        <v>#DIV/0!</v>
      </c>
    </row>
    <row r="912" spans="1:8" ht="18" hidden="1" customHeight="1" thickBot="1">
      <c r="A912" s="1193"/>
      <c r="B912" s="1205"/>
      <c r="C912" s="1748" t="s">
        <v>776</v>
      </c>
      <c r="D912" s="1749" t="s">
        <v>850</v>
      </c>
      <c r="E912" s="1750">
        <v>0</v>
      </c>
      <c r="F912" s="1750"/>
      <c r="G912" s="1750"/>
      <c r="H912" s="1751" t="e">
        <f t="shared" si="216"/>
        <v>#DIV/0!</v>
      </c>
    </row>
    <row r="913" spans="1:8" ht="16.5" customHeight="1" thickBot="1">
      <c r="A913" s="1193"/>
      <c r="B913" s="1281" t="s">
        <v>876</v>
      </c>
      <c r="C913" s="1282"/>
      <c r="D913" s="1283" t="s">
        <v>199</v>
      </c>
      <c r="E913" s="1752">
        <f t="shared" ref="E913:G913" si="220">E914+E925</f>
        <v>0</v>
      </c>
      <c r="F913" s="1752">
        <f t="shared" si="220"/>
        <v>343148</v>
      </c>
      <c r="G913" s="1752">
        <f t="shared" si="220"/>
        <v>270452</v>
      </c>
      <c r="H913" s="1753">
        <f t="shared" si="216"/>
        <v>0.7881497196544931</v>
      </c>
    </row>
    <row r="914" spans="1:8" ht="18" customHeight="1">
      <c r="A914" s="1193"/>
      <c r="B914" s="2630"/>
      <c r="C914" s="2590" t="s">
        <v>665</v>
      </c>
      <c r="D914" s="2590"/>
      <c r="E914" s="1684">
        <f t="shared" ref="E914:G914" si="221">E915</f>
        <v>0</v>
      </c>
      <c r="F914" s="1684">
        <f t="shared" si="221"/>
        <v>312148</v>
      </c>
      <c r="G914" s="1684">
        <f t="shared" si="221"/>
        <v>246098</v>
      </c>
      <c r="H914" s="1754">
        <f t="shared" si="216"/>
        <v>0.78840165562489584</v>
      </c>
    </row>
    <row r="915" spans="1:8" ht="19.5" customHeight="1">
      <c r="A915" s="1193"/>
      <c r="B915" s="2630"/>
      <c r="C915" s="2813" t="s">
        <v>666</v>
      </c>
      <c r="D915" s="2813"/>
      <c r="E915" s="1746">
        <f t="shared" ref="E915:G915" si="222">E916+E919</f>
        <v>0</v>
      </c>
      <c r="F915" s="1746">
        <f t="shared" si="222"/>
        <v>312148</v>
      </c>
      <c r="G915" s="1746">
        <f t="shared" si="222"/>
        <v>246098</v>
      </c>
      <c r="H915" s="1747">
        <f t="shared" si="216"/>
        <v>0.78840165562489584</v>
      </c>
    </row>
    <row r="916" spans="1:8" ht="16.5" customHeight="1">
      <c r="A916" s="1193"/>
      <c r="B916" s="2630"/>
      <c r="C916" s="2814" t="s">
        <v>667</v>
      </c>
      <c r="D916" s="2814"/>
      <c r="E916" s="1746">
        <f t="shared" ref="E916:G916" si="223">E917</f>
        <v>0</v>
      </c>
      <c r="F916" s="1746">
        <f t="shared" si="223"/>
        <v>18040</v>
      </c>
      <c r="G916" s="1746">
        <f t="shared" si="223"/>
        <v>14035</v>
      </c>
      <c r="H916" s="1747">
        <f t="shared" si="216"/>
        <v>0.7779933481152993</v>
      </c>
    </row>
    <row r="917" spans="1:8" ht="19.5" customHeight="1">
      <c r="A917" s="1193"/>
      <c r="B917" s="2630"/>
      <c r="C917" s="1697" t="s">
        <v>478</v>
      </c>
      <c r="D917" s="1696" t="s">
        <v>672</v>
      </c>
      <c r="E917" s="1746">
        <v>0</v>
      </c>
      <c r="F917" s="1746">
        <v>18040</v>
      </c>
      <c r="G917" s="1746">
        <v>14035</v>
      </c>
      <c r="H917" s="1747">
        <f t="shared" si="216"/>
        <v>0.7779933481152993</v>
      </c>
    </row>
    <row r="918" spans="1:8" ht="15.75" customHeight="1">
      <c r="A918" s="1193"/>
      <c r="B918" s="2630"/>
      <c r="C918" s="1755"/>
      <c r="D918" s="1755"/>
      <c r="E918" s="1731"/>
      <c r="F918" s="1731"/>
      <c r="G918" s="1731"/>
      <c r="H918" s="1732"/>
    </row>
    <row r="919" spans="1:8" ht="16.5" customHeight="1">
      <c r="A919" s="1193"/>
      <c r="B919" s="2630"/>
      <c r="C919" s="2811" t="s">
        <v>673</v>
      </c>
      <c r="D919" s="2811"/>
      <c r="E919" s="1746">
        <f>SUM(E920:E923)</f>
        <v>0</v>
      </c>
      <c r="F919" s="1746">
        <f t="shared" ref="F919:G919" si="224">SUM(F920:F923)</f>
        <v>294108</v>
      </c>
      <c r="G919" s="1746">
        <f t="shared" si="224"/>
        <v>232063</v>
      </c>
      <c r="H919" s="1747">
        <f t="shared" si="216"/>
        <v>0.78904008051464092</v>
      </c>
    </row>
    <row r="920" spans="1:8" ht="18.75" customHeight="1">
      <c r="A920" s="1193"/>
      <c r="B920" s="2630"/>
      <c r="C920" s="1697" t="s">
        <v>463</v>
      </c>
      <c r="D920" s="1696" t="s">
        <v>675</v>
      </c>
      <c r="E920" s="1746">
        <v>0</v>
      </c>
      <c r="F920" s="1746">
        <v>200008</v>
      </c>
      <c r="G920" s="1746">
        <v>162665</v>
      </c>
      <c r="H920" s="1747">
        <f t="shared" si="216"/>
        <v>0.813292468301268</v>
      </c>
    </row>
    <row r="921" spans="1:8" ht="18.75" customHeight="1">
      <c r="A921" s="1193"/>
      <c r="B921" s="2630"/>
      <c r="C921" s="1697" t="s">
        <v>467</v>
      </c>
      <c r="D921" s="1696" t="s">
        <v>680</v>
      </c>
      <c r="E921" s="1746">
        <v>0</v>
      </c>
      <c r="F921" s="1746">
        <v>88450</v>
      </c>
      <c r="G921" s="1746">
        <v>66410</v>
      </c>
      <c r="H921" s="1747">
        <f t="shared" si="216"/>
        <v>0.75081967213114753</v>
      </c>
    </row>
    <row r="922" spans="1:8" ht="15" customHeight="1">
      <c r="A922" s="1193"/>
      <c r="B922" s="2630"/>
      <c r="C922" s="1744" t="s">
        <v>486</v>
      </c>
      <c r="D922" s="1745" t="s">
        <v>686</v>
      </c>
      <c r="E922" s="1746">
        <v>0</v>
      </c>
      <c r="F922" s="1746">
        <v>4150</v>
      </c>
      <c r="G922" s="1746">
        <v>2688</v>
      </c>
      <c r="H922" s="1747">
        <f t="shared" si="216"/>
        <v>0.64771084337349394</v>
      </c>
    </row>
    <row r="923" spans="1:8" ht="16.5" customHeight="1">
      <c r="A923" s="1193"/>
      <c r="B923" s="2630"/>
      <c r="C923" s="1427" t="s">
        <v>877</v>
      </c>
      <c r="D923" s="1756" t="s">
        <v>878</v>
      </c>
      <c r="E923" s="1746">
        <v>0</v>
      </c>
      <c r="F923" s="1746">
        <v>1500</v>
      </c>
      <c r="G923" s="1746">
        <v>300</v>
      </c>
      <c r="H923" s="1747">
        <f t="shared" si="216"/>
        <v>0.2</v>
      </c>
    </row>
    <row r="924" spans="1:8" ht="15" customHeight="1">
      <c r="A924" s="1193"/>
      <c r="B924" s="1233"/>
      <c r="C924" s="1585"/>
      <c r="D924" s="1586"/>
      <c r="E924" s="1746"/>
      <c r="F924" s="1746"/>
      <c r="G924" s="1746"/>
      <c r="H924" s="1747"/>
    </row>
    <row r="925" spans="1:8" ht="15" customHeight="1">
      <c r="A925" s="1193"/>
      <c r="B925" s="1233"/>
      <c r="C925" s="2810" t="s">
        <v>697</v>
      </c>
      <c r="D925" s="2810"/>
      <c r="E925" s="1731">
        <f t="shared" ref="E925:G926" si="225">E926</f>
        <v>0</v>
      </c>
      <c r="F925" s="1731">
        <f t="shared" si="225"/>
        <v>31000</v>
      </c>
      <c r="G925" s="1731">
        <f t="shared" si="225"/>
        <v>24354</v>
      </c>
      <c r="H925" s="1732">
        <f t="shared" si="216"/>
        <v>0.78561290322580646</v>
      </c>
    </row>
    <row r="926" spans="1:8" ht="18.75" customHeight="1">
      <c r="A926" s="1193"/>
      <c r="B926" s="1233"/>
      <c r="C926" s="2685" t="s">
        <v>698</v>
      </c>
      <c r="D926" s="2798"/>
      <c r="E926" s="1757">
        <f t="shared" si="225"/>
        <v>0</v>
      </c>
      <c r="F926" s="1757">
        <f t="shared" si="225"/>
        <v>31000</v>
      </c>
      <c r="G926" s="1757">
        <f t="shared" si="225"/>
        <v>24354</v>
      </c>
      <c r="H926" s="1758">
        <f t="shared" si="216"/>
        <v>0.78561290322580646</v>
      </c>
    </row>
    <row r="927" spans="1:8" ht="17.25" customHeight="1" thickBot="1">
      <c r="A927" s="1193"/>
      <c r="B927" s="1233"/>
      <c r="C927" s="1759" t="s">
        <v>498</v>
      </c>
      <c r="D927" s="1760" t="s">
        <v>745</v>
      </c>
      <c r="E927" s="1750">
        <v>0</v>
      </c>
      <c r="F927" s="1750">
        <v>31000</v>
      </c>
      <c r="G927" s="1750">
        <v>24354</v>
      </c>
      <c r="H927" s="1751">
        <f t="shared" si="216"/>
        <v>0.78561290322580646</v>
      </c>
    </row>
    <row r="928" spans="1:8" ht="15" customHeight="1" thickBot="1">
      <c r="A928" s="1193"/>
      <c r="B928" s="1281" t="s">
        <v>422</v>
      </c>
      <c r="C928" s="1282"/>
      <c r="D928" s="1283" t="s">
        <v>202</v>
      </c>
      <c r="E928" s="1761">
        <f t="shared" ref="E928:G928" si="226">E929</f>
        <v>201000</v>
      </c>
      <c r="F928" s="1761">
        <f t="shared" si="226"/>
        <v>206893</v>
      </c>
      <c r="G928" s="1761">
        <f t="shared" si="226"/>
        <v>206888</v>
      </c>
      <c r="H928" s="1762">
        <f t="shared" si="216"/>
        <v>0.99997583291846515</v>
      </c>
    </row>
    <row r="929" spans="1:8" ht="15.75" customHeight="1">
      <c r="A929" s="1193"/>
      <c r="B929" s="2636"/>
      <c r="C929" s="2638" t="s">
        <v>665</v>
      </c>
      <c r="D929" s="2638"/>
      <c r="E929" s="1763">
        <f>SUM(E930+E945)</f>
        <v>201000</v>
      </c>
      <c r="F929" s="1763">
        <f t="shared" ref="F929:G929" si="227">SUM(F930+F945)</f>
        <v>206893</v>
      </c>
      <c r="G929" s="1763">
        <f t="shared" si="227"/>
        <v>206888</v>
      </c>
      <c r="H929" s="1764">
        <f t="shared" si="216"/>
        <v>0.99997583291846515</v>
      </c>
    </row>
    <row r="930" spans="1:8" ht="16.5" customHeight="1">
      <c r="A930" s="1193"/>
      <c r="B930" s="2630"/>
      <c r="C930" s="2771" t="s">
        <v>666</v>
      </c>
      <c r="D930" s="2771"/>
      <c r="E930" s="1765">
        <f t="shared" ref="E930:G930" si="228">SUM(E931,E937)</f>
        <v>197000</v>
      </c>
      <c r="F930" s="1765">
        <f t="shared" si="228"/>
        <v>199689</v>
      </c>
      <c r="G930" s="1765">
        <f t="shared" si="228"/>
        <v>199685</v>
      </c>
      <c r="H930" s="1766">
        <f t="shared" si="216"/>
        <v>0.99997996885156415</v>
      </c>
    </row>
    <row r="931" spans="1:8" ht="16.5" customHeight="1">
      <c r="A931" s="1193"/>
      <c r="B931" s="2630"/>
      <c r="C931" s="2772" t="s">
        <v>667</v>
      </c>
      <c r="D931" s="2772"/>
      <c r="E931" s="1767">
        <f t="shared" ref="E931:G931" si="229">SUM(E932:E935)</f>
        <v>128000</v>
      </c>
      <c r="F931" s="1767">
        <f t="shared" si="229"/>
        <v>136236</v>
      </c>
      <c r="G931" s="1767">
        <f t="shared" si="229"/>
        <v>136235</v>
      </c>
      <c r="H931" s="1768">
        <f t="shared" si="216"/>
        <v>0.99999265979623597</v>
      </c>
    </row>
    <row r="932" spans="1:8" ht="16.5" customHeight="1">
      <c r="A932" s="1193"/>
      <c r="B932" s="2630"/>
      <c r="C932" s="1265" t="s">
        <v>459</v>
      </c>
      <c r="D932" s="1760" t="s">
        <v>668</v>
      </c>
      <c r="E932" s="1769">
        <v>104314</v>
      </c>
      <c r="F932" s="1769">
        <v>115011</v>
      </c>
      <c r="G932" s="1769">
        <v>115011</v>
      </c>
      <c r="H932" s="1770">
        <f t="shared" si="216"/>
        <v>1</v>
      </c>
    </row>
    <row r="933" spans="1:8" ht="18" customHeight="1">
      <c r="A933" s="1193"/>
      <c r="B933" s="2630"/>
      <c r="C933" s="1759" t="s">
        <v>461</v>
      </c>
      <c r="D933" s="1760" t="s">
        <v>670</v>
      </c>
      <c r="E933" s="1769">
        <v>18130</v>
      </c>
      <c r="F933" s="1769">
        <v>19826</v>
      </c>
      <c r="G933" s="1769">
        <v>19825</v>
      </c>
      <c r="H933" s="1770">
        <f t="shared" si="216"/>
        <v>0.99994956118228584</v>
      </c>
    </row>
    <row r="934" spans="1:8" ht="27" customHeight="1">
      <c r="A934" s="1193"/>
      <c r="B934" s="2630"/>
      <c r="C934" s="1759" t="s">
        <v>462</v>
      </c>
      <c r="D934" s="1760" t="s">
        <v>671</v>
      </c>
      <c r="E934" s="1769">
        <v>2556</v>
      </c>
      <c r="F934" s="1769">
        <v>1399</v>
      </c>
      <c r="G934" s="1769">
        <v>1399</v>
      </c>
      <c r="H934" s="1770">
        <f t="shared" si="216"/>
        <v>1</v>
      </c>
    </row>
    <row r="935" spans="1:8" ht="17.25" customHeight="1">
      <c r="A935" s="1193"/>
      <c r="B935" s="2630"/>
      <c r="C935" s="1759" t="s">
        <v>478</v>
      </c>
      <c r="D935" s="1760" t="s">
        <v>672</v>
      </c>
      <c r="E935" s="1769">
        <v>3000</v>
      </c>
      <c r="F935" s="1769">
        <v>0</v>
      </c>
      <c r="G935" s="1769">
        <v>0</v>
      </c>
      <c r="H935" s="1770"/>
    </row>
    <row r="936" spans="1:8">
      <c r="A936" s="1193"/>
      <c r="B936" s="2630"/>
      <c r="C936" s="1771"/>
      <c r="D936" s="1771"/>
      <c r="E936" s="1765"/>
      <c r="F936" s="1765"/>
      <c r="G936" s="1765"/>
      <c r="H936" s="1766"/>
    </row>
    <row r="937" spans="1:8" ht="16.5" customHeight="1">
      <c r="A937" s="1193"/>
      <c r="B937" s="2630"/>
      <c r="C937" s="2760" t="s">
        <v>673</v>
      </c>
      <c r="D937" s="2760"/>
      <c r="E937" s="1772">
        <f>SUM(E938:E943)</f>
        <v>69000</v>
      </c>
      <c r="F937" s="1772">
        <f t="shared" ref="F937:G937" si="230">SUM(F938:F943)</f>
        <v>63453</v>
      </c>
      <c r="G937" s="1772">
        <f t="shared" si="230"/>
        <v>63450</v>
      </c>
      <c r="H937" s="1773">
        <f t="shared" si="216"/>
        <v>0.99995272091154086</v>
      </c>
    </row>
    <row r="938" spans="1:8" ht="17.25" customHeight="1">
      <c r="A938" s="1193"/>
      <c r="B938" s="2630"/>
      <c r="C938" s="1759" t="s">
        <v>463</v>
      </c>
      <c r="D938" s="1760" t="s">
        <v>675</v>
      </c>
      <c r="E938" s="1765">
        <v>50000</v>
      </c>
      <c r="F938" s="1765">
        <v>35407</v>
      </c>
      <c r="G938" s="1765">
        <v>35406</v>
      </c>
      <c r="H938" s="1766">
        <f t="shared" si="216"/>
        <v>0.99997175699720398</v>
      </c>
    </row>
    <row r="939" spans="1:8" ht="17.25" customHeight="1">
      <c r="A939" s="1193"/>
      <c r="B939" s="2630"/>
      <c r="C939" s="1759" t="s">
        <v>480</v>
      </c>
      <c r="D939" s="1760" t="s">
        <v>676</v>
      </c>
      <c r="E939" s="1765">
        <v>1000</v>
      </c>
      <c r="F939" s="1765">
        <v>668</v>
      </c>
      <c r="G939" s="1765">
        <v>668</v>
      </c>
      <c r="H939" s="1766">
        <f t="shared" si="216"/>
        <v>1</v>
      </c>
    </row>
    <row r="940" spans="1:8" ht="16.5" customHeight="1">
      <c r="A940" s="1193"/>
      <c r="B940" s="2630"/>
      <c r="C940" s="1759" t="s">
        <v>467</v>
      </c>
      <c r="D940" s="1760" t="s">
        <v>680</v>
      </c>
      <c r="E940" s="1765">
        <v>12000</v>
      </c>
      <c r="F940" s="1765">
        <v>12551</v>
      </c>
      <c r="G940" s="1765">
        <v>12550</v>
      </c>
      <c r="H940" s="1766">
        <f t="shared" si="216"/>
        <v>0.99992032507369932</v>
      </c>
    </row>
    <row r="941" spans="1:8" ht="16.5" customHeight="1">
      <c r="A941" s="1193"/>
      <c r="B941" s="2630"/>
      <c r="C941" s="1774" t="s">
        <v>481</v>
      </c>
      <c r="D941" s="1775" t="s">
        <v>682</v>
      </c>
      <c r="E941" s="1776">
        <v>2000</v>
      </c>
      <c r="F941" s="1776">
        <v>13223</v>
      </c>
      <c r="G941" s="1776">
        <v>13222</v>
      </c>
      <c r="H941" s="1777">
        <f t="shared" si="216"/>
        <v>0.99992437419647584</v>
      </c>
    </row>
    <row r="942" spans="1:8" ht="16.5" customHeight="1">
      <c r="A942" s="1193"/>
      <c r="B942" s="2630"/>
      <c r="C942" s="1774" t="s">
        <v>477</v>
      </c>
      <c r="D942" s="1775" t="s">
        <v>685</v>
      </c>
      <c r="E942" s="1776">
        <v>2000</v>
      </c>
      <c r="F942" s="1776">
        <v>0</v>
      </c>
      <c r="G942" s="1776">
        <v>0</v>
      </c>
      <c r="H942" s="1778"/>
    </row>
    <row r="943" spans="1:8" ht="24.75" customHeight="1">
      <c r="A943" s="1193"/>
      <c r="B943" s="2630"/>
      <c r="C943" s="1427" t="s">
        <v>482</v>
      </c>
      <c r="D943" s="1779" t="s">
        <v>875</v>
      </c>
      <c r="E943" s="1201">
        <v>2000</v>
      </c>
      <c r="F943" s="1201">
        <v>1604</v>
      </c>
      <c r="G943" s="1201">
        <v>1604</v>
      </c>
      <c r="H943" s="1202">
        <f t="shared" si="216"/>
        <v>1</v>
      </c>
    </row>
    <row r="944" spans="1:8" ht="12.75" customHeight="1">
      <c r="A944" s="1193"/>
      <c r="B944" s="1233"/>
      <c r="C944" s="1780"/>
      <c r="D944" s="1781"/>
      <c r="E944" s="1201"/>
      <c r="F944" s="1201"/>
      <c r="G944" s="1201"/>
      <c r="H944" s="1202"/>
    </row>
    <row r="945" spans="1:8" ht="14.25" customHeight="1">
      <c r="A945" s="1193"/>
      <c r="B945" s="1233"/>
      <c r="C945" s="2805" t="s">
        <v>835</v>
      </c>
      <c r="D945" s="2806"/>
      <c r="E945" s="1742">
        <f>E946</f>
        <v>4000</v>
      </c>
      <c r="F945" s="1742">
        <f t="shared" ref="F945:G945" si="231">F946</f>
        <v>7204</v>
      </c>
      <c r="G945" s="1742">
        <f t="shared" si="231"/>
        <v>7203</v>
      </c>
      <c r="H945" s="1743">
        <f t="shared" ref="H945:H1012" si="232">G945/F945</f>
        <v>0.9998611882287618</v>
      </c>
    </row>
    <row r="946" spans="1:8" ht="18.75" customHeight="1" thickBot="1">
      <c r="A946" s="1193"/>
      <c r="B946" s="1233"/>
      <c r="C946" s="1427" t="s">
        <v>479</v>
      </c>
      <c r="D946" s="1781" t="s">
        <v>860</v>
      </c>
      <c r="E946" s="1742">
        <v>4000</v>
      </c>
      <c r="F946" s="1742">
        <v>7204</v>
      </c>
      <c r="G946" s="1742">
        <v>7203</v>
      </c>
      <c r="H946" s="1743">
        <f t="shared" si="232"/>
        <v>0.9998611882287618</v>
      </c>
    </row>
    <row r="947" spans="1:8" ht="17.100000000000001" customHeight="1" thickBot="1">
      <c r="A947" s="2661"/>
      <c r="B947" s="1782" t="s">
        <v>554</v>
      </c>
      <c r="C947" s="1783"/>
      <c r="D947" s="1784" t="s">
        <v>53</v>
      </c>
      <c r="E947" s="1284">
        <f t="shared" ref="E947:G947" si="233">E948+E1030</f>
        <v>15193417</v>
      </c>
      <c r="F947" s="1284">
        <f>F948+F1030</f>
        <v>18631744</v>
      </c>
      <c r="G947" s="1284">
        <f t="shared" si="233"/>
        <v>12196580</v>
      </c>
      <c r="H947" s="1285">
        <f t="shared" si="232"/>
        <v>0.65461290150830753</v>
      </c>
    </row>
    <row r="948" spans="1:8" ht="17.100000000000001" customHeight="1">
      <c r="A948" s="2661"/>
      <c r="B948" s="2807"/>
      <c r="C948" s="2590" t="s">
        <v>665</v>
      </c>
      <c r="D948" s="2590"/>
      <c r="E948" s="1199">
        <f t="shared" ref="E948:G948" si="234">E949+E966+E973+E970</f>
        <v>13372631</v>
      </c>
      <c r="F948" s="1199">
        <f t="shared" si="234"/>
        <v>16770455</v>
      </c>
      <c r="G948" s="1199">
        <f t="shared" si="234"/>
        <v>11912999</v>
      </c>
      <c r="H948" s="1200">
        <f t="shared" si="232"/>
        <v>0.71035633797651887</v>
      </c>
    </row>
    <row r="949" spans="1:8" ht="17.100000000000001" customHeight="1">
      <c r="A949" s="1193"/>
      <c r="B949" s="2775"/>
      <c r="C949" s="2771" t="s">
        <v>666</v>
      </c>
      <c r="D949" s="2771"/>
      <c r="E949" s="1769">
        <f t="shared" ref="E949:G949" si="235">E950+E954</f>
        <v>9425665</v>
      </c>
      <c r="F949" s="1769">
        <f t="shared" si="235"/>
        <v>9456650</v>
      </c>
      <c r="G949" s="1769">
        <f t="shared" si="235"/>
        <v>8463700</v>
      </c>
      <c r="H949" s="1770">
        <f t="shared" si="232"/>
        <v>0.89499981494503866</v>
      </c>
    </row>
    <row r="950" spans="1:8" ht="17.100000000000001" customHeight="1">
      <c r="A950" s="1193"/>
      <c r="B950" s="2775"/>
      <c r="C950" s="2772" t="s">
        <v>667</v>
      </c>
      <c r="D950" s="2772"/>
      <c r="E950" s="1767">
        <f t="shared" ref="E950:G950" si="236">SUM(E951:E952)</f>
        <v>90500</v>
      </c>
      <c r="F950" s="1767">
        <f t="shared" si="236"/>
        <v>127659</v>
      </c>
      <c r="G950" s="1767">
        <f t="shared" si="236"/>
        <v>119000</v>
      </c>
      <c r="H950" s="1768">
        <f t="shared" si="232"/>
        <v>0.93217086143554317</v>
      </c>
    </row>
    <row r="951" spans="1:8" ht="17.100000000000001" hidden="1" customHeight="1">
      <c r="A951" s="1193"/>
      <c r="B951" s="2775"/>
      <c r="C951" s="1785">
        <v>4110</v>
      </c>
      <c r="D951" s="1786" t="s">
        <v>670</v>
      </c>
      <c r="E951" s="1769">
        <v>0</v>
      </c>
      <c r="F951" s="1769"/>
      <c r="G951" s="1769"/>
      <c r="H951" s="1770" t="e">
        <f t="shared" si="232"/>
        <v>#DIV/0!</v>
      </c>
    </row>
    <row r="952" spans="1:8" ht="17.100000000000001" customHeight="1">
      <c r="A952" s="1193"/>
      <c r="B952" s="2775"/>
      <c r="C952" s="1759" t="s">
        <v>478</v>
      </c>
      <c r="D952" s="1760" t="s">
        <v>672</v>
      </c>
      <c r="E952" s="1769">
        <v>90500</v>
      </c>
      <c r="F952" s="1769">
        <v>127659</v>
      </c>
      <c r="G952" s="1769">
        <v>119000</v>
      </c>
      <c r="H952" s="1770">
        <f t="shared" si="232"/>
        <v>0.93217086143554317</v>
      </c>
    </row>
    <row r="953" spans="1:8" ht="17.100000000000001" customHeight="1">
      <c r="A953" s="1193"/>
      <c r="B953" s="2775"/>
      <c r="C953" s="1238"/>
      <c r="E953" s="1215"/>
      <c r="F953" s="1215"/>
      <c r="G953" s="1215"/>
      <c r="H953" s="1216"/>
    </row>
    <row r="954" spans="1:8" ht="17.100000000000001" customHeight="1">
      <c r="A954" s="1193"/>
      <c r="B954" s="2775"/>
      <c r="C954" s="2760" t="s">
        <v>673</v>
      </c>
      <c r="D954" s="2760"/>
      <c r="E954" s="1767">
        <f>SUM(E955:E968)</f>
        <v>9335165</v>
      </c>
      <c r="F954" s="1767">
        <f t="shared" ref="F954:G954" si="237">SUM(F955:F968)</f>
        <v>9328991</v>
      </c>
      <c r="G954" s="1767">
        <f t="shared" si="237"/>
        <v>8344700</v>
      </c>
      <c r="H954" s="1768">
        <f t="shared" si="232"/>
        <v>0.89449116201312662</v>
      </c>
    </row>
    <row r="955" spans="1:8" ht="17.100000000000001" customHeight="1">
      <c r="A955" s="1193"/>
      <c r="B955" s="2775"/>
      <c r="C955" s="1759" t="s">
        <v>463</v>
      </c>
      <c r="D955" s="1760" t="s">
        <v>675</v>
      </c>
      <c r="E955" s="1769">
        <f>5000+8000+13000</f>
        <v>26000</v>
      </c>
      <c r="F955" s="1769">
        <f>10845-2845</f>
        <v>8000</v>
      </c>
      <c r="G955" s="1769">
        <f>9168-1268</f>
        <v>7900</v>
      </c>
      <c r="H955" s="1770">
        <f t="shared" si="232"/>
        <v>0.98750000000000004</v>
      </c>
    </row>
    <row r="956" spans="1:8" ht="17.100000000000001" customHeight="1">
      <c r="A956" s="1193"/>
      <c r="B956" s="2775"/>
      <c r="C956" s="1759" t="s">
        <v>465</v>
      </c>
      <c r="D956" s="1238" t="s">
        <v>678</v>
      </c>
      <c r="E956" s="1769">
        <v>0</v>
      </c>
      <c r="F956" s="1769">
        <v>35000</v>
      </c>
      <c r="G956" s="1769">
        <v>34809</v>
      </c>
      <c r="H956" s="1770">
        <f t="shared" si="232"/>
        <v>0.99454285714285717</v>
      </c>
    </row>
    <row r="957" spans="1:8" ht="17.100000000000001" customHeight="1">
      <c r="A957" s="1193"/>
      <c r="B957" s="2775"/>
      <c r="C957" s="1759" t="s">
        <v>467</v>
      </c>
      <c r="D957" s="1760" t="s">
        <v>680</v>
      </c>
      <c r="E957" s="1769">
        <f>1000+7900+16000+8623873</f>
        <v>8648773</v>
      </c>
      <c r="F957" s="1769">
        <f>8628842-2469</f>
        <v>8626373</v>
      </c>
      <c r="G957" s="1769">
        <f>7829578-2469</f>
        <v>7827109</v>
      </c>
      <c r="H957" s="1770">
        <f t="shared" si="232"/>
        <v>0.90734645951432891</v>
      </c>
    </row>
    <row r="958" spans="1:8" ht="17.100000000000001" customHeight="1">
      <c r="A958" s="1193"/>
      <c r="B958" s="2775"/>
      <c r="C958" s="1759" t="s">
        <v>856</v>
      </c>
      <c r="D958" s="1760" t="s">
        <v>813</v>
      </c>
      <c r="E958" s="1769">
        <f>3000+3640+6000</f>
        <v>12640</v>
      </c>
      <c r="F958" s="1769">
        <v>9000</v>
      </c>
      <c r="G958" s="1769">
        <v>2500</v>
      </c>
      <c r="H958" s="1770">
        <f t="shared" si="232"/>
        <v>0.27777777777777779</v>
      </c>
    </row>
    <row r="959" spans="1:8" ht="17.100000000000001" customHeight="1">
      <c r="A959" s="1193"/>
      <c r="B959" s="2775"/>
      <c r="C959" s="1759" t="s">
        <v>481</v>
      </c>
      <c r="D959" s="1760" t="s">
        <v>682</v>
      </c>
      <c r="E959" s="1769">
        <f>15300+2000+250500</f>
        <v>267800</v>
      </c>
      <c r="F959" s="1769">
        <v>316300</v>
      </c>
      <c r="G959" s="1769">
        <v>173000</v>
      </c>
      <c r="H959" s="1770">
        <f t="shared" si="232"/>
        <v>0.54694909895668664</v>
      </c>
    </row>
    <row r="960" spans="1:8" ht="17.100000000000001" customHeight="1">
      <c r="A960" s="1193"/>
      <c r="B960" s="2775"/>
      <c r="C960" s="1759" t="s">
        <v>477</v>
      </c>
      <c r="D960" s="1760" t="s">
        <v>685</v>
      </c>
      <c r="E960" s="1769">
        <f>4000+1000</f>
        <v>5000</v>
      </c>
      <c r="F960" s="1769">
        <v>1000</v>
      </c>
      <c r="G960" s="1769">
        <v>525</v>
      </c>
      <c r="H960" s="1770">
        <f t="shared" si="232"/>
        <v>0.52500000000000002</v>
      </c>
    </row>
    <row r="961" spans="1:8" ht="17.100000000000001" customHeight="1">
      <c r="A961" s="1193"/>
      <c r="B961" s="2775"/>
      <c r="C961" s="1759" t="s">
        <v>793</v>
      </c>
      <c r="D961" s="1760" t="s">
        <v>794</v>
      </c>
      <c r="E961" s="1769">
        <f>4000+7000</f>
        <v>11000</v>
      </c>
      <c r="F961" s="1769">
        <v>8341</v>
      </c>
      <c r="G961" s="1769">
        <v>6820</v>
      </c>
      <c r="H961" s="1770">
        <f t="shared" si="232"/>
        <v>0.81764776405706752</v>
      </c>
    </row>
    <row r="962" spans="1:8" ht="17.100000000000001" customHeight="1">
      <c r="A962" s="1193"/>
      <c r="B962" s="2775"/>
      <c r="C962" s="1759" t="s">
        <v>486</v>
      </c>
      <c r="D962" s="1760" t="s">
        <v>686</v>
      </c>
      <c r="E962" s="1769">
        <f>112200+175000</f>
        <v>287200</v>
      </c>
      <c r="F962" s="1769">
        <v>248225</v>
      </c>
      <c r="G962" s="1769">
        <v>248225</v>
      </c>
      <c r="H962" s="1770">
        <f t="shared" si="232"/>
        <v>1</v>
      </c>
    </row>
    <row r="963" spans="1:8" ht="17.100000000000001" customHeight="1">
      <c r="A963" s="1193"/>
      <c r="B963" s="2775"/>
      <c r="C963" s="1759" t="s">
        <v>879</v>
      </c>
      <c r="D963" s="1760" t="s">
        <v>880</v>
      </c>
      <c r="E963" s="1769">
        <v>45000</v>
      </c>
      <c r="F963" s="1769">
        <v>45000</v>
      </c>
      <c r="G963" s="1769">
        <v>43700</v>
      </c>
      <c r="H963" s="1770">
        <f t="shared" si="232"/>
        <v>0.97111111111111115</v>
      </c>
    </row>
    <row r="964" spans="1:8" ht="22.5" customHeight="1">
      <c r="A964" s="1193"/>
      <c r="B964" s="2775"/>
      <c r="C964" s="1759" t="s">
        <v>750</v>
      </c>
      <c r="D964" s="1760" t="s">
        <v>751</v>
      </c>
      <c r="E964" s="1769">
        <f>6752+25000</f>
        <v>31752</v>
      </c>
      <c r="F964" s="1769">
        <v>31752</v>
      </c>
      <c r="G964" s="1769">
        <v>112</v>
      </c>
      <c r="H964" s="1770">
        <f t="shared" si="232"/>
        <v>3.5273368606701938E-3</v>
      </c>
    </row>
    <row r="965" spans="1:8" ht="12" customHeight="1">
      <c r="A965" s="1193"/>
      <c r="B965" s="2775"/>
      <c r="C965" s="1238"/>
      <c r="D965" s="1238"/>
      <c r="E965" s="1769"/>
      <c r="F965" s="1769"/>
      <c r="G965" s="1769"/>
      <c r="H965" s="1770"/>
    </row>
    <row r="966" spans="1:8" ht="15.75" hidden="1" customHeight="1">
      <c r="A966" s="1193"/>
      <c r="B966" s="2775"/>
      <c r="C966" s="2769" t="s">
        <v>742</v>
      </c>
      <c r="D966" s="2769"/>
      <c r="E966" s="1769"/>
      <c r="F966" s="1769"/>
      <c r="G966" s="1769"/>
      <c r="H966" s="1770" t="e">
        <f t="shared" si="232"/>
        <v>#DIV/0!</v>
      </c>
    </row>
    <row r="967" spans="1:8" ht="21" hidden="1" customHeight="1">
      <c r="A967" s="1193"/>
      <c r="B967" s="2775"/>
      <c r="C967" s="1774" t="s">
        <v>549</v>
      </c>
      <c r="D967" s="1775" t="s">
        <v>881</v>
      </c>
      <c r="E967" s="1769"/>
      <c r="F967" s="1769"/>
      <c r="G967" s="1769"/>
      <c r="H967" s="1770" t="e">
        <f t="shared" si="232"/>
        <v>#DIV/0!</v>
      </c>
    </row>
    <row r="968" spans="1:8" ht="16.5" hidden="1" customHeight="1">
      <c r="A968" s="1193"/>
      <c r="B968" s="2775"/>
      <c r="C968" s="1759" t="s">
        <v>482</v>
      </c>
      <c r="D968" s="1787" t="s">
        <v>875</v>
      </c>
      <c r="E968" s="1769">
        <v>0</v>
      </c>
      <c r="F968" s="1769"/>
      <c r="G968" s="1769"/>
      <c r="H968" s="1770" t="e">
        <f t="shared" si="232"/>
        <v>#DIV/0!</v>
      </c>
    </row>
    <row r="969" spans="1:8" ht="17.100000000000001" hidden="1" customHeight="1">
      <c r="A969" s="1193"/>
      <c r="B969" s="2775"/>
      <c r="C969" s="1788"/>
      <c r="D969" s="1788"/>
      <c r="E969" s="1789"/>
      <c r="F969" s="1789"/>
      <c r="G969" s="1789"/>
      <c r="H969" s="1790" t="e">
        <f t="shared" si="232"/>
        <v>#DIV/0!</v>
      </c>
    </row>
    <row r="970" spans="1:8" ht="17.100000000000001" customHeight="1">
      <c r="A970" s="1193"/>
      <c r="B970" s="2775"/>
      <c r="C970" s="2769" t="s">
        <v>835</v>
      </c>
      <c r="D970" s="2769"/>
      <c r="E970" s="1791">
        <f t="shared" ref="E970:G970" si="238">E971</f>
        <v>3000</v>
      </c>
      <c r="F970" s="1791">
        <f t="shared" si="238"/>
        <v>4500</v>
      </c>
      <c r="G970" s="1791">
        <f t="shared" si="238"/>
        <v>4499</v>
      </c>
      <c r="H970" s="1792">
        <f t="shared" si="232"/>
        <v>0.99977777777777777</v>
      </c>
    </row>
    <row r="971" spans="1:8" ht="17.100000000000001" customHeight="1">
      <c r="A971" s="1193"/>
      <c r="B971" s="2775"/>
      <c r="C971" s="1759" t="s">
        <v>479</v>
      </c>
      <c r="D971" s="1760" t="s">
        <v>860</v>
      </c>
      <c r="E971" s="1791">
        <v>3000</v>
      </c>
      <c r="F971" s="1793">
        <v>4500</v>
      </c>
      <c r="G971" s="1791">
        <v>4499</v>
      </c>
      <c r="H971" s="1792">
        <f t="shared" si="232"/>
        <v>0.99977777777777777</v>
      </c>
    </row>
    <row r="972" spans="1:8" ht="17.100000000000001" customHeight="1">
      <c r="A972" s="1193"/>
      <c r="B972" s="2775"/>
      <c r="C972" s="2808"/>
      <c r="D972" s="2809"/>
      <c r="E972" s="1789"/>
      <c r="F972" s="1789"/>
      <c r="G972" s="1789"/>
      <c r="H972" s="1790"/>
    </row>
    <row r="973" spans="1:8" ht="19.5" customHeight="1">
      <c r="A973" s="1193"/>
      <c r="B973" s="2775"/>
      <c r="C973" s="2793" t="s">
        <v>708</v>
      </c>
      <c r="D973" s="2794"/>
      <c r="E973" s="1306">
        <f>SUM(E974:E1028)</f>
        <v>3943966</v>
      </c>
      <c r="F973" s="1306">
        <f t="shared" ref="F973:G973" si="239">SUM(F974:F1028)</f>
        <v>7309305</v>
      </c>
      <c r="G973" s="1306">
        <f t="shared" si="239"/>
        <v>3444800</v>
      </c>
      <c r="H973" s="1307">
        <f t="shared" si="232"/>
        <v>0.47128967802000327</v>
      </c>
    </row>
    <row r="974" spans="1:8" ht="67.5" customHeight="1">
      <c r="A974" s="1193"/>
      <c r="B974" s="2775"/>
      <c r="C974" s="1794" t="s">
        <v>204</v>
      </c>
      <c r="D974" s="1325" t="s">
        <v>709</v>
      </c>
      <c r="E974" s="1306">
        <v>0</v>
      </c>
      <c r="F974" s="1598">
        <v>254341</v>
      </c>
      <c r="G974" s="1306">
        <v>0</v>
      </c>
      <c r="H974" s="1307">
        <f t="shared" si="232"/>
        <v>0</v>
      </c>
    </row>
    <row r="975" spans="1:8" ht="60" customHeight="1">
      <c r="A975" s="1193"/>
      <c r="B975" s="2775"/>
      <c r="C975" s="1795" t="s">
        <v>325</v>
      </c>
      <c r="D975" s="1325" t="s">
        <v>709</v>
      </c>
      <c r="E975" s="1306">
        <v>0</v>
      </c>
      <c r="F975" s="1598">
        <v>15403</v>
      </c>
      <c r="G975" s="1306">
        <v>0</v>
      </c>
      <c r="H975" s="1307">
        <f t="shared" si="232"/>
        <v>0</v>
      </c>
    </row>
    <row r="976" spans="1:8" ht="60" customHeight="1">
      <c r="A976" s="1193"/>
      <c r="B976" s="2775"/>
      <c r="C976" s="1795" t="s">
        <v>88</v>
      </c>
      <c r="D976" s="1325" t="s">
        <v>710</v>
      </c>
      <c r="E976" s="1306">
        <v>0</v>
      </c>
      <c r="F976" s="1598">
        <v>2320815</v>
      </c>
      <c r="G976" s="1306">
        <v>0</v>
      </c>
      <c r="H976" s="1307">
        <f t="shared" si="232"/>
        <v>0</v>
      </c>
    </row>
    <row r="977" spans="1:8" ht="60" customHeight="1">
      <c r="A977" s="1193"/>
      <c r="B977" s="2775"/>
      <c r="C977" s="1795" t="s">
        <v>153</v>
      </c>
      <c r="D977" s="1325" t="s">
        <v>710</v>
      </c>
      <c r="E977" s="1306">
        <v>0</v>
      </c>
      <c r="F977" s="1598">
        <v>140543</v>
      </c>
      <c r="G977" s="1306">
        <v>0</v>
      </c>
      <c r="H977" s="1307">
        <f t="shared" si="232"/>
        <v>0</v>
      </c>
    </row>
    <row r="978" spans="1:8" ht="24" hidden="1" customHeight="1">
      <c r="A978" s="1193"/>
      <c r="B978" s="2775"/>
      <c r="C978" s="1796" t="s">
        <v>882</v>
      </c>
      <c r="D978" s="1325" t="s">
        <v>759</v>
      </c>
      <c r="E978" s="1306">
        <v>0</v>
      </c>
      <c r="F978" s="1306"/>
      <c r="G978" s="1306"/>
      <c r="H978" s="1307" t="e">
        <f t="shared" si="232"/>
        <v>#DIV/0!</v>
      </c>
    </row>
    <row r="979" spans="1:8" ht="17.25" customHeight="1">
      <c r="A979" s="1193"/>
      <c r="B979" s="2775"/>
      <c r="C979" s="1796" t="s">
        <v>761</v>
      </c>
      <c r="D979" s="1760" t="s">
        <v>668</v>
      </c>
      <c r="E979" s="1306">
        <v>0</v>
      </c>
      <c r="F979" s="1598">
        <v>28418</v>
      </c>
      <c r="G979" s="1306">
        <v>0</v>
      </c>
      <c r="H979" s="1307">
        <f t="shared" si="232"/>
        <v>0</v>
      </c>
    </row>
    <row r="980" spans="1:8" ht="17.100000000000001" customHeight="1">
      <c r="A980" s="1193"/>
      <c r="B980" s="2775"/>
      <c r="C980" s="1265" t="s">
        <v>713</v>
      </c>
      <c r="D980" s="1760" t="s">
        <v>668</v>
      </c>
      <c r="E980" s="1306">
        <f>245948+910006+34048</f>
        <v>1190002</v>
      </c>
      <c r="F980" s="1598">
        <v>1302014</v>
      </c>
      <c r="G980" s="1598">
        <v>1241573</v>
      </c>
      <c r="H980" s="1599">
        <f t="shared" si="232"/>
        <v>0.95357884016608119</v>
      </c>
    </row>
    <row r="981" spans="1:8" ht="17.100000000000001" customHeight="1">
      <c r="A981" s="1193"/>
      <c r="B981" s="2775"/>
      <c r="C981" s="1759" t="s">
        <v>714</v>
      </c>
      <c r="D981" s="1760" t="s">
        <v>668</v>
      </c>
      <c r="E981" s="1306">
        <f>160589+6009</f>
        <v>166598</v>
      </c>
      <c r="F981" s="1598">
        <v>189070</v>
      </c>
      <c r="G981" s="1306">
        <v>178345</v>
      </c>
      <c r="H981" s="1599">
        <f t="shared" si="232"/>
        <v>0.94327497752155287</v>
      </c>
    </row>
    <row r="982" spans="1:8" ht="17.100000000000001" customHeight="1">
      <c r="A982" s="1193"/>
      <c r="B982" s="2775"/>
      <c r="C982" s="1759" t="s">
        <v>715</v>
      </c>
      <c r="D982" s="1760" t="s">
        <v>669</v>
      </c>
      <c r="E982" s="1306">
        <f>21000+53877</f>
        <v>74877</v>
      </c>
      <c r="F982" s="1598">
        <v>83667</v>
      </c>
      <c r="G982" s="1598">
        <v>83300</v>
      </c>
      <c r="H982" s="1599">
        <f t="shared" si="232"/>
        <v>0.99561356329257655</v>
      </c>
    </row>
    <row r="983" spans="1:8" ht="17.100000000000001" customHeight="1">
      <c r="A983" s="1193"/>
      <c r="B983" s="2775"/>
      <c r="C983" s="1759" t="s">
        <v>716</v>
      </c>
      <c r="D983" s="1760" t="s">
        <v>669</v>
      </c>
      <c r="E983" s="1306">
        <v>9508</v>
      </c>
      <c r="F983" s="1598">
        <v>11458</v>
      </c>
      <c r="G983" s="1598">
        <v>11393</v>
      </c>
      <c r="H983" s="1599">
        <f t="shared" si="232"/>
        <v>0.99432710769767851</v>
      </c>
    </row>
    <row r="984" spans="1:8" ht="17.100000000000001" customHeight="1">
      <c r="A984" s="1193"/>
      <c r="B984" s="2775"/>
      <c r="C984" s="1759" t="s">
        <v>763</v>
      </c>
      <c r="D984" s="1760" t="s">
        <v>670</v>
      </c>
      <c r="E984" s="1306">
        <v>0</v>
      </c>
      <c r="F984" s="1598">
        <v>4938</v>
      </c>
      <c r="G984" s="1598">
        <v>0</v>
      </c>
      <c r="H984" s="1599">
        <f t="shared" si="232"/>
        <v>0</v>
      </c>
    </row>
    <row r="985" spans="1:8" ht="17.100000000000001" customHeight="1">
      <c r="A985" s="1193"/>
      <c r="B985" s="2775"/>
      <c r="C985" s="1759" t="s">
        <v>717</v>
      </c>
      <c r="D985" s="1760" t="s">
        <v>670</v>
      </c>
      <c r="E985" s="1306">
        <f>45587+173910+5917</f>
        <v>225414</v>
      </c>
      <c r="F985" s="1598">
        <v>246646</v>
      </c>
      <c r="G985" s="1598">
        <v>226357</v>
      </c>
      <c r="H985" s="1599">
        <f t="shared" si="232"/>
        <v>0.91774040527719891</v>
      </c>
    </row>
    <row r="986" spans="1:8" ht="17.100000000000001" customHeight="1">
      <c r="A986" s="1193"/>
      <c r="B986" s="2775"/>
      <c r="C986" s="1759" t="s">
        <v>718</v>
      </c>
      <c r="D986" s="1760" t="s">
        <v>670</v>
      </c>
      <c r="E986" s="1306">
        <f>30690+1044</f>
        <v>31734</v>
      </c>
      <c r="F986" s="1598">
        <v>35958</v>
      </c>
      <c r="G986" s="1598">
        <v>32381</v>
      </c>
      <c r="H986" s="1599">
        <f t="shared" si="232"/>
        <v>0.90052283219311424</v>
      </c>
    </row>
    <row r="987" spans="1:8" ht="28.5" customHeight="1">
      <c r="A987" s="1193"/>
      <c r="B987" s="2775"/>
      <c r="C987" s="1759" t="s">
        <v>764</v>
      </c>
      <c r="D987" s="1760" t="s">
        <v>671</v>
      </c>
      <c r="E987" s="1306">
        <v>0</v>
      </c>
      <c r="F987" s="1598">
        <v>698</v>
      </c>
      <c r="G987" s="1598">
        <v>0</v>
      </c>
      <c r="H987" s="1599">
        <f t="shared" si="232"/>
        <v>0</v>
      </c>
    </row>
    <row r="988" spans="1:8" ht="28.5" customHeight="1">
      <c r="A988" s="1193"/>
      <c r="B988" s="2775"/>
      <c r="C988" s="1759" t="s">
        <v>719</v>
      </c>
      <c r="D988" s="1760" t="s">
        <v>671</v>
      </c>
      <c r="E988" s="1306">
        <f>4577+52207+834</f>
        <v>57618</v>
      </c>
      <c r="F988" s="1598">
        <v>60636</v>
      </c>
      <c r="G988" s="1598">
        <v>27656</v>
      </c>
      <c r="H988" s="1599">
        <f t="shared" si="232"/>
        <v>0.45609868724849922</v>
      </c>
    </row>
    <row r="989" spans="1:8" ht="26.25" customHeight="1">
      <c r="A989" s="1193"/>
      <c r="B989" s="2775"/>
      <c r="C989" s="1759" t="s">
        <v>720</v>
      </c>
      <c r="D989" s="1760" t="s">
        <v>671</v>
      </c>
      <c r="E989" s="1306">
        <f>9213+148</f>
        <v>9361</v>
      </c>
      <c r="F989" s="1598">
        <v>9959</v>
      </c>
      <c r="G989" s="1598">
        <v>4169</v>
      </c>
      <c r="H989" s="1599">
        <f t="shared" si="232"/>
        <v>0.41861632694045586</v>
      </c>
    </row>
    <row r="990" spans="1:8" ht="17.100000000000001" customHeight="1">
      <c r="A990" s="1193"/>
      <c r="B990" s="2775"/>
      <c r="C990" s="1759" t="s">
        <v>844</v>
      </c>
      <c r="D990" s="1760" t="s">
        <v>672</v>
      </c>
      <c r="E990" s="1306">
        <v>0</v>
      </c>
      <c r="F990" s="1598">
        <v>14271</v>
      </c>
      <c r="G990" s="1598">
        <v>0</v>
      </c>
      <c r="H990" s="1599">
        <f t="shared" si="232"/>
        <v>0</v>
      </c>
    </row>
    <row r="991" spans="1:8" ht="17.100000000000001" customHeight="1">
      <c r="A991" s="1193"/>
      <c r="B991" s="2775"/>
      <c r="C991" s="1759" t="s">
        <v>721</v>
      </c>
      <c r="D991" s="1760" t="s">
        <v>672</v>
      </c>
      <c r="E991" s="1306">
        <v>2000</v>
      </c>
      <c r="F991" s="1598">
        <v>2000</v>
      </c>
      <c r="G991" s="1598">
        <v>0</v>
      </c>
      <c r="H991" s="1599">
        <f t="shared" si="232"/>
        <v>0</v>
      </c>
    </row>
    <row r="992" spans="1:8" ht="17.100000000000001" customHeight="1">
      <c r="A992" s="1193"/>
      <c r="B992" s="2775"/>
      <c r="C992" s="1759" t="s">
        <v>722</v>
      </c>
      <c r="D992" s="1760" t="s">
        <v>672</v>
      </c>
      <c r="E992" s="1306">
        <v>0</v>
      </c>
      <c r="F992" s="1598">
        <v>864</v>
      </c>
      <c r="G992" s="1598">
        <v>0</v>
      </c>
      <c r="H992" s="1599">
        <f t="shared" si="232"/>
        <v>0</v>
      </c>
    </row>
    <row r="993" spans="1:8" ht="17.100000000000001" customHeight="1">
      <c r="A993" s="1193"/>
      <c r="B993" s="2775"/>
      <c r="C993" s="1797" t="s">
        <v>463</v>
      </c>
      <c r="D993" s="1760" t="s">
        <v>675</v>
      </c>
      <c r="E993" s="1306">
        <v>0</v>
      </c>
      <c r="F993" s="1306">
        <v>2845</v>
      </c>
      <c r="G993" s="1306">
        <v>1268</v>
      </c>
      <c r="H993" s="1599">
        <f t="shared" si="232"/>
        <v>0.44569420035149387</v>
      </c>
    </row>
    <row r="994" spans="1:8" ht="17.100000000000001" customHeight="1">
      <c r="A994" s="1193"/>
      <c r="B994" s="2775"/>
      <c r="C994" s="1759" t="s">
        <v>765</v>
      </c>
      <c r="D994" s="1760" t="s">
        <v>675</v>
      </c>
      <c r="E994" s="1306">
        <v>0</v>
      </c>
      <c r="F994" s="1306">
        <v>41048</v>
      </c>
      <c r="G994" s="1306">
        <v>0</v>
      </c>
      <c r="H994" s="1599">
        <f t="shared" si="232"/>
        <v>0</v>
      </c>
    </row>
    <row r="995" spans="1:8" ht="17.100000000000001" customHeight="1">
      <c r="A995" s="1193"/>
      <c r="B995" s="2775"/>
      <c r="C995" s="1759" t="s">
        <v>726</v>
      </c>
      <c r="D995" s="1760" t="s">
        <v>675</v>
      </c>
      <c r="E995" s="1306">
        <f>100000+150293</f>
        <v>250293</v>
      </c>
      <c r="F995" s="1306">
        <v>283466</v>
      </c>
      <c r="G995" s="1306">
        <v>165305</v>
      </c>
      <c r="H995" s="1599">
        <f t="shared" si="232"/>
        <v>0.58315635737619331</v>
      </c>
    </row>
    <row r="996" spans="1:8" ht="17.100000000000001" customHeight="1">
      <c r="A996" s="1193"/>
      <c r="B996" s="2775"/>
      <c r="C996" s="1759" t="s">
        <v>727</v>
      </c>
      <c r="D996" s="1760" t="s">
        <v>675</v>
      </c>
      <c r="E996" s="1306">
        <v>26522</v>
      </c>
      <c r="F996" s="1306">
        <v>34862</v>
      </c>
      <c r="G996" s="1306">
        <v>26618</v>
      </c>
      <c r="H996" s="1599">
        <f t="shared" si="232"/>
        <v>0.76352475474728931</v>
      </c>
    </row>
    <row r="997" spans="1:8" ht="17.100000000000001" customHeight="1">
      <c r="A997" s="1193"/>
      <c r="B997" s="2775"/>
      <c r="C997" s="1759" t="s">
        <v>883</v>
      </c>
      <c r="D997" s="1760" t="s">
        <v>676</v>
      </c>
      <c r="E997" s="1306">
        <f>2000</f>
        <v>2000</v>
      </c>
      <c r="F997" s="1306">
        <v>42718</v>
      </c>
      <c r="G997" s="1306">
        <v>39895</v>
      </c>
      <c r="H997" s="1599">
        <f t="shared" si="232"/>
        <v>0.93391544547965732</v>
      </c>
    </row>
    <row r="998" spans="1:8" ht="17.100000000000001" customHeight="1">
      <c r="A998" s="1193"/>
      <c r="B998" s="2775"/>
      <c r="C998" s="1759" t="s">
        <v>884</v>
      </c>
      <c r="D998" s="1760" t="s">
        <v>676</v>
      </c>
      <c r="E998" s="1306">
        <v>0</v>
      </c>
      <c r="F998" s="1306">
        <v>6832</v>
      </c>
      <c r="G998" s="1306">
        <v>6832</v>
      </c>
      <c r="H998" s="1599">
        <f t="shared" si="232"/>
        <v>1</v>
      </c>
    </row>
    <row r="999" spans="1:8" ht="18.75" customHeight="1">
      <c r="A999" s="1193"/>
      <c r="B999" s="2775"/>
      <c r="C999" s="1759" t="s">
        <v>885</v>
      </c>
      <c r="D999" s="1760" t="s">
        <v>677</v>
      </c>
      <c r="E999" s="1306">
        <v>0</v>
      </c>
      <c r="F999" s="1598">
        <v>2642</v>
      </c>
      <c r="G999" s="1598">
        <v>0</v>
      </c>
      <c r="H999" s="1599">
        <f t="shared" si="232"/>
        <v>0</v>
      </c>
    </row>
    <row r="1000" spans="1:8" ht="17.100000000000001" customHeight="1">
      <c r="A1000" s="1193"/>
      <c r="B1000" s="2775"/>
      <c r="C1000" s="1759" t="s">
        <v>862</v>
      </c>
      <c r="D1000" s="1760" t="s">
        <v>677</v>
      </c>
      <c r="E1000" s="1306">
        <v>15300</v>
      </c>
      <c r="F1000" s="1598">
        <v>15300</v>
      </c>
      <c r="G1000" s="1598">
        <v>11205</v>
      </c>
      <c r="H1000" s="1599">
        <f t="shared" si="232"/>
        <v>0.73235294117647054</v>
      </c>
    </row>
    <row r="1001" spans="1:8" ht="17.100000000000001" customHeight="1">
      <c r="A1001" s="1193"/>
      <c r="B1001" s="2775"/>
      <c r="C1001" s="1759" t="s">
        <v>863</v>
      </c>
      <c r="D1001" s="1760" t="s">
        <v>677</v>
      </c>
      <c r="E1001" s="1306">
        <v>2700</v>
      </c>
      <c r="F1001" s="1598">
        <v>2860</v>
      </c>
      <c r="G1001" s="1598">
        <v>1978</v>
      </c>
      <c r="H1001" s="1599">
        <f t="shared" si="232"/>
        <v>0.6916083916083916</v>
      </c>
    </row>
    <row r="1002" spans="1:8" ht="17.100000000000001" customHeight="1">
      <c r="A1002" s="1193"/>
      <c r="B1002" s="2775"/>
      <c r="C1002" s="1759" t="s">
        <v>728</v>
      </c>
      <c r="D1002" s="1760" t="s">
        <v>678</v>
      </c>
      <c r="E1002" s="1306">
        <v>2000</v>
      </c>
      <c r="F1002" s="1598">
        <v>2000</v>
      </c>
      <c r="G1002" s="1598">
        <v>0</v>
      </c>
      <c r="H1002" s="1599">
        <f t="shared" si="232"/>
        <v>0</v>
      </c>
    </row>
    <row r="1003" spans="1:8" ht="17.100000000000001" customHeight="1">
      <c r="A1003" s="1193"/>
      <c r="B1003" s="2775"/>
      <c r="C1003" s="1759" t="s">
        <v>467</v>
      </c>
      <c r="D1003" s="1760" t="s">
        <v>680</v>
      </c>
      <c r="E1003" s="1306">
        <v>0</v>
      </c>
      <c r="F1003" s="1798">
        <v>2469</v>
      </c>
      <c r="G1003" s="1798">
        <v>2469</v>
      </c>
      <c r="H1003" s="1599"/>
    </row>
    <row r="1004" spans="1:8" ht="21" customHeight="1">
      <c r="A1004" s="1193"/>
      <c r="B1004" s="2775"/>
      <c r="C1004" s="1759" t="s">
        <v>766</v>
      </c>
      <c r="D1004" s="1760" t="s">
        <v>680</v>
      </c>
      <c r="E1004" s="1306">
        <v>0</v>
      </c>
      <c r="F1004" s="1306">
        <v>53079</v>
      </c>
      <c r="G1004" s="1306">
        <v>0</v>
      </c>
      <c r="H1004" s="1599">
        <f t="shared" si="232"/>
        <v>0</v>
      </c>
    </row>
    <row r="1005" spans="1:8" ht="17.100000000000001" customHeight="1">
      <c r="A1005" s="1193"/>
      <c r="B1005" s="2775"/>
      <c r="C1005" s="1759" t="s">
        <v>730</v>
      </c>
      <c r="D1005" s="1760" t="s">
        <v>680</v>
      </c>
      <c r="E1005" s="1306">
        <f>539154+296650+79646</f>
        <v>915450</v>
      </c>
      <c r="F1005" s="1306">
        <v>1023215</v>
      </c>
      <c r="G1005" s="1306">
        <v>615113</v>
      </c>
      <c r="H1005" s="1599">
        <f t="shared" si="232"/>
        <v>0.6011571370630806</v>
      </c>
    </row>
    <row r="1006" spans="1:8" ht="17.100000000000001" customHeight="1">
      <c r="A1006" s="1193"/>
      <c r="B1006" s="2775"/>
      <c r="C1006" s="1759" t="s">
        <v>731</v>
      </c>
      <c r="D1006" s="1760" t="s">
        <v>680</v>
      </c>
      <c r="E1006" s="1306">
        <f>52350+14054</f>
        <v>66404</v>
      </c>
      <c r="F1006" s="1306">
        <v>85816</v>
      </c>
      <c r="G1006" s="1306">
        <v>50832</v>
      </c>
      <c r="H1006" s="1599">
        <f t="shared" si="232"/>
        <v>0.59233709331593176</v>
      </c>
    </row>
    <row r="1007" spans="1:8" ht="17.100000000000001" customHeight="1">
      <c r="A1007" s="1193"/>
      <c r="B1007" s="2775"/>
      <c r="C1007" s="1759" t="s">
        <v>886</v>
      </c>
      <c r="D1007" s="1760" t="s">
        <v>681</v>
      </c>
      <c r="E1007" s="1306">
        <v>0</v>
      </c>
      <c r="F1007" s="1306">
        <v>6031</v>
      </c>
      <c r="G1007" s="1306">
        <v>0</v>
      </c>
      <c r="H1007" s="1599">
        <f t="shared" si="232"/>
        <v>0</v>
      </c>
    </row>
    <row r="1008" spans="1:8" ht="17.100000000000001" customHeight="1">
      <c r="A1008" s="1193"/>
      <c r="B1008" s="2775"/>
      <c r="C1008" s="1759" t="s">
        <v>866</v>
      </c>
      <c r="D1008" s="1760" t="s">
        <v>681</v>
      </c>
      <c r="E1008" s="1306">
        <f>3000+6800</f>
        <v>9800</v>
      </c>
      <c r="F1008" s="1306">
        <v>9800</v>
      </c>
      <c r="G1008" s="1306">
        <v>794</v>
      </c>
      <c r="H1008" s="1599">
        <f t="shared" si="232"/>
        <v>8.1020408163265306E-2</v>
      </c>
    </row>
    <row r="1009" spans="1:8" ht="17.100000000000001" customHeight="1">
      <c r="A1009" s="1193"/>
      <c r="B1009" s="2775"/>
      <c r="C1009" s="1759" t="s">
        <v>887</v>
      </c>
      <c r="D1009" s="1760" t="s">
        <v>681</v>
      </c>
      <c r="E1009" s="1306">
        <v>1200</v>
      </c>
      <c r="F1009" s="1598">
        <v>1565</v>
      </c>
      <c r="G1009" s="1598">
        <v>131</v>
      </c>
      <c r="H1009" s="1599">
        <f t="shared" si="232"/>
        <v>8.370607028753993E-2</v>
      </c>
    </row>
    <row r="1010" spans="1:8" ht="17.100000000000001" customHeight="1">
      <c r="A1010" s="1193"/>
      <c r="B1010" s="2775"/>
      <c r="C1010" s="1759" t="s">
        <v>812</v>
      </c>
      <c r="D1010" s="1760" t="s">
        <v>813</v>
      </c>
      <c r="E1010" s="1306">
        <f>11000+4250</f>
        <v>15250</v>
      </c>
      <c r="F1010" s="1598">
        <v>11850</v>
      </c>
      <c r="G1010" s="1598">
        <v>678</v>
      </c>
      <c r="H1010" s="1599">
        <f t="shared" si="232"/>
        <v>5.721518987341772E-2</v>
      </c>
    </row>
    <row r="1011" spans="1:8" ht="17.100000000000001" customHeight="1">
      <c r="A1011" s="1193"/>
      <c r="B1011" s="2775"/>
      <c r="C1011" s="1759" t="s">
        <v>814</v>
      </c>
      <c r="D1011" s="1760" t="s">
        <v>813</v>
      </c>
      <c r="E1011" s="1306">
        <v>750</v>
      </c>
      <c r="F1011" s="1598">
        <v>150</v>
      </c>
      <c r="G1011" s="1598">
        <v>120</v>
      </c>
      <c r="H1011" s="1599">
        <f t="shared" si="232"/>
        <v>0.8</v>
      </c>
    </row>
    <row r="1012" spans="1:8" ht="17.100000000000001" customHeight="1">
      <c r="A1012" s="1193"/>
      <c r="B1012" s="2775"/>
      <c r="C1012" s="1759" t="s">
        <v>767</v>
      </c>
      <c r="D1012" s="1760" t="s">
        <v>682</v>
      </c>
      <c r="E1012" s="1306">
        <v>0</v>
      </c>
      <c r="F1012" s="1598">
        <v>71327</v>
      </c>
      <c r="G1012" s="1598">
        <v>0</v>
      </c>
      <c r="H1012" s="1599">
        <f t="shared" si="232"/>
        <v>0</v>
      </c>
    </row>
    <row r="1013" spans="1:8" ht="17.100000000000001" customHeight="1">
      <c r="A1013" s="1193"/>
      <c r="B1013" s="2775"/>
      <c r="C1013" s="1759" t="s">
        <v>732</v>
      </c>
      <c r="D1013" s="1760" t="s">
        <v>682</v>
      </c>
      <c r="E1013" s="1306">
        <v>570350</v>
      </c>
      <c r="F1013" s="1598">
        <v>591473</v>
      </c>
      <c r="G1013" s="1598">
        <v>510850</v>
      </c>
      <c r="H1013" s="1599">
        <f t="shared" ref="H1013:H1082" si="240">G1013/F1013</f>
        <v>0.86369115750000425</v>
      </c>
    </row>
    <row r="1014" spans="1:8" ht="17.100000000000001" customHeight="1">
      <c r="A1014" s="1193"/>
      <c r="B1014" s="2775"/>
      <c r="C1014" s="1759" t="s">
        <v>733</v>
      </c>
      <c r="D1014" s="1760" t="s">
        <v>682</v>
      </c>
      <c r="E1014" s="1306">
        <v>100650</v>
      </c>
      <c r="F1014" s="1598">
        <v>108697</v>
      </c>
      <c r="G1014" s="1598">
        <v>90150</v>
      </c>
      <c r="H1014" s="1599">
        <f t="shared" si="240"/>
        <v>0.82936971581552388</v>
      </c>
    </row>
    <row r="1015" spans="1:8" ht="27.75" customHeight="1">
      <c r="A1015" s="1193"/>
      <c r="B1015" s="2775"/>
      <c r="C1015" s="1759" t="s">
        <v>868</v>
      </c>
      <c r="D1015" s="1760" t="s">
        <v>684</v>
      </c>
      <c r="E1015" s="1306">
        <f>26000+17000</f>
        <v>43000</v>
      </c>
      <c r="F1015" s="1598">
        <v>23000</v>
      </c>
      <c r="G1015" s="1598">
        <v>10348</v>
      </c>
      <c r="H1015" s="1599">
        <f t="shared" si="240"/>
        <v>0.44991304347826089</v>
      </c>
    </row>
    <row r="1016" spans="1:8" ht="27" customHeight="1">
      <c r="A1016" s="1193"/>
      <c r="B1016" s="2775"/>
      <c r="C1016" s="1759" t="s">
        <v>869</v>
      </c>
      <c r="D1016" s="1760" t="s">
        <v>684</v>
      </c>
      <c r="E1016" s="1306">
        <v>3000</v>
      </c>
      <c r="F1016" s="1598">
        <v>3000</v>
      </c>
      <c r="G1016" s="1598">
        <v>1826</v>
      </c>
      <c r="H1016" s="1599">
        <f t="shared" si="240"/>
        <v>0.60866666666666669</v>
      </c>
    </row>
    <row r="1017" spans="1:8" ht="17.25" customHeight="1">
      <c r="A1017" s="1193"/>
      <c r="B1017" s="2775"/>
      <c r="C1017" s="1759" t="s">
        <v>846</v>
      </c>
      <c r="D1017" s="1760" t="s">
        <v>685</v>
      </c>
      <c r="E1017" s="1306">
        <v>0</v>
      </c>
      <c r="F1017" s="1598">
        <v>4020</v>
      </c>
      <c r="G1017" s="1598">
        <v>0</v>
      </c>
      <c r="H1017" s="1599">
        <f t="shared" si="240"/>
        <v>0</v>
      </c>
    </row>
    <row r="1018" spans="1:8" ht="17.100000000000001" customHeight="1">
      <c r="A1018" s="1193"/>
      <c r="B1018" s="2775"/>
      <c r="C1018" s="1759" t="s">
        <v>734</v>
      </c>
      <c r="D1018" s="1760" t="s">
        <v>685</v>
      </c>
      <c r="E1018" s="1306">
        <f>10000+9932</f>
        <v>19932</v>
      </c>
      <c r="F1018" s="1598">
        <v>30132</v>
      </c>
      <c r="G1018" s="1306">
        <v>17424</v>
      </c>
      <c r="H1018" s="1599">
        <f t="shared" si="240"/>
        <v>0.57825567502986863</v>
      </c>
    </row>
    <row r="1019" spans="1:8" ht="17.100000000000001" customHeight="1">
      <c r="A1019" s="1193"/>
      <c r="B1019" s="2775"/>
      <c r="C1019" s="1759" t="s">
        <v>735</v>
      </c>
      <c r="D1019" s="1760" t="s">
        <v>685</v>
      </c>
      <c r="E1019" s="1306">
        <v>1753</v>
      </c>
      <c r="F1019" s="1598">
        <v>3797</v>
      </c>
      <c r="G1019" s="1306">
        <v>2057</v>
      </c>
      <c r="H1019" s="1599">
        <f t="shared" si="240"/>
        <v>0.54174348169607589</v>
      </c>
    </row>
    <row r="1020" spans="1:8" ht="17.100000000000001" customHeight="1">
      <c r="A1020" s="1193"/>
      <c r="B1020" s="2775"/>
      <c r="C1020" s="1759" t="s">
        <v>815</v>
      </c>
      <c r="D1020" s="1760" t="s">
        <v>794</v>
      </c>
      <c r="E1020" s="1306">
        <v>10000</v>
      </c>
      <c r="F1020" s="1598">
        <v>17810</v>
      </c>
      <c r="G1020" s="1306">
        <v>7226</v>
      </c>
      <c r="H1020" s="1599">
        <f t="shared" si="240"/>
        <v>0.40572711959573271</v>
      </c>
    </row>
    <row r="1021" spans="1:8" ht="17.100000000000001" customHeight="1">
      <c r="A1021" s="1193"/>
      <c r="B1021" s="2775"/>
      <c r="C1021" s="1759" t="s">
        <v>816</v>
      </c>
      <c r="D1021" s="1760" t="s">
        <v>794</v>
      </c>
      <c r="E1021" s="1306">
        <v>0</v>
      </c>
      <c r="F1021" s="1598">
        <v>450</v>
      </c>
      <c r="G1021" s="1306">
        <v>12</v>
      </c>
      <c r="H1021" s="1599">
        <f t="shared" si="240"/>
        <v>2.6666666666666668E-2</v>
      </c>
    </row>
    <row r="1022" spans="1:8" ht="17.100000000000001" customHeight="1">
      <c r="A1022" s="1193"/>
      <c r="B1022" s="2775"/>
      <c r="C1022" s="1759" t="s">
        <v>888</v>
      </c>
      <c r="D1022" s="1760" t="s">
        <v>686</v>
      </c>
      <c r="E1022" s="1306">
        <v>0</v>
      </c>
      <c r="F1022" s="1598">
        <v>2642</v>
      </c>
      <c r="G1022" s="1306">
        <v>0</v>
      </c>
      <c r="H1022" s="1599">
        <f t="shared" si="240"/>
        <v>0</v>
      </c>
    </row>
    <row r="1023" spans="1:8" ht="17.100000000000001" customHeight="1">
      <c r="A1023" s="1193"/>
      <c r="B1023" s="2775"/>
      <c r="C1023" s="1759" t="s">
        <v>737</v>
      </c>
      <c r="D1023" s="1760" t="s">
        <v>686</v>
      </c>
      <c r="E1023" s="1306">
        <v>0</v>
      </c>
      <c r="F1023" s="1598">
        <v>160</v>
      </c>
      <c r="G1023" s="1306">
        <v>0</v>
      </c>
      <c r="H1023" s="1599">
        <f t="shared" si="240"/>
        <v>0</v>
      </c>
    </row>
    <row r="1024" spans="1:8" ht="17.100000000000001" customHeight="1">
      <c r="A1024" s="1193"/>
      <c r="B1024" s="2775"/>
      <c r="C1024" s="1759" t="s">
        <v>870</v>
      </c>
      <c r="D1024" s="1760" t="s">
        <v>691</v>
      </c>
      <c r="E1024" s="1306">
        <v>1275</v>
      </c>
      <c r="F1024" s="1598">
        <v>807</v>
      </c>
      <c r="G1024" s="1306">
        <v>303</v>
      </c>
      <c r="H1024" s="1599">
        <f t="shared" si="240"/>
        <v>0.37546468401486988</v>
      </c>
    </row>
    <row r="1025" spans="1:8" ht="17.100000000000001" customHeight="1">
      <c r="A1025" s="1193"/>
      <c r="B1025" s="2775"/>
      <c r="C1025" s="1774" t="s">
        <v>871</v>
      </c>
      <c r="D1025" s="1760" t="s">
        <v>691</v>
      </c>
      <c r="E1025" s="1306">
        <v>225</v>
      </c>
      <c r="F1025" s="1598">
        <v>143</v>
      </c>
      <c r="G1025" s="1306">
        <v>54</v>
      </c>
      <c r="H1025" s="1599">
        <f t="shared" si="240"/>
        <v>0.3776223776223776</v>
      </c>
    </row>
    <row r="1026" spans="1:8" ht="19.5" hidden="1" customHeight="1">
      <c r="A1026" s="1193"/>
      <c r="B1026" s="2775"/>
      <c r="C1026" s="1427" t="s">
        <v>738</v>
      </c>
      <c r="D1026" s="1787" t="s">
        <v>739</v>
      </c>
      <c r="E1026" s="1306">
        <v>0</v>
      </c>
      <c r="F1026" s="1598"/>
      <c r="G1026" s="1598"/>
      <c r="H1026" s="1599" t="e">
        <f t="shared" si="240"/>
        <v>#DIV/0!</v>
      </c>
    </row>
    <row r="1027" spans="1:8" ht="27.75" customHeight="1">
      <c r="A1027" s="1193"/>
      <c r="B1027" s="2775"/>
      <c r="C1027" s="1799" t="s">
        <v>740</v>
      </c>
      <c r="D1027" s="1787" t="s">
        <v>875</v>
      </c>
      <c r="E1027" s="1306">
        <f>9000+93500</f>
        <v>102500</v>
      </c>
      <c r="F1027" s="1598">
        <v>86851</v>
      </c>
      <c r="G1027" s="1598">
        <v>65288</v>
      </c>
      <c r="H1027" s="1599">
        <f t="shared" si="240"/>
        <v>0.75172421733773931</v>
      </c>
    </row>
    <row r="1028" spans="1:8" ht="24.75" customHeight="1">
      <c r="A1028" s="2661"/>
      <c r="B1028" s="2775"/>
      <c r="C1028" s="1799" t="s">
        <v>741</v>
      </c>
      <c r="D1028" s="1800" t="s">
        <v>875</v>
      </c>
      <c r="E1028" s="1801">
        <v>16500</v>
      </c>
      <c r="F1028" s="1802">
        <v>14749</v>
      </c>
      <c r="G1028" s="1802">
        <v>10850</v>
      </c>
      <c r="H1028" s="1803">
        <f t="shared" si="240"/>
        <v>0.7356430944470812</v>
      </c>
    </row>
    <row r="1029" spans="1:8" ht="17.100000000000001" customHeight="1">
      <c r="A1029" s="2661"/>
      <c r="B1029" s="2775"/>
      <c r="C1029" s="1804"/>
      <c r="D1029" s="1805"/>
      <c r="E1029" s="1806"/>
      <c r="F1029" s="1806"/>
      <c r="G1029" s="1806"/>
      <c r="H1029" s="1807"/>
    </row>
    <row r="1030" spans="1:8" ht="17.100000000000001" customHeight="1">
      <c r="A1030" s="2661"/>
      <c r="B1030" s="2775"/>
      <c r="C1030" s="2795" t="s">
        <v>697</v>
      </c>
      <c r="D1030" s="2796"/>
      <c r="E1030" s="1808">
        <f t="shared" ref="E1030:G1030" si="241">E1031+E1043</f>
        <v>1820786</v>
      </c>
      <c r="F1030" s="1808">
        <f t="shared" si="241"/>
        <v>1861289</v>
      </c>
      <c r="G1030" s="1808">
        <f t="shared" si="241"/>
        <v>283581</v>
      </c>
      <c r="H1030" s="1809">
        <f t="shared" si="240"/>
        <v>0.15235731796620514</v>
      </c>
    </row>
    <row r="1031" spans="1:8" ht="17.100000000000001" customHeight="1">
      <c r="A1031" s="2661"/>
      <c r="B1031" s="2775"/>
      <c r="C1031" s="2797" t="s">
        <v>698</v>
      </c>
      <c r="D1031" s="2798"/>
      <c r="E1031" s="1201">
        <f>SUM(E1032:E1041)</f>
        <v>1820786</v>
      </c>
      <c r="F1031" s="1201">
        <f t="shared" ref="F1031:G1031" si="242">SUM(F1032:F1041)</f>
        <v>1861289</v>
      </c>
      <c r="G1031" s="1201">
        <f t="shared" si="242"/>
        <v>283581</v>
      </c>
      <c r="H1031" s="1202">
        <f t="shared" si="240"/>
        <v>0.15235731796620514</v>
      </c>
    </row>
    <row r="1032" spans="1:8" ht="17.100000000000001" customHeight="1">
      <c r="A1032" s="2661"/>
      <c r="B1032" s="2775"/>
      <c r="C1032" s="1759" t="s">
        <v>472</v>
      </c>
      <c r="D1032" s="1760" t="s">
        <v>699</v>
      </c>
      <c r="E1032" s="1765">
        <v>250000</v>
      </c>
      <c r="F1032" s="1765">
        <v>215000</v>
      </c>
      <c r="G1032" s="1765">
        <v>176382</v>
      </c>
      <c r="H1032" s="1766">
        <f t="shared" si="240"/>
        <v>0.82038139534883725</v>
      </c>
    </row>
    <row r="1033" spans="1:8" ht="17.100000000000001" customHeight="1">
      <c r="A1033" s="2661"/>
      <c r="B1033" s="2775"/>
      <c r="C1033" s="1759" t="s">
        <v>769</v>
      </c>
      <c r="D1033" s="1760" t="s">
        <v>745</v>
      </c>
      <c r="E1033" s="1765">
        <v>0</v>
      </c>
      <c r="F1033" s="1765">
        <v>128298</v>
      </c>
      <c r="G1033" s="1765">
        <v>0</v>
      </c>
      <c r="H1033" s="1766">
        <f t="shared" si="240"/>
        <v>0</v>
      </c>
    </row>
    <row r="1034" spans="1:8" ht="18" customHeight="1">
      <c r="A1034" s="2661"/>
      <c r="B1034" s="2775"/>
      <c r="C1034" s="1759" t="s">
        <v>800</v>
      </c>
      <c r="D1034" s="1760" t="s">
        <v>745</v>
      </c>
      <c r="E1034" s="1765">
        <v>10000</v>
      </c>
      <c r="F1034" s="1765">
        <v>14000</v>
      </c>
      <c r="G1034" s="1765">
        <v>10999</v>
      </c>
      <c r="H1034" s="1766">
        <f t="shared" si="240"/>
        <v>0.7856428571428572</v>
      </c>
    </row>
    <row r="1035" spans="1:8" ht="18" customHeight="1">
      <c r="A1035" s="2661"/>
      <c r="B1035" s="1407"/>
      <c r="C1035" s="1759" t="s">
        <v>786</v>
      </c>
      <c r="D1035" s="1760" t="s">
        <v>745</v>
      </c>
      <c r="E1035" s="1765">
        <v>0</v>
      </c>
      <c r="F1035" s="1765">
        <v>7770</v>
      </c>
      <c r="G1035" s="1765">
        <v>0</v>
      </c>
      <c r="H1035" s="1766">
        <f t="shared" si="240"/>
        <v>0</v>
      </c>
    </row>
    <row r="1036" spans="1:8" ht="51.75" customHeight="1">
      <c r="A1036" s="2661"/>
      <c r="B1036" s="1407"/>
      <c r="C1036" s="1810" t="s">
        <v>770</v>
      </c>
      <c r="D1036" s="1811" t="s">
        <v>775</v>
      </c>
      <c r="E1036" s="1765">
        <v>0</v>
      </c>
      <c r="F1036" s="1765">
        <v>64149</v>
      </c>
      <c r="G1036" s="1765">
        <v>0</v>
      </c>
      <c r="H1036" s="1766">
        <f t="shared" si="240"/>
        <v>0</v>
      </c>
    </row>
    <row r="1037" spans="1:8" ht="54" customHeight="1">
      <c r="A1037" s="2661"/>
      <c r="B1037" s="1407"/>
      <c r="C1037" s="1265" t="s">
        <v>772</v>
      </c>
      <c r="D1037" s="1586" t="s">
        <v>775</v>
      </c>
      <c r="E1037" s="1765">
        <v>20000</v>
      </c>
      <c r="F1037" s="1765">
        <v>3885</v>
      </c>
      <c r="G1037" s="1765">
        <v>0</v>
      </c>
      <c r="H1037" s="1766">
        <f t="shared" si="240"/>
        <v>0</v>
      </c>
    </row>
    <row r="1038" spans="1:8" ht="55.5" customHeight="1">
      <c r="A1038" s="2661"/>
      <c r="B1038" s="1407"/>
      <c r="C1038" s="1265" t="s">
        <v>830</v>
      </c>
      <c r="D1038" s="1812" t="s">
        <v>822</v>
      </c>
      <c r="E1038" s="1765">
        <v>0</v>
      </c>
      <c r="F1038" s="1765">
        <v>833946</v>
      </c>
      <c r="G1038" s="1765">
        <v>0</v>
      </c>
      <c r="H1038" s="1766">
        <f t="shared" si="240"/>
        <v>0</v>
      </c>
    </row>
    <row r="1039" spans="1:8" ht="53.25" customHeight="1">
      <c r="A1039" s="2661"/>
      <c r="B1039" s="1407"/>
      <c r="C1039" s="1759" t="s">
        <v>821</v>
      </c>
      <c r="D1039" s="1812" t="s">
        <v>822</v>
      </c>
      <c r="E1039" s="1765">
        <v>1540786</v>
      </c>
      <c r="F1039" s="1765">
        <v>594241</v>
      </c>
      <c r="G1039" s="1765">
        <v>96200</v>
      </c>
      <c r="H1039" s="1766">
        <f t="shared" si="240"/>
        <v>0.16188718045372164</v>
      </c>
    </row>
    <row r="1040" spans="1:8" ht="38.25" hidden="1">
      <c r="A1040" s="2661"/>
      <c r="B1040" s="1407"/>
      <c r="C1040" s="1759" t="s">
        <v>513</v>
      </c>
      <c r="D1040" s="1760" t="s">
        <v>849</v>
      </c>
      <c r="E1040" s="1765">
        <v>0</v>
      </c>
      <c r="F1040" s="1765"/>
      <c r="G1040" s="1765"/>
      <c r="H1040" s="1766" t="e">
        <f t="shared" si="240"/>
        <v>#DIV/0!</v>
      </c>
    </row>
    <row r="1041" spans="1:8" ht="51" hidden="1">
      <c r="A1041" s="2661"/>
      <c r="B1041" s="1407"/>
      <c r="C1041" s="1813" t="s">
        <v>773</v>
      </c>
      <c r="D1041" s="1586" t="s">
        <v>705</v>
      </c>
      <c r="E1041" s="1765">
        <v>0</v>
      </c>
      <c r="F1041" s="1765"/>
      <c r="G1041" s="1765"/>
      <c r="H1041" s="1766" t="e">
        <f t="shared" si="240"/>
        <v>#DIV/0!</v>
      </c>
    </row>
    <row r="1042" spans="1:8" ht="15" hidden="1" customHeight="1">
      <c r="A1042" s="2661"/>
      <c r="B1042" s="1407"/>
      <c r="C1042" s="2799"/>
      <c r="D1042" s="2800"/>
      <c r="E1042" s="1765"/>
      <c r="F1042" s="1765"/>
      <c r="G1042" s="1765"/>
      <c r="H1042" s="1766"/>
    </row>
    <row r="1043" spans="1:8" ht="15" hidden="1" customHeight="1">
      <c r="A1043" s="2661"/>
      <c r="B1043" s="1407"/>
      <c r="C1043" s="2801" t="s">
        <v>806</v>
      </c>
      <c r="D1043" s="2802"/>
      <c r="E1043" s="1765">
        <f t="shared" ref="E1043" si="243">E1044</f>
        <v>0</v>
      </c>
      <c r="F1043" s="1765"/>
      <c r="G1043" s="1765"/>
      <c r="H1043" s="1766"/>
    </row>
    <row r="1044" spans="1:8" ht="38.25" hidden="1" customHeight="1">
      <c r="A1044" s="2661"/>
      <c r="B1044" s="1407"/>
      <c r="C1044" s="1814" t="s">
        <v>807</v>
      </c>
      <c r="D1044" s="1815" t="s">
        <v>808</v>
      </c>
      <c r="E1044" s="1765">
        <v>0</v>
      </c>
      <c r="F1044" s="1765"/>
      <c r="G1044" s="1765"/>
      <c r="H1044" s="1766"/>
    </row>
    <row r="1045" spans="1:8" ht="17.100000000000001" customHeight="1">
      <c r="A1045" s="2661"/>
      <c r="B1045" s="1407"/>
      <c r="C1045" s="1585"/>
      <c r="D1045" s="1586"/>
      <c r="E1045" s="1221"/>
      <c r="F1045" s="1221"/>
      <c r="G1045" s="1221"/>
      <c r="H1045" s="1766"/>
    </row>
    <row r="1046" spans="1:8" ht="17.100000000000001" customHeight="1">
      <c r="A1046" s="2661"/>
      <c r="B1046" s="1407"/>
      <c r="C1046" s="2803" t="s">
        <v>706</v>
      </c>
      <c r="D1046" s="2804"/>
      <c r="E1046" s="1816">
        <f>SUM(E1047:E1053)</f>
        <v>10000</v>
      </c>
      <c r="F1046" s="1816">
        <f t="shared" ref="F1046:G1046" si="244">SUM(F1047:F1053)</f>
        <v>1102550</v>
      </c>
      <c r="G1046" s="1816">
        <f t="shared" si="244"/>
        <v>10999</v>
      </c>
      <c r="H1046" s="1773">
        <f t="shared" si="240"/>
        <v>9.9759648088522061E-3</v>
      </c>
    </row>
    <row r="1047" spans="1:8" ht="17.100000000000001" customHeight="1">
      <c r="A1047" s="1193"/>
      <c r="B1047" s="1407"/>
      <c r="C1047" s="1817" t="s">
        <v>769</v>
      </c>
      <c r="D1047" s="1760" t="s">
        <v>745</v>
      </c>
      <c r="E1047" s="1767">
        <v>0</v>
      </c>
      <c r="F1047" s="1767">
        <v>128298</v>
      </c>
      <c r="G1047" s="1767">
        <v>0</v>
      </c>
      <c r="H1047" s="1766">
        <f t="shared" si="240"/>
        <v>0</v>
      </c>
    </row>
    <row r="1048" spans="1:8" ht="17.100000000000001" customHeight="1">
      <c r="A1048" s="1193"/>
      <c r="B1048" s="1407"/>
      <c r="C1048" s="1759" t="s">
        <v>800</v>
      </c>
      <c r="D1048" s="1760" t="s">
        <v>745</v>
      </c>
      <c r="E1048" s="1765">
        <v>10000</v>
      </c>
      <c r="F1048" s="1765">
        <v>14000</v>
      </c>
      <c r="G1048" s="1765">
        <v>10999</v>
      </c>
      <c r="H1048" s="1766">
        <f t="shared" si="240"/>
        <v>0.7856428571428572</v>
      </c>
    </row>
    <row r="1049" spans="1:8" ht="17.100000000000001" customHeight="1">
      <c r="A1049" s="1193"/>
      <c r="B1049" s="1407"/>
      <c r="C1049" s="1818" t="s">
        <v>786</v>
      </c>
      <c r="D1049" s="1819" t="s">
        <v>745</v>
      </c>
      <c r="E1049" s="1742">
        <v>0</v>
      </c>
      <c r="F1049" s="1742">
        <v>7770</v>
      </c>
      <c r="G1049" s="1742">
        <v>0</v>
      </c>
      <c r="H1049" s="1766">
        <f t="shared" si="240"/>
        <v>0</v>
      </c>
    </row>
    <row r="1050" spans="1:8" ht="51">
      <c r="A1050" s="1193"/>
      <c r="B1050" s="1407"/>
      <c r="C1050" s="1820" t="s">
        <v>770</v>
      </c>
      <c r="D1050" s="1819" t="s">
        <v>775</v>
      </c>
      <c r="E1050" s="1742">
        <v>0</v>
      </c>
      <c r="F1050" s="1742">
        <v>64149</v>
      </c>
      <c r="G1050" s="1742">
        <v>0</v>
      </c>
      <c r="H1050" s="1766">
        <f t="shared" si="240"/>
        <v>0</v>
      </c>
    </row>
    <row r="1051" spans="1:8" ht="49.5" customHeight="1">
      <c r="A1051" s="1193"/>
      <c r="B1051" s="1407"/>
      <c r="C1051" s="1820" t="s">
        <v>772</v>
      </c>
      <c r="D1051" s="1819" t="s">
        <v>775</v>
      </c>
      <c r="E1051" s="1201">
        <v>0</v>
      </c>
      <c r="F1051" s="1201">
        <v>3885</v>
      </c>
      <c r="G1051" s="1201">
        <v>0</v>
      </c>
      <c r="H1051" s="1202">
        <f t="shared" si="240"/>
        <v>0</v>
      </c>
    </row>
    <row r="1052" spans="1:8" ht="55.5" customHeight="1">
      <c r="A1052" s="1193"/>
      <c r="B1052" s="1407"/>
      <c r="C1052" s="1820" t="s">
        <v>830</v>
      </c>
      <c r="D1052" s="1821" t="s">
        <v>822</v>
      </c>
      <c r="E1052" s="1201">
        <v>0</v>
      </c>
      <c r="F1052" s="1201">
        <v>833946</v>
      </c>
      <c r="G1052" s="1201">
        <v>0</v>
      </c>
      <c r="H1052" s="1202">
        <f t="shared" si="240"/>
        <v>0</v>
      </c>
    </row>
    <row r="1053" spans="1:8" ht="52.5" customHeight="1" thickBot="1">
      <c r="A1053" s="1193"/>
      <c r="B1053" s="1407"/>
      <c r="C1053" s="1822" t="s">
        <v>821</v>
      </c>
      <c r="D1053" s="1468" t="s">
        <v>822</v>
      </c>
      <c r="E1053" s="1742">
        <v>0</v>
      </c>
      <c r="F1053" s="1742">
        <v>50502</v>
      </c>
      <c r="G1053" s="1742">
        <v>0</v>
      </c>
      <c r="H1053" s="1766">
        <f t="shared" si="240"/>
        <v>0</v>
      </c>
    </row>
    <row r="1054" spans="1:8" ht="54.75" hidden="1" customHeight="1" thickBot="1">
      <c r="A1054" s="1193"/>
      <c r="B1054" s="1407"/>
      <c r="C1054" s="1823" t="s">
        <v>773</v>
      </c>
      <c r="D1054" s="1586" t="s">
        <v>705</v>
      </c>
      <c r="E1054" s="1684">
        <v>0</v>
      </c>
      <c r="F1054" s="1684"/>
      <c r="G1054" s="1684"/>
      <c r="H1054" s="1754" t="e">
        <f t="shared" si="240"/>
        <v>#DIV/0!</v>
      </c>
    </row>
    <row r="1055" spans="1:8" ht="17.100000000000001" customHeight="1" thickBot="1">
      <c r="A1055" s="1187" t="s">
        <v>423</v>
      </c>
      <c r="B1055" s="1188"/>
      <c r="C1055" s="1189"/>
      <c r="D1055" s="1190" t="s">
        <v>889</v>
      </c>
      <c r="E1055" s="1191">
        <f t="shared" ref="E1055:G1058" si="245">E1056</f>
        <v>5000</v>
      </c>
      <c r="F1055" s="1191">
        <f t="shared" si="245"/>
        <v>5000</v>
      </c>
      <c r="G1055" s="1191">
        <f t="shared" si="245"/>
        <v>5000</v>
      </c>
      <c r="H1055" s="1192">
        <f t="shared" si="240"/>
        <v>1</v>
      </c>
    </row>
    <row r="1056" spans="1:8" ht="17.25" customHeight="1" thickBot="1">
      <c r="A1056" s="1193"/>
      <c r="B1056" s="1281" t="s">
        <v>424</v>
      </c>
      <c r="C1056" s="1282"/>
      <c r="D1056" s="1283" t="s">
        <v>220</v>
      </c>
      <c r="E1056" s="1284">
        <f t="shared" si="245"/>
        <v>5000</v>
      </c>
      <c r="F1056" s="1284">
        <f t="shared" si="245"/>
        <v>5000</v>
      </c>
      <c r="G1056" s="1284">
        <f t="shared" si="245"/>
        <v>5000</v>
      </c>
      <c r="H1056" s="1285">
        <f t="shared" si="240"/>
        <v>1</v>
      </c>
    </row>
    <row r="1057" spans="1:8" ht="15" customHeight="1">
      <c r="A1057" s="1193"/>
      <c r="B1057" s="1407"/>
      <c r="C1057" s="2590" t="s">
        <v>665</v>
      </c>
      <c r="D1057" s="2590"/>
      <c r="E1057" s="1824">
        <f t="shared" si="245"/>
        <v>5000</v>
      </c>
      <c r="F1057" s="1824">
        <f t="shared" si="245"/>
        <v>5000</v>
      </c>
      <c r="G1057" s="1824">
        <f t="shared" si="245"/>
        <v>5000</v>
      </c>
      <c r="H1057" s="1825">
        <f t="shared" si="240"/>
        <v>1</v>
      </c>
    </row>
    <row r="1058" spans="1:8" ht="17.25" customHeight="1">
      <c r="A1058" s="1193"/>
      <c r="B1058" s="1407"/>
      <c r="C1058" s="2771" t="s">
        <v>666</v>
      </c>
      <c r="D1058" s="2771"/>
      <c r="E1058" s="1765">
        <f t="shared" si="245"/>
        <v>5000</v>
      </c>
      <c r="F1058" s="1765">
        <f t="shared" si="245"/>
        <v>5000</v>
      </c>
      <c r="G1058" s="1765">
        <f t="shared" si="245"/>
        <v>5000</v>
      </c>
      <c r="H1058" s="1766">
        <f t="shared" si="240"/>
        <v>1</v>
      </c>
    </row>
    <row r="1059" spans="1:8" ht="17.25" customHeight="1">
      <c r="A1059" s="1193"/>
      <c r="B1059" s="1407"/>
      <c r="C1059" s="2760" t="s">
        <v>673</v>
      </c>
      <c r="D1059" s="2760"/>
      <c r="E1059" s="1765">
        <f>E1060+E1061</f>
        <v>5000</v>
      </c>
      <c r="F1059" s="1765">
        <f t="shared" ref="F1059:G1059" si="246">F1060+F1061</f>
        <v>5000</v>
      </c>
      <c r="G1059" s="1765">
        <f t="shared" si="246"/>
        <v>5000</v>
      </c>
      <c r="H1059" s="1766">
        <f t="shared" si="240"/>
        <v>1</v>
      </c>
    </row>
    <row r="1060" spans="1:8" ht="18" customHeight="1">
      <c r="A1060" s="1193"/>
      <c r="B1060" s="1407"/>
      <c r="C1060" s="1759" t="s">
        <v>463</v>
      </c>
      <c r="D1060" s="1760" t="s">
        <v>675</v>
      </c>
      <c r="E1060" s="1765">
        <v>2712</v>
      </c>
      <c r="F1060" s="1765">
        <v>663</v>
      </c>
      <c r="G1060" s="1765">
        <v>663</v>
      </c>
      <c r="H1060" s="1766">
        <f t="shared" si="240"/>
        <v>1</v>
      </c>
    </row>
    <row r="1061" spans="1:8" ht="18" customHeight="1" thickBot="1">
      <c r="A1061" s="1193"/>
      <c r="B1061" s="1407"/>
      <c r="C1061" s="1759" t="s">
        <v>467</v>
      </c>
      <c r="D1061" s="1760" t="s">
        <v>680</v>
      </c>
      <c r="E1061" s="1826">
        <v>2288</v>
      </c>
      <c r="F1061" s="1826">
        <v>4337</v>
      </c>
      <c r="G1061" s="1826">
        <v>4337</v>
      </c>
      <c r="H1061" s="1827">
        <f t="shared" si="240"/>
        <v>1</v>
      </c>
    </row>
    <row r="1062" spans="1:8" ht="17.100000000000001" customHeight="1" thickBot="1">
      <c r="A1062" s="1187" t="s">
        <v>614</v>
      </c>
      <c r="B1062" s="1188"/>
      <c r="C1062" s="1189"/>
      <c r="D1062" s="1190" t="s">
        <v>890</v>
      </c>
      <c r="E1062" s="1191">
        <f t="shared" ref="E1062:G1062" si="247">E1063+E1070+E1078+E1090+E1082</f>
        <v>1360000</v>
      </c>
      <c r="F1062" s="1191">
        <f t="shared" si="247"/>
        <v>2073450</v>
      </c>
      <c r="G1062" s="1191">
        <f t="shared" si="247"/>
        <v>2072920</v>
      </c>
      <c r="H1062" s="1192">
        <f t="shared" si="240"/>
        <v>0.99974438737370086</v>
      </c>
    </row>
    <row r="1063" spans="1:8" ht="18.75" customHeight="1" thickBot="1">
      <c r="A1063" s="1193"/>
      <c r="B1063" s="1281" t="s">
        <v>891</v>
      </c>
      <c r="C1063" s="1282"/>
      <c r="D1063" s="1283" t="s">
        <v>892</v>
      </c>
      <c r="E1063" s="1284">
        <f>SUM(E1064,E1067)</f>
        <v>350000</v>
      </c>
      <c r="F1063" s="1284">
        <f t="shared" ref="F1063:G1063" si="248">SUM(F1064,F1067)</f>
        <v>450000</v>
      </c>
      <c r="G1063" s="1284">
        <f t="shared" si="248"/>
        <v>449636</v>
      </c>
      <c r="H1063" s="1285">
        <f t="shared" si="240"/>
        <v>0.99919111111111114</v>
      </c>
    </row>
    <row r="1064" spans="1:8" ht="20.25" customHeight="1">
      <c r="A1064" s="1193"/>
      <c r="B1064" s="1406"/>
      <c r="C1064" s="2790" t="s">
        <v>665</v>
      </c>
      <c r="D1064" s="2791"/>
      <c r="E1064" s="1596">
        <f>E1065</f>
        <v>0</v>
      </c>
      <c r="F1064" s="1596">
        <f t="shared" ref="F1064:G1065" si="249">F1065</f>
        <v>100000</v>
      </c>
      <c r="G1064" s="1596">
        <f t="shared" si="249"/>
        <v>100000</v>
      </c>
      <c r="H1064" s="1597">
        <f t="shared" si="240"/>
        <v>1</v>
      </c>
    </row>
    <row r="1065" spans="1:8" ht="15.75" customHeight="1">
      <c r="A1065" s="1193"/>
      <c r="B1065" s="1406"/>
      <c r="C1065" s="2769" t="s">
        <v>742</v>
      </c>
      <c r="D1065" s="2769"/>
      <c r="E1065" s="1802">
        <f>E1066</f>
        <v>0</v>
      </c>
      <c r="F1065" s="1802">
        <f t="shared" si="249"/>
        <v>100000</v>
      </c>
      <c r="G1065" s="1802">
        <f t="shared" si="249"/>
        <v>100000</v>
      </c>
      <c r="H1065" s="1803">
        <f t="shared" si="240"/>
        <v>1</v>
      </c>
    </row>
    <row r="1066" spans="1:8" ht="18" customHeight="1">
      <c r="A1066" s="1193"/>
      <c r="B1066" s="1406"/>
      <c r="C1066" s="1810" t="s">
        <v>893</v>
      </c>
      <c r="D1066" s="1828" t="s">
        <v>894</v>
      </c>
      <c r="E1066" s="1554">
        <v>0</v>
      </c>
      <c r="F1066" s="1554">
        <v>100000</v>
      </c>
      <c r="G1066" s="1554">
        <v>100000</v>
      </c>
      <c r="H1066" s="1555">
        <f t="shared" si="240"/>
        <v>1</v>
      </c>
    </row>
    <row r="1067" spans="1:8" ht="17.100000000000001" customHeight="1">
      <c r="A1067" s="1193"/>
      <c r="B1067" s="2775"/>
      <c r="C1067" s="2629" t="s">
        <v>697</v>
      </c>
      <c r="D1067" s="2792"/>
      <c r="E1067" s="1199">
        <f t="shared" ref="E1067:G1068" si="250">E1068</f>
        <v>350000</v>
      </c>
      <c r="F1067" s="1199">
        <f t="shared" si="250"/>
        <v>350000</v>
      </c>
      <c r="G1067" s="1199">
        <f t="shared" si="250"/>
        <v>349636</v>
      </c>
      <c r="H1067" s="1200">
        <f t="shared" si="240"/>
        <v>0.99895999999999996</v>
      </c>
    </row>
    <row r="1068" spans="1:8" ht="17.100000000000001" customHeight="1">
      <c r="A1068" s="1193"/>
      <c r="B1068" s="2775"/>
      <c r="C1068" s="2769" t="s">
        <v>698</v>
      </c>
      <c r="D1068" s="2770"/>
      <c r="E1068" s="1769">
        <f t="shared" si="250"/>
        <v>350000</v>
      </c>
      <c r="F1068" s="1769">
        <f t="shared" si="250"/>
        <v>350000</v>
      </c>
      <c r="G1068" s="1769">
        <f t="shared" si="250"/>
        <v>349636</v>
      </c>
      <c r="H1068" s="1770">
        <f t="shared" si="240"/>
        <v>0.99895999999999996</v>
      </c>
    </row>
    <row r="1069" spans="1:8" ht="29.25" customHeight="1" thickBot="1">
      <c r="A1069" s="1193"/>
      <c r="B1069" s="2775"/>
      <c r="C1069" s="1774" t="s">
        <v>895</v>
      </c>
      <c r="D1069" s="1775" t="s">
        <v>896</v>
      </c>
      <c r="E1069" s="1801">
        <v>350000</v>
      </c>
      <c r="F1069" s="1801">
        <v>350000</v>
      </c>
      <c r="G1069" s="1801">
        <v>349636</v>
      </c>
      <c r="H1069" s="1778">
        <f t="shared" si="240"/>
        <v>0.99895999999999996</v>
      </c>
    </row>
    <row r="1070" spans="1:8" ht="17.100000000000001" customHeight="1" thickBot="1">
      <c r="A1070" s="1193"/>
      <c r="B1070" s="1281" t="s">
        <v>897</v>
      </c>
      <c r="C1070" s="1282"/>
      <c r="D1070" s="1283" t="s">
        <v>898</v>
      </c>
      <c r="E1070" s="1284">
        <f t="shared" ref="E1070:G1070" si="251">E1071+E1075</f>
        <v>150000</v>
      </c>
      <c r="F1070" s="1284">
        <f t="shared" si="251"/>
        <v>185000</v>
      </c>
      <c r="G1070" s="1284">
        <f t="shared" si="251"/>
        <v>184879</v>
      </c>
      <c r="H1070" s="1285">
        <f t="shared" si="240"/>
        <v>0.99934594594594595</v>
      </c>
    </row>
    <row r="1071" spans="1:8" ht="17.100000000000001" hidden="1" customHeight="1">
      <c r="A1071" s="1193"/>
      <c r="B1071" s="2630"/>
      <c r="C1071" s="2590" t="s">
        <v>665</v>
      </c>
      <c r="D1071" s="2587"/>
      <c r="E1071" s="1829"/>
      <c r="F1071" s="1829"/>
      <c r="G1071" s="1829"/>
      <c r="H1071" s="1830" t="e">
        <f t="shared" si="240"/>
        <v>#DIV/0!</v>
      </c>
    </row>
    <row r="1072" spans="1:8" ht="17.100000000000001" hidden="1" customHeight="1">
      <c r="A1072" s="1193"/>
      <c r="B1072" s="2630"/>
      <c r="C1072" s="2769" t="s">
        <v>742</v>
      </c>
      <c r="D1072" s="2787"/>
      <c r="E1072" s="1831"/>
      <c r="F1072" s="1831"/>
      <c r="G1072" s="1831"/>
      <c r="H1072" s="1832" t="e">
        <f t="shared" si="240"/>
        <v>#DIV/0!</v>
      </c>
    </row>
    <row r="1073" spans="1:8" ht="17.100000000000001" hidden="1" customHeight="1">
      <c r="A1073" s="1193"/>
      <c r="B1073" s="2630"/>
      <c r="C1073" s="1759" t="s">
        <v>899</v>
      </c>
      <c r="D1073" s="1833" t="s">
        <v>900</v>
      </c>
      <c r="E1073" s="1831"/>
      <c r="F1073" s="1831"/>
      <c r="G1073" s="1831"/>
      <c r="H1073" s="1832" t="e">
        <f t="shared" si="240"/>
        <v>#DIV/0!</v>
      </c>
    </row>
    <row r="1074" spans="1:8" ht="17.100000000000001" hidden="1" customHeight="1">
      <c r="A1074" s="1193"/>
      <c r="B1074" s="2775"/>
      <c r="C1074" s="2788"/>
      <c r="D1074" s="2789"/>
      <c r="E1074" s="1769"/>
      <c r="F1074" s="1769"/>
      <c r="G1074" s="1769"/>
      <c r="H1074" s="1770" t="e">
        <f t="shared" si="240"/>
        <v>#DIV/0!</v>
      </c>
    </row>
    <row r="1075" spans="1:8" ht="17.100000000000001" customHeight="1">
      <c r="A1075" s="1193"/>
      <c r="B1075" s="2775"/>
      <c r="C1075" s="2777" t="s">
        <v>697</v>
      </c>
      <c r="D1075" s="2778"/>
      <c r="E1075" s="1834">
        <f>E1076</f>
        <v>150000</v>
      </c>
      <c r="F1075" s="1834">
        <f>F1076</f>
        <v>185000</v>
      </c>
      <c r="G1075" s="1834">
        <f t="shared" ref="E1075:G1076" si="252">G1076</f>
        <v>184879</v>
      </c>
      <c r="H1075" s="1835">
        <f t="shared" si="240"/>
        <v>0.99934594594594595</v>
      </c>
    </row>
    <row r="1076" spans="1:8" ht="17.100000000000001" customHeight="1">
      <c r="A1076" s="1193"/>
      <c r="B1076" s="2775"/>
      <c r="C1076" s="2769" t="s">
        <v>698</v>
      </c>
      <c r="D1076" s="2770"/>
      <c r="E1076" s="1836">
        <f t="shared" si="252"/>
        <v>150000</v>
      </c>
      <c r="F1076" s="1836">
        <f t="shared" si="252"/>
        <v>185000</v>
      </c>
      <c r="G1076" s="1836">
        <f t="shared" si="252"/>
        <v>184879</v>
      </c>
      <c r="H1076" s="1837">
        <f t="shared" si="240"/>
        <v>0.99934594594594595</v>
      </c>
    </row>
    <row r="1077" spans="1:8" ht="27" customHeight="1" thickBot="1">
      <c r="A1077" s="1193"/>
      <c r="B1077" s="2786"/>
      <c r="C1077" s="1838" t="s">
        <v>895</v>
      </c>
      <c r="D1077" s="1839" t="s">
        <v>896</v>
      </c>
      <c r="E1077" s="1840">
        <v>150000</v>
      </c>
      <c r="F1077" s="1840">
        <v>185000</v>
      </c>
      <c r="G1077" s="1840">
        <v>184879</v>
      </c>
      <c r="H1077" s="1841">
        <f t="shared" si="240"/>
        <v>0.99934594594594595</v>
      </c>
    </row>
    <row r="1078" spans="1:8" ht="17.25" customHeight="1" thickBot="1">
      <c r="A1078" s="1193"/>
      <c r="B1078" s="1281" t="s">
        <v>901</v>
      </c>
      <c r="C1078" s="1282"/>
      <c r="D1078" s="1283" t="s">
        <v>902</v>
      </c>
      <c r="E1078" s="1842">
        <f t="shared" ref="E1078:G1084" si="253">E1079</f>
        <v>500000</v>
      </c>
      <c r="F1078" s="1842">
        <f t="shared" si="253"/>
        <v>722850</v>
      </c>
      <c r="G1078" s="1842">
        <f t="shared" si="253"/>
        <v>722850</v>
      </c>
      <c r="H1078" s="1843">
        <f t="shared" si="240"/>
        <v>1</v>
      </c>
    </row>
    <row r="1079" spans="1:8" ht="17.100000000000001" customHeight="1">
      <c r="A1079" s="1193"/>
      <c r="B1079" s="2661"/>
      <c r="C1079" s="2590" t="s">
        <v>697</v>
      </c>
      <c r="D1079" s="2590"/>
      <c r="E1079" s="1844">
        <f t="shared" si="253"/>
        <v>500000</v>
      </c>
      <c r="F1079" s="1844">
        <f t="shared" si="253"/>
        <v>722850</v>
      </c>
      <c r="G1079" s="1844">
        <f t="shared" si="253"/>
        <v>722850</v>
      </c>
      <c r="H1079" s="1845">
        <f t="shared" si="240"/>
        <v>1</v>
      </c>
    </row>
    <row r="1080" spans="1:8" ht="17.100000000000001" customHeight="1">
      <c r="A1080" s="1193"/>
      <c r="B1080" s="2661"/>
      <c r="C1080" s="2769" t="s">
        <v>698</v>
      </c>
      <c r="D1080" s="2770"/>
      <c r="E1080" s="1836">
        <f t="shared" si="253"/>
        <v>500000</v>
      </c>
      <c r="F1080" s="1836">
        <f t="shared" si="253"/>
        <v>722850</v>
      </c>
      <c r="G1080" s="1836">
        <f t="shared" si="253"/>
        <v>722850</v>
      </c>
      <c r="H1080" s="1837">
        <f t="shared" si="240"/>
        <v>1</v>
      </c>
    </row>
    <row r="1081" spans="1:8" ht="27" customHeight="1" thickBot="1">
      <c r="A1081" s="1193"/>
      <c r="B1081" s="2661"/>
      <c r="C1081" s="1774" t="s">
        <v>895</v>
      </c>
      <c r="D1081" s="1775" t="s">
        <v>896</v>
      </c>
      <c r="E1081" s="1846">
        <v>500000</v>
      </c>
      <c r="F1081" s="1846">
        <v>722850</v>
      </c>
      <c r="G1081" s="1846">
        <v>722850</v>
      </c>
      <c r="H1081" s="1847">
        <f t="shared" si="240"/>
        <v>1</v>
      </c>
    </row>
    <row r="1082" spans="1:8" ht="18.75" customHeight="1" thickBot="1">
      <c r="A1082" s="1193"/>
      <c r="B1082" s="1281" t="s">
        <v>616</v>
      </c>
      <c r="C1082" s="1282"/>
      <c r="D1082" s="1283" t="s">
        <v>617</v>
      </c>
      <c r="E1082" s="1842">
        <f t="shared" ref="E1082:G1082" si="254">E1083+E1087</f>
        <v>0</v>
      </c>
      <c r="F1082" s="1842">
        <f t="shared" si="254"/>
        <v>355600</v>
      </c>
      <c r="G1082" s="1842">
        <f t="shared" si="254"/>
        <v>355555</v>
      </c>
      <c r="H1082" s="1843">
        <f t="shared" si="240"/>
        <v>0.99987345331833521</v>
      </c>
    </row>
    <row r="1083" spans="1:8" ht="21.75" customHeight="1">
      <c r="A1083" s="1193"/>
      <c r="B1083" s="1205"/>
      <c r="C1083" s="2590" t="s">
        <v>665</v>
      </c>
      <c r="D1083" s="2590"/>
      <c r="E1083" s="1848">
        <f t="shared" si="253"/>
        <v>0</v>
      </c>
      <c r="F1083" s="1848">
        <f t="shared" si="253"/>
        <v>75600</v>
      </c>
      <c r="G1083" s="1848">
        <f t="shared" si="253"/>
        <v>75600</v>
      </c>
      <c r="H1083" s="1849">
        <f t="shared" ref="H1083:H1146" si="255">G1083/F1083</f>
        <v>1</v>
      </c>
    </row>
    <row r="1084" spans="1:8" ht="15.75" customHeight="1">
      <c r="A1084" s="1193"/>
      <c r="B1084" s="1205"/>
      <c r="C1084" s="2769" t="s">
        <v>742</v>
      </c>
      <c r="D1084" s="2769"/>
      <c r="E1084" s="1836">
        <f t="shared" si="253"/>
        <v>0</v>
      </c>
      <c r="F1084" s="1836">
        <f t="shared" si="253"/>
        <v>75600</v>
      </c>
      <c r="G1084" s="1836">
        <f t="shared" si="253"/>
        <v>75600</v>
      </c>
      <c r="H1084" s="1837">
        <f t="shared" si="255"/>
        <v>1</v>
      </c>
    </row>
    <row r="1085" spans="1:8" ht="35.25" customHeight="1">
      <c r="A1085" s="1193"/>
      <c r="B1085" s="1205"/>
      <c r="C1085" s="1850" t="s">
        <v>109</v>
      </c>
      <c r="D1085" s="1828" t="s">
        <v>805</v>
      </c>
      <c r="E1085" s="1846">
        <v>0</v>
      </c>
      <c r="F1085" s="1846">
        <v>75600</v>
      </c>
      <c r="G1085" s="1846">
        <v>75600</v>
      </c>
      <c r="H1085" s="1847">
        <f t="shared" si="255"/>
        <v>1</v>
      </c>
    </row>
    <row r="1086" spans="1:8" ht="15" customHeight="1">
      <c r="A1086" s="1193"/>
      <c r="B1086" s="1205"/>
      <c r="C1086" s="2784"/>
      <c r="D1086" s="2785"/>
      <c r="E1086" s="1836"/>
      <c r="F1086" s="1836"/>
      <c r="G1086" s="1836"/>
      <c r="H1086" s="1837"/>
    </row>
    <row r="1087" spans="1:8" ht="14.25" customHeight="1">
      <c r="A1087" s="1193"/>
      <c r="B1087" s="1205"/>
      <c r="C1087" s="2777" t="s">
        <v>697</v>
      </c>
      <c r="D1087" s="2778"/>
      <c r="E1087" s="1851">
        <f>E1088</f>
        <v>0</v>
      </c>
      <c r="F1087" s="1851">
        <f t="shared" ref="F1087:G1087" si="256">F1088</f>
        <v>280000</v>
      </c>
      <c r="G1087" s="1851">
        <f t="shared" si="256"/>
        <v>279955</v>
      </c>
      <c r="H1087" s="1852">
        <f t="shared" si="255"/>
        <v>0.99983928571428571</v>
      </c>
    </row>
    <row r="1088" spans="1:8" ht="15.75" customHeight="1">
      <c r="A1088" s="1193"/>
      <c r="B1088" s="1205"/>
      <c r="C1088" s="2769" t="s">
        <v>698</v>
      </c>
      <c r="D1088" s="2770"/>
      <c r="E1088" s="1836">
        <f t="shared" ref="E1088:G1088" si="257">E1089</f>
        <v>0</v>
      </c>
      <c r="F1088" s="1836">
        <f t="shared" si="257"/>
        <v>280000</v>
      </c>
      <c r="G1088" s="1836">
        <f t="shared" si="257"/>
        <v>279955</v>
      </c>
      <c r="H1088" s="1837">
        <f t="shared" si="255"/>
        <v>0.99983928571428571</v>
      </c>
    </row>
    <row r="1089" spans="1:8" ht="43.5" customHeight="1" thickBot="1">
      <c r="A1089" s="1193"/>
      <c r="B1089" s="1205"/>
      <c r="C1089" s="1838" t="s">
        <v>385</v>
      </c>
      <c r="D1089" s="1839" t="s">
        <v>803</v>
      </c>
      <c r="E1089" s="1840">
        <v>0</v>
      </c>
      <c r="F1089" s="1840">
        <v>280000</v>
      </c>
      <c r="G1089" s="1840">
        <v>279955</v>
      </c>
      <c r="H1089" s="1841">
        <f t="shared" si="255"/>
        <v>0.99983928571428571</v>
      </c>
    </row>
    <row r="1090" spans="1:8" ht="17.100000000000001" customHeight="1" thickBot="1">
      <c r="A1090" s="1193"/>
      <c r="B1090" s="1281" t="s">
        <v>903</v>
      </c>
      <c r="C1090" s="1282"/>
      <c r="D1090" s="1283" t="s">
        <v>904</v>
      </c>
      <c r="E1090" s="1842">
        <f>E1091</f>
        <v>360000</v>
      </c>
      <c r="F1090" s="1842">
        <f>F1091</f>
        <v>360000</v>
      </c>
      <c r="G1090" s="1842">
        <f t="shared" ref="E1090:G1092" si="258">G1091</f>
        <v>360000</v>
      </c>
      <c r="H1090" s="1843">
        <f t="shared" si="255"/>
        <v>1</v>
      </c>
    </row>
    <row r="1091" spans="1:8" ht="17.100000000000001" customHeight="1">
      <c r="A1091" s="1193"/>
      <c r="B1091" s="2630"/>
      <c r="C1091" s="2590" t="s">
        <v>665</v>
      </c>
      <c r="D1091" s="2590"/>
      <c r="E1091" s="1844">
        <f>E1092</f>
        <v>360000</v>
      </c>
      <c r="F1091" s="1844">
        <f t="shared" ref="F1091" si="259">F1092</f>
        <v>360000</v>
      </c>
      <c r="G1091" s="1844">
        <f t="shared" si="258"/>
        <v>360000</v>
      </c>
      <c r="H1091" s="1845">
        <f t="shared" si="255"/>
        <v>1</v>
      </c>
    </row>
    <row r="1092" spans="1:8" ht="17.100000000000001" customHeight="1">
      <c r="A1092" s="1193"/>
      <c r="B1092" s="2630"/>
      <c r="C1092" s="2769" t="s">
        <v>742</v>
      </c>
      <c r="D1092" s="2769"/>
      <c r="E1092" s="1836">
        <f t="shared" si="258"/>
        <v>360000</v>
      </c>
      <c r="F1092" s="1836">
        <f t="shared" si="258"/>
        <v>360000</v>
      </c>
      <c r="G1092" s="1836">
        <f t="shared" si="258"/>
        <v>360000</v>
      </c>
      <c r="H1092" s="1837">
        <f t="shared" si="255"/>
        <v>1</v>
      </c>
    </row>
    <row r="1093" spans="1:8" ht="52.5" customHeight="1" thickBot="1">
      <c r="A1093" s="1193"/>
      <c r="B1093" s="2630"/>
      <c r="C1093" s="1774" t="s">
        <v>96</v>
      </c>
      <c r="D1093" s="1775" t="s">
        <v>752</v>
      </c>
      <c r="E1093" s="1846">
        <v>360000</v>
      </c>
      <c r="F1093" s="1846">
        <v>360000</v>
      </c>
      <c r="G1093" s="1846">
        <v>360000</v>
      </c>
      <c r="H1093" s="1847">
        <f t="shared" si="255"/>
        <v>1</v>
      </c>
    </row>
    <row r="1094" spans="1:8" ht="17.100000000000001" customHeight="1" thickBot="1">
      <c r="A1094" s="1187" t="s">
        <v>905</v>
      </c>
      <c r="B1094" s="1320"/>
      <c r="C1094" s="1321"/>
      <c r="D1094" s="1322" t="s">
        <v>906</v>
      </c>
      <c r="E1094" s="1323">
        <f t="shared" ref="E1094:G1094" si="260">E1095+E1099</f>
        <v>20346866</v>
      </c>
      <c r="F1094" s="1853">
        <f t="shared" si="260"/>
        <v>13510494</v>
      </c>
      <c r="G1094" s="1853">
        <f t="shared" si="260"/>
        <v>5279757</v>
      </c>
      <c r="H1094" s="1854">
        <f t="shared" si="255"/>
        <v>0.39078933753273565</v>
      </c>
    </row>
    <row r="1095" spans="1:8" ht="30" customHeight="1" thickBot="1">
      <c r="A1095" s="1193"/>
      <c r="B1095" s="1281" t="s">
        <v>907</v>
      </c>
      <c r="C1095" s="1282"/>
      <c r="D1095" s="1283" t="s">
        <v>908</v>
      </c>
      <c r="E1095" s="1284">
        <f t="shared" ref="E1095:G1097" si="261">E1096</f>
        <v>9000000</v>
      </c>
      <c r="F1095" s="1855">
        <f t="shared" si="261"/>
        <v>8754562</v>
      </c>
      <c r="G1095" s="1855">
        <f t="shared" si="261"/>
        <v>5279757</v>
      </c>
      <c r="H1095" s="1856">
        <f t="shared" si="255"/>
        <v>0.60308636799876458</v>
      </c>
    </row>
    <row r="1096" spans="1:8" ht="17.100000000000001" customHeight="1">
      <c r="A1096" s="1193"/>
      <c r="B1096" s="2630"/>
      <c r="C1096" s="2590" t="s">
        <v>665</v>
      </c>
      <c r="D1096" s="2590"/>
      <c r="E1096" s="1199">
        <f t="shared" si="261"/>
        <v>9000000</v>
      </c>
      <c r="F1096" s="1199">
        <f t="shared" si="261"/>
        <v>8754562</v>
      </c>
      <c r="G1096" s="1199">
        <f t="shared" si="261"/>
        <v>5279757</v>
      </c>
      <c r="H1096" s="1830">
        <f t="shared" si="255"/>
        <v>0.60308636799876458</v>
      </c>
    </row>
    <row r="1097" spans="1:8" ht="17.100000000000001" customHeight="1">
      <c r="A1097" s="1193"/>
      <c r="B1097" s="2630"/>
      <c r="C1097" s="2771" t="s">
        <v>909</v>
      </c>
      <c r="D1097" s="2771"/>
      <c r="E1097" s="1511">
        <f t="shared" si="261"/>
        <v>9000000</v>
      </c>
      <c r="F1097" s="1511">
        <f t="shared" si="261"/>
        <v>8754562</v>
      </c>
      <c r="G1097" s="1511">
        <f t="shared" si="261"/>
        <v>5279757</v>
      </c>
      <c r="H1097" s="1857">
        <f t="shared" si="255"/>
        <v>0.60308636799876458</v>
      </c>
    </row>
    <row r="1098" spans="1:8" ht="27.75" customHeight="1" thickBot="1">
      <c r="A1098" s="1193"/>
      <c r="B1098" s="2630"/>
      <c r="C1098" s="1774" t="s">
        <v>910</v>
      </c>
      <c r="D1098" s="1775" t="s">
        <v>911</v>
      </c>
      <c r="E1098" s="1801">
        <v>9000000</v>
      </c>
      <c r="F1098" s="1858">
        <v>8754562</v>
      </c>
      <c r="G1098" s="1858">
        <v>5279757</v>
      </c>
      <c r="H1098" s="1859">
        <f t="shared" si="255"/>
        <v>0.60308636799876458</v>
      </c>
    </row>
    <row r="1099" spans="1:8" ht="26.25" customHeight="1" thickBot="1">
      <c r="A1099" s="1193"/>
      <c r="B1099" s="1281" t="s">
        <v>912</v>
      </c>
      <c r="C1099" s="1282"/>
      <c r="D1099" s="1283" t="s">
        <v>913</v>
      </c>
      <c r="E1099" s="1284">
        <f t="shared" ref="E1099:G1101" si="262">E1100</f>
        <v>11346866</v>
      </c>
      <c r="F1099" s="1855">
        <f t="shared" si="262"/>
        <v>4755932</v>
      </c>
      <c r="G1099" s="1855">
        <f t="shared" si="262"/>
        <v>0</v>
      </c>
      <c r="H1099" s="1856">
        <f t="shared" si="255"/>
        <v>0</v>
      </c>
    </row>
    <row r="1100" spans="1:8" ht="17.100000000000001" customHeight="1">
      <c r="A1100" s="1426"/>
      <c r="B1100" s="2630"/>
      <c r="C1100" s="2590" t="s">
        <v>665</v>
      </c>
      <c r="D1100" s="2590"/>
      <c r="E1100" s="1199">
        <f t="shared" si="262"/>
        <v>11346866</v>
      </c>
      <c r="F1100" s="1199">
        <f t="shared" si="262"/>
        <v>4755932</v>
      </c>
      <c r="G1100" s="1199">
        <f t="shared" si="262"/>
        <v>0</v>
      </c>
      <c r="H1100" s="1830">
        <f t="shared" si="255"/>
        <v>0</v>
      </c>
    </row>
    <row r="1101" spans="1:8" ht="17.100000000000001" customHeight="1">
      <c r="A1101" s="1426"/>
      <c r="B1101" s="2630"/>
      <c r="C1101" s="2771" t="s">
        <v>914</v>
      </c>
      <c r="D1101" s="2771"/>
      <c r="E1101" s="1511">
        <f t="shared" si="262"/>
        <v>11346866</v>
      </c>
      <c r="F1101" s="1511">
        <f t="shared" si="262"/>
        <v>4755932</v>
      </c>
      <c r="G1101" s="1511">
        <f t="shared" si="262"/>
        <v>0</v>
      </c>
      <c r="H1101" s="1857">
        <f t="shared" si="255"/>
        <v>0</v>
      </c>
    </row>
    <row r="1102" spans="1:8" ht="17.100000000000001" customHeight="1" thickBot="1">
      <c r="A1102" s="1193"/>
      <c r="B1102" s="2637"/>
      <c r="C1102" s="1838" t="s">
        <v>915</v>
      </c>
      <c r="D1102" s="1839" t="s">
        <v>916</v>
      </c>
      <c r="E1102" s="1229">
        <v>11346866</v>
      </c>
      <c r="F1102" s="1860">
        <v>4755932</v>
      </c>
      <c r="G1102" s="1860">
        <v>0</v>
      </c>
      <c r="H1102" s="1861">
        <f t="shared" si="255"/>
        <v>0</v>
      </c>
    </row>
    <row r="1103" spans="1:8" ht="17.100000000000001" customHeight="1" thickBot="1">
      <c r="A1103" s="1187" t="s">
        <v>917</v>
      </c>
      <c r="B1103" s="1188"/>
      <c r="C1103" s="1189"/>
      <c r="D1103" s="1190" t="s">
        <v>918</v>
      </c>
      <c r="E1103" s="1191">
        <f t="shared" ref="E1103:G1103" si="263">E1104</f>
        <v>51630004</v>
      </c>
      <c r="F1103" s="1862">
        <f t="shared" si="263"/>
        <v>20783140</v>
      </c>
      <c r="G1103" s="1862">
        <f t="shared" si="263"/>
        <v>0</v>
      </c>
      <c r="H1103" s="1863">
        <f t="shared" si="255"/>
        <v>0</v>
      </c>
    </row>
    <row r="1104" spans="1:8" ht="17.100000000000001" customHeight="1" thickBot="1">
      <c r="A1104" s="1193"/>
      <c r="B1104" s="1281" t="s">
        <v>919</v>
      </c>
      <c r="C1104" s="1282"/>
      <c r="D1104" s="1283" t="s">
        <v>920</v>
      </c>
      <c r="E1104" s="1284">
        <f>E1105+E1110</f>
        <v>51630004</v>
      </c>
      <c r="F1104" s="1855">
        <f t="shared" ref="F1104:G1104" si="264">F1105+F1110</f>
        <v>20783140</v>
      </c>
      <c r="G1104" s="1855">
        <f t="shared" si="264"/>
        <v>0</v>
      </c>
      <c r="H1104" s="1856">
        <f t="shared" si="255"/>
        <v>0</v>
      </c>
    </row>
    <row r="1105" spans="1:8" ht="17.100000000000001" customHeight="1">
      <c r="A1105" s="1193"/>
      <c r="B1105" s="2630"/>
      <c r="C1105" s="2590" t="s">
        <v>665</v>
      </c>
      <c r="D1105" s="2711"/>
      <c r="E1105" s="1829">
        <f t="shared" ref="E1105:G1107" si="265">E1106</f>
        <v>18223328</v>
      </c>
      <c r="F1105" s="1829">
        <f t="shared" si="265"/>
        <v>8440014</v>
      </c>
      <c r="G1105" s="1829">
        <f t="shared" si="265"/>
        <v>0</v>
      </c>
      <c r="H1105" s="1830">
        <f t="shared" si="255"/>
        <v>0</v>
      </c>
    </row>
    <row r="1106" spans="1:8" ht="17.100000000000001" customHeight="1">
      <c r="A1106" s="1193"/>
      <c r="B1106" s="2630"/>
      <c r="C1106" s="2771" t="s">
        <v>666</v>
      </c>
      <c r="D1106" s="2781"/>
      <c r="E1106" s="1864">
        <f t="shared" si="265"/>
        <v>18223328</v>
      </c>
      <c r="F1106" s="1864">
        <f t="shared" si="265"/>
        <v>8440014</v>
      </c>
      <c r="G1106" s="1864">
        <f t="shared" si="265"/>
        <v>0</v>
      </c>
      <c r="H1106" s="1857">
        <f t="shared" si="255"/>
        <v>0</v>
      </c>
    </row>
    <row r="1107" spans="1:8" ht="17.100000000000001" customHeight="1">
      <c r="A1107" s="1193"/>
      <c r="B1107" s="2630"/>
      <c r="C1107" s="2760" t="s">
        <v>673</v>
      </c>
      <c r="D1107" s="2782"/>
      <c r="E1107" s="1865">
        <f t="shared" si="265"/>
        <v>18223328</v>
      </c>
      <c r="F1107" s="1865">
        <f t="shared" si="265"/>
        <v>8440014</v>
      </c>
      <c r="G1107" s="1865">
        <f t="shared" si="265"/>
        <v>0</v>
      </c>
      <c r="H1107" s="1866">
        <f t="shared" si="255"/>
        <v>0</v>
      </c>
    </row>
    <row r="1108" spans="1:8" ht="17.100000000000001" customHeight="1">
      <c r="A1108" s="1193"/>
      <c r="B1108" s="2630"/>
      <c r="C1108" s="1774" t="s">
        <v>921</v>
      </c>
      <c r="D1108" s="1867" t="s">
        <v>922</v>
      </c>
      <c r="E1108" s="1858">
        <f>19519016+21012-1316700</f>
        <v>18223328</v>
      </c>
      <c r="F1108" s="1858">
        <v>8440014</v>
      </c>
      <c r="G1108" s="1858">
        <v>0</v>
      </c>
      <c r="H1108" s="1859">
        <f t="shared" si="255"/>
        <v>0</v>
      </c>
    </row>
    <row r="1109" spans="1:8" ht="15" customHeight="1">
      <c r="A1109" s="1193"/>
      <c r="B1109" s="2630"/>
      <c r="C1109" s="1868"/>
      <c r="D1109" s="1869"/>
      <c r="E1109" s="1869"/>
      <c r="F1109" s="1869"/>
      <c r="G1109" s="1869"/>
      <c r="H1109" s="1870"/>
    </row>
    <row r="1110" spans="1:8" ht="17.100000000000001" customHeight="1">
      <c r="A1110" s="1193"/>
      <c r="B1110" s="2630"/>
      <c r="C1110" s="2629" t="s">
        <v>697</v>
      </c>
      <c r="D1110" s="2704"/>
      <c r="E1110" s="1829">
        <f t="shared" ref="E1110:G1111" si="266">E1111</f>
        <v>33406676</v>
      </c>
      <c r="F1110" s="1829">
        <f t="shared" si="266"/>
        <v>12343126</v>
      </c>
      <c r="G1110" s="1829">
        <f t="shared" si="266"/>
        <v>0</v>
      </c>
      <c r="H1110" s="1830">
        <f t="shared" si="255"/>
        <v>0</v>
      </c>
    </row>
    <row r="1111" spans="1:8" ht="17.100000000000001" customHeight="1">
      <c r="A1111" s="1193"/>
      <c r="B1111" s="2630"/>
      <c r="C1111" s="2769" t="s">
        <v>698</v>
      </c>
      <c r="D1111" s="2783"/>
      <c r="E1111" s="1864">
        <f t="shared" si="266"/>
        <v>33406676</v>
      </c>
      <c r="F1111" s="1864">
        <f t="shared" si="266"/>
        <v>12343126</v>
      </c>
      <c r="G1111" s="1864">
        <f t="shared" si="266"/>
        <v>0</v>
      </c>
      <c r="H1111" s="1857">
        <f t="shared" si="255"/>
        <v>0</v>
      </c>
    </row>
    <row r="1112" spans="1:8" ht="17.100000000000001" customHeight="1" thickBot="1">
      <c r="A1112" s="1193"/>
      <c r="B1112" s="2637"/>
      <c r="C1112" s="1871" t="s">
        <v>923</v>
      </c>
      <c r="D1112" s="1872" t="s">
        <v>924</v>
      </c>
      <c r="E1112" s="1511">
        <f>36000000-2893324+300000</f>
        <v>33406676</v>
      </c>
      <c r="F1112" s="1864">
        <v>12343126</v>
      </c>
      <c r="G1112" s="1864">
        <v>0</v>
      </c>
      <c r="H1112" s="1857">
        <f t="shared" si="255"/>
        <v>0</v>
      </c>
    </row>
    <row r="1113" spans="1:8" ht="16.5" customHeight="1" thickBot="1">
      <c r="A1113" s="1187" t="s">
        <v>425</v>
      </c>
      <c r="B1113" s="1188"/>
      <c r="C1113" s="1873"/>
      <c r="D1113" s="1874" t="s">
        <v>925</v>
      </c>
      <c r="E1113" s="1875">
        <f>SUM(E1114,E1118,E1149,E1171,E1188,E1246,E1313,E1386,E1364,E1166,E1145,E1380)</f>
        <v>54821803</v>
      </c>
      <c r="F1113" s="1875">
        <f t="shared" ref="F1113:G1113" si="267">SUM(F1114,F1118,F1149,F1171,F1188,F1246,F1313,F1386,F1364,F1166,F1145,F1380)</f>
        <v>57430691</v>
      </c>
      <c r="G1113" s="1875">
        <f t="shared" si="267"/>
        <v>55844596</v>
      </c>
      <c r="H1113" s="1876">
        <f t="shared" si="255"/>
        <v>0.97238244965570764</v>
      </c>
    </row>
    <row r="1114" spans="1:8" ht="17.25" hidden="1" customHeight="1" thickBot="1">
      <c r="A1114" s="1652"/>
      <c r="B1114" s="1281" t="s">
        <v>926</v>
      </c>
      <c r="C1114" s="1282"/>
      <c r="D1114" s="1283" t="s">
        <v>927</v>
      </c>
      <c r="E1114" s="1284">
        <f t="shared" ref="E1114:E1116" si="268">E1115</f>
        <v>0</v>
      </c>
      <c r="F1114" s="1284"/>
      <c r="G1114" s="1284"/>
      <c r="H1114" s="1285" t="e">
        <f t="shared" si="255"/>
        <v>#DIV/0!</v>
      </c>
    </row>
    <row r="1115" spans="1:8" ht="15" hidden="1" customHeight="1">
      <c r="A1115" s="1652"/>
      <c r="B1115" s="2668"/>
      <c r="C1115" s="2629" t="s">
        <v>697</v>
      </c>
      <c r="D1115" s="2779"/>
      <c r="E1115" s="1655">
        <f t="shared" si="268"/>
        <v>0</v>
      </c>
      <c r="F1115" s="1655"/>
      <c r="G1115" s="1655"/>
      <c r="H1115" s="1656" t="e">
        <f t="shared" si="255"/>
        <v>#DIV/0!</v>
      </c>
    </row>
    <row r="1116" spans="1:8" ht="18" hidden="1" customHeight="1">
      <c r="A1116" s="1652"/>
      <c r="B1116" s="2669"/>
      <c r="C1116" s="2769" t="s">
        <v>698</v>
      </c>
      <c r="D1116" s="2780"/>
      <c r="E1116" s="1802">
        <f t="shared" si="268"/>
        <v>0</v>
      </c>
      <c r="F1116" s="1802"/>
      <c r="G1116" s="1802"/>
      <c r="H1116" s="1803" t="e">
        <f t="shared" si="255"/>
        <v>#DIV/0!</v>
      </c>
    </row>
    <row r="1117" spans="1:8" ht="43.5" hidden="1" customHeight="1" thickBot="1">
      <c r="A1117" s="1652"/>
      <c r="B1117" s="2670"/>
      <c r="C1117" s="1245" t="s">
        <v>385</v>
      </c>
      <c r="D1117" s="1877" t="s">
        <v>803</v>
      </c>
      <c r="E1117" s="1582">
        <v>0</v>
      </c>
      <c r="F1117" s="1582"/>
      <c r="G1117" s="1582"/>
      <c r="H1117" s="1583" t="e">
        <f t="shared" si="255"/>
        <v>#DIV/0!</v>
      </c>
    </row>
    <row r="1118" spans="1:8" ht="17.100000000000001" customHeight="1" thickBot="1">
      <c r="A1118" s="1878"/>
      <c r="B1118" s="1281" t="s">
        <v>928</v>
      </c>
      <c r="C1118" s="1282"/>
      <c r="D1118" s="1283" t="s">
        <v>258</v>
      </c>
      <c r="E1118" s="1284">
        <f>E1119</f>
        <v>5778657</v>
      </c>
      <c r="F1118" s="1284">
        <f t="shared" ref="F1118:G1118" si="269">F1119</f>
        <v>6454752</v>
      </c>
      <c r="G1118" s="1284">
        <f t="shared" si="269"/>
        <v>6406359</v>
      </c>
      <c r="H1118" s="1285">
        <f t="shared" si="255"/>
        <v>0.99250273287029467</v>
      </c>
    </row>
    <row r="1119" spans="1:8" ht="17.100000000000001" customHeight="1">
      <c r="A1119" s="1193"/>
      <c r="B1119" s="1205"/>
      <c r="C1119" s="2590" t="s">
        <v>665</v>
      </c>
      <c r="D1119" s="2590"/>
      <c r="E1119" s="1199">
        <f t="shared" ref="E1119:G1119" si="270">E1120+E1142</f>
        <v>5778657</v>
      </c>
      <c r="F1119" s="1199">
        <f t="shared" si="270"/>
        <v>6454752</v>
      </c>
      <c r="G1119" s="1199">
        <f t="shared" si="270"/>
        <v>6406359</v>
      </c>
      <c r="H1119" s="1200">
        <f t="shared" si="255"/>
        <v>0.99250273287029467</v>
      </c>
    </row>
    <row r="1120" spans="1:8" ht="17.100000000000001" customHeight="1">
      <c r="A1120" s="1193"/>
      <c r="B1120" s="1205"/>
      <c r="C1120" s="2771" t="s">
        <v>666</v>
      </c>
      <c r="D1120" s="2771"/>
      <c r="E1120" s="1511">
        <f t="shared" ref="E1120:G1120" si="271">E1121+E1128</f>
        <v>5678077</v>
      </c>
      <c r="F1120" s="1511">
        <f t="shared" si="271"/>
        <v>6312024</v>
      </c>
      <c r="G1120" s="1511">
        <f t="shared" si="271"/>
        <v>6263632</v>
      </c>
      <c r="H1120" s="1512">
        <f t="shared" si="255"/>
        <v>0.99233336248404636</v>
      </c>
    </row>
    <row r="1121" spans="1:8" ht="17.100000000000001" customHeight="1">
      <c r="A1121" s="1193"/>
      <c r="B1121" s="1205"/>
      <c r="C1121" s="2772" t="s">
        <v>667</v>
      </c>
      <c r="D1121" s="2772"/>
      <c r="E1121" s="1203">
        <f t="shared" ref="E1121:G1121" si="272">SUM(E1122:E1126)</f>
        <v>5308017</v>
      </c>
      <c r="F1121" s="1203">
        <f t="shared" si="272"/>
        <v>5898985</v>
      </c>
      <c r="G1121" s="1203">
        <f t="shared" si="272"/>
        <v>5853451</v>
      </c>
      <c r="H1121" s="1204">
        <f t="shared" si="255"/>
        <v>0.99228104495942948</v>
      </c>
    </row>
    <row r="1122" spans="1:8" ht="17.100000000000001" customHeight="1">
      <c r="A1122" s="1193"/>
      <c r="B1122" s="1205"/>
      <c r="C1122" s="1759" t="s">
        <v>459</v>
      </c>
      <c r="D1122" s="1760" t="s">
        <v>668</v>
      </c>
      <c r="E1122" s="1511">
        <v>4098310</v>
      </c>
      <c r="F1122" s="1511">
        <v>4632880</v>
      </c>
      <c r="G1122" s="1879">
        <v>4610052</v>
      </c>
      <c r="H1122" s="1512">
        <f t="shared" si="255"/>
        <v>0.99507261142097359</v>
      </c>
    </row>
    <row r="1123" spans="1:8" ht="17.100000000000001" customHeight="1">
      <c r="A1123" s="1193"/>
      <c r="B1123" s="1205"/>
      <c r="C1123" s="1759" t="s">
        <v>460</v>
      </c>
      <c r="D1123" s="1760" t="s">
        <v>669</v>
      </c>
      <c r="E1123" s="1511">
        <v>323747</v>
      </c>
      <c r="F1123" s="1511">
        <v>315420</v>
      </c>
      <c r="G1123" s="1879">
        <v>315391</v>
      </c>
      <c r="H1123" s="1512">
        <f t="shared" si="255"/>
        <v>0.99990805909580871</v>
      </c>
    </row>
    <row r="1124" spans="1:8" ht="17.100000000000001" customHeight="1">
      <c r="A1124" s="1193"/>
      <c r="B1124" s="1205"/>
      <c r="C1124" s="1759" t="s">
        <v>461</v>
      </c>
      <c r="D1124" s="1760" t="s">
        <v>670</v>
      </c>
      <c r="E1124" s="1511">
        <v>764553</v>
      </c>
      <c r="F1124" s="1511">
        <v>835833</v>
      </c>
      <c r="G1124" s="1879">
        <v>826272</v>
      </c>
      <c r="H1124" s="1512">
        <f t="shared" si="255"/>
        <v>0.98856111208818032</v>
      </c>
    </row>
    <row r="1125" spans="1:8" ht="27.75" customHeight="1">
      <c r="A1125" s="1193"/>
      <c r="B1125" s="1205"/>
      <c r="C1125" s="1759" t="s">
        <v>462</v>
      </c>
      <c r="D1125" s="1760" t="s">
        <v>671</v>
      </c>
      <c r="E1125" s="1511">
        <v>109167</v>
      </c>
      <c r="F1125" s="1511">
        <v>105252</v>
      </c>
      <c r="G1125" s="1879">
        <v>92136</v>
      </c>
      <c r="H1125" s="1512">
        <f t="shared" si="255"/>
        <v>0.8753847907878235</v>
      </c>
    </row>
    <row r="1126" spans="1:8" ht="17.100000000000001" customHeight="1">
      <c r="A1126" s="1193"/>
      <c r="B1126" s="1205"/>
      <c r="C1126" s="1759" t="s">
        <v>478</v>
      </c>
      <c r="D1126" s="1760" t="s">
        <v>929</v>
      </c>
      <c r="E1126" s="1511">
        <v>12240</v>
      </c>
      <c r="F1126" s="1511">
        <v>9600</v>
      </c>
      <c r="G1126" s="1879">
        <v>9600</v>
      </c>
      <c r="H1126" s="1512">
        <f t="shared" si="255"/>
        <v>1</v>
      </c>
    </row>
    <row r="1127" spans="1:8" ht="17.100000000000001" customHeight="1">
      <c r="A1127" s="1193"/>
      <c r="B1127" s="1205"/>
      <c r="C1127" s="1238"/>
      <c r="D1127" s="1238"/>
      <c r="E1127" s="1215"/>
      <c r="F1127" s="1215"/>
      <c r="G1127" s="1215"/>
      <c r="H1127" s="1216"/>
    </row>
    <row r="1128" spans="1:8" ht="17.100000000000001" customHeight="1">
      <c r="A1128" s="1193"/>
      <c r="B1128" s="1205"/>
      <c r="C1128" s="2760" t="s">
        <v>673</v>
      </c>
      <c r="D1128" s="2760"/>
      <c r="E1128" s="1203">
        <f t="shared" ref="E1128:G1128" si="273">SUM(E1129:E1140)</f>
        <v>370060</v>
      </c>
      <c r="F1128" s="1203">
        <f t="shared" si="273"/>
        <v>413039</v>
      </c>
      <c r="G1128" s="1203">
        <f t="shared" si="273"/>
        <v>410181</v>
      </c>
      <c r="H1128" s="1204">
        <f t="shared" si="255"/>
        <v>0.99308055655761318</v>
      </c>
    </row>
    <row r="1129" spans="1:8" ht="17.100000000000001" customHeight="1">
      <c r="A1129" s="1193"/>
      <c r="B1129" s="1205"/>
      <c r="C1129" s="1759" t="s">
        <v>463</v>
      </c>
      <c r="D1129" s="1760" t="s">
        <v>675</v>
      </c>
      <c r="E1129" s="1511">
        <v>16079</v>
      </c>
      <c r="F1129" s="1511">
        <v>21744</v>
      </c>
      <c r="G1129" s="1879">
        <v>21743</v>
      </c>
      <c r="H1129" s="1512">
        <f t="shared" si="255"/>
        <v>0.9999540103016924</v>
      </c>
    </row>
    <row r="1130" spans="1:8" ht="17.100000000000001" customHeight="1">
      <c r="A1130" s="1193"/>
      <c r="B1130" s="1205"/>
      <c r="C1130" s="1759" t="s">
        <v>483</v>
      </c>
      <c r="D1130" s="1760" t="s">
        <v>826</v>
      </c>
      <c r="E1130" s="1511">
        <v>6914</v>
      </c>
      <c r="F1130" s="1511">
        <v>9283</v>
      </c>
      <c r="G1130" s="1879">
        <v>9050</v>
      </c>
      <c r="H1130" s="1512">
        <f t="shared" si="255"/>
        <v>0.97490035548852738</v>
      </c>
    </row>
    <row r="1131" spans="1:8" ht="17.100000000000001" customHeight="1">
      <c r="A1131" s="1193"/>
      <c r="B1131" s="1205"/>
      <c r="C1131" s="1759" t="s">
        <v>464</v>
      </c>
      <c r="D1131" s="1760" t="s">
        <v>677</v>
      </c>
      <c r="E1131" s="1511">
        <v>26400</v>
      </c>
      <c r="F1131" s="1511">
        <v>26400</v>
      </c>
      <c r="G1131" s="1879">
        <v>26399</v>
      </c>
      <c r="H1131" s="1512">
        <f t="shared" si="255"/>
        <v>0.99996212121212125</v>
      </c>
    </row>
    <row r="1132" spans="1:8" ht="17.100000000000001" customHeight="1">
      <c r="A1132" s="1193"/>
      <c r="B1132" s="1205"/>
      <c r="C1132" s="1759" t="s">
        <v>465</v>
      </c>
      <c r="D1132" s="1760" t="s">
        <v>678</v>
      </c>
      <c r="E1132" s="1511">
        <v>3600</v>
      </c>
      <c r="F1132" s="1511">
        <v>3600</v>
      </c>
      <c r="G1132" s="1879">
        <v>3589</v>
      </c>
      <c r="H1132" s="1512">
        <f t="shared" si="255"/>
        <v>0.99694444444444441</v>
      </c>
    </row>
    <row r="1133" spans="1:8" ht="17.100000000000001" customHeight="1">
      <c r="A1133" s="1193"/>
      <c r="B1133" s="1205"/>
      <c r="C1133" s="1774" t="s">
        <v>466</v>
      </c>
      <c r="D1133" s="1775" t="s">
        <v>679</v>
      </c>
      <c r="E1133" s="1511">
        <v>6275</v>
      </c>
      <c r="F1133" s="1511">
        <v>7275</v>
      </c>
      <c r="G1133" s="1879">
        <v>6683</v>
      </c>
      <c r="H1133" s="1512">
        <f t="shared" si="255"/>
        <v>0.91862542955326465</v>
      </c>
    </row>
    <row r="1134" spans="1:8" ht="17.100000000000001" customHeight="1">
      <c r="A1134" s="1193"/>
      <c r="B1134" s="1205"/>
      <c r="C1134" s="1617" t="s">
        <v>467</v>
      </c>
      <c r="D1134" s="1880" t="s">
        <v>680</v>
      </c>
      <c r="E1134" s="1511">
        <v>16236</v>
      </c>
      <c r="F1134" s="1511">
        <v>27013</v>
      </c>
      <c r="G1134" s="1879">
        <v>27012</v>
      </c>
      <c r="H1134" s="1512">
        <f t="shared" si="255"/>
        <v>0.9999629807870285</v>
      </c>
    </row>
    <row r="1135" spans="1:8" ht="16.5" customHeight="1">
      <c r="A1135" s="1193"/>
      <c r="B1135" s="1205"/>
      <c r="C1135" s="1265" t="s">
        <v>468</v>
      </c>
      <c r="D1135" s="1266" t="s">
        <v>681</v>
      </c>
      <c r="E1135" s="1511">
        <v>7723</v>
      </c>
      <c r="F1135" s="1511">
        <v>6223</v>
      </c>
      <c r="G1135" s="1879">
        <v>5466</v>
      </c>
      <c r="H1135" s="1512">
        <f t="shared" si="255"/>
        <v>0.87835449140286037</v>
      </c>
    </row>
    <row r="1136" spans="1:8" ht="24.75" customHeight="1">
      <c r="A1136" s="1193"/>
      <c r="B1136" s="1205"/>
      <c r="C1136" s="1759" t="s">
        <v>683</v>
      </c>
      <c r="D1136" s="1760" t="s">
        <v>684</v>
      </c>
      <c r="E1136" s="1511">
        <v>78146</v>
      </c>
      <c r="F1136" s="1511">
        <v>78387</v>
      </c>
      <c r="G1136" s="1879">
        <v>78323</v>
      </c>
      <c r="H1136" s="1512">
        <f t="shared" si="255"/>
        <v>0.99918353808667248</v>
      </c>
    </row>
    <row r="1137" spans="1:8" ht="17.100000000000001" customHeight="1">
      <c r="A1137" s="1193"/>
      <c r="B1137" s="1205"/>
      <c r="C1137" s="1759" t="s">
        <v>477</v>
      </c>
      <c r="D1137" s="1760" t="s">
        <v>685</v>
      </c>
      <c r="E1137" s="1511">
        <v>3225</v>
      </c>
      <c r="F1137" s="1511">
        <v>2060</v>
      </c>
      <c r="G1137" s="1879">
        <v>2045</v>
      </c>
      <c r="H1137" s="1512">
        <f t="shared" si="255"/>
        <v>0.99271844660194175</v>
      </c>
    </row>
    <row r="1138" spans="1:8" ht="17.100000000000001" customHeight="1">
      <c r="A1138" s="1193"/>
      <c r="B1138" s="1205"/>
      <c r="C1138" s="1759" t="s">
        <v>469</v>
      </c>
      <c r="D1138" s="1760" t="s">
        <v>687</v>
      </c>
      <c r="E1138" s="1511">
        <v>202050</v>
      </c>
      <c r="F1138" s="1511">
        <v>223644</v>
      </c>
      <c r="G1138" s="1879">
        <v>223345</v>
      </c>
      <c r="H1138" s="1512">
        <f t="shared" si="255"/>
        <v>0.99866305378190334</v>
      </c>
    </row>
    <row r="1139" spans="1:8" ht="17.100000000000001" customHeight="1">
      <c r="A1139" s="1193"/>
      <c r="B1139" s="1205"/>
      <c r="C1139" s="1759" t="s">
        <v>750</v>
      </c>
      <c r="D1139" s="1760" t="s">
        <v>751</v>
      </c>
      <c r="E1139" s="1511">
        <v>0</v>
      </c>
      <c r="F1139" s="1511">
        <v>3162</v>
      </c>
      <c r="G1139" s="1879">
        <v>3161</v>
      </c>
      <c r="H1139" s="1512">
        <f t="shared" si="255"/>
        <v>0.9996837444655281</v>
      </c>
    </row>
    <row r="1140" spans="1:8" ht="21.75" customHeight="1">
      <c r="A1140" s="1193"/>
      <c r="B1140" s="2661"/>
      <c r="C1140" s="1759" t="s">
        <v>482</v>
      </c>
      <c r="D1140" s="1760" t="s">
        <v>694</v>
      </c>
      <c r="E1140" s="1511">
        <v>3412</v>
      </c>
      <c r="F1140" s="1511">
        <v>4248</v>
      </c>
      <c r="G1140" s="1879">
        <v>3365</v>
      </c>
      <c r="H1140" s="1512">
        <f t="shared" si="255"/>
        <v>0.79213747645951038</v>
      </c>
    </row>
    <row r="1141" spans="1:8" ht="17.100000000000001" customHeight="1">
      <c r="A1141" s="1193"/>
      <c r="B1141" s="2661"/>
      <c r="C1141" s="1238"/>
      <c r="D1141" s="1238"/>
      <c r="E1141" s="1215"/>
      <c r="F1141" s="1215"/>
      <c r="G1141" s="1881"/>
      <c r="H1141" s="1216"/>
    </row>
    <row r="1142" spans="1:8" ht="17.100000000000001" customHeight="1">
      <c r="A1142" s="1193"/>
      <c r="B1142" s="2661"/>
      <c r="C1142" s="2769" t="s">
        <v>835</v>
      </c>
      <c r="D1142" s="2769"/>
      <c r="E1142" s="1511">
        <f t="shared" ref="E1142:G1142" si="274">E1143</f>
        <v>100580</v>
      </c>
      <c r="F1142" s="1511">
        <f t="shared" si="274"/>
        <v>142728</v>
      </c>
      <c r="G1142" s="1879">
        <f t="shared" si="274"/>
        <v>142727</v>
      </c>
      <c r="H1142" s="1512">
        <f t="shared" si="255"/>
        <v>0.99999299366627437</v>
      </c>
    </row>
    <row r="1143" spans="1:8" ht="17.100000000000001" customHeight="1">
      <c r="A1143" s="1193"/>
      <c r="B1143" s="2661"/>
      <c r="C1143" s="1774" t="s">
        <v>458</v>
      </c>
      <c r="D1143" s="1775" t="s">
        <v>696</v>
      </c>
      <c r="E1143" s="1801">
        <v>100580</v>
      </c>
      <c r="F1143" s="1801">
        <v>142728</v>
      </c>
      <c r="G1143" s="1882">
        <v>142727</v>
      </c>
      <c r="H1143" s="1778">
        <f t="shared" si="255"/>
        <v>0.99999299366627437</v>
      </c>
    </row>
    <row r="1144" spans="1:8" ht="18.75" customHeight="1" thickBot="1">
      <c r="A1144" s="1193"/>
      <c r="B1144" s="1205"/>
      <c r="C1144" s="1619"/>
      <c r="D1144" s="1736"/>
      <c r="E1144" s="1511"/>
      <c r="F1144" s="1511"/>
      <c r="G1144" s="1511"/>
      <c r="H1144" s="1512"/>
    </row>
    <row r="1145" spans="1:8" ht="17.25" customHeight="1" thickBot="1">
      <c r="A1145" s="1193"/>
      <c r="B1145" s="1281" t="s">
        <v>930</v>
      </c>
      <c r="C1145" s="1282"/>
      <c r="D1145" s="1283" t="s">
        <v>620</v>
      </c>
      <c r="E1145" s="1284">
        <f>E1146</f>
        <v>0</v>
      </c>
      <c r="F1145" s="1284">
        <f t="shared" ref="F1145:G1147" si="275">F1146</f>
        <v>10000</v>
      </c>
      <c r="G1145" s="1284">
        <f t="shared" si="275"/>
        <v>10000</v>
      </c>
      <c r="H1145" s="1285">
        <f t="shared" si="255"/>
        <v>1</v>
      </c>
    </row>
    <row r="1146" spans="1:8" ht="18.75" customHeight="1">
      <c r="A1146" s="1193"/>
      <c r="B1146" s="1205"/>
      <c r="C1146" s="2777" t="s">
        <v>697</v>
      </c>
      <c r="D1146" s="2778"/>
      <c r="E1146" s="1834">
        <f>E1147</f>
        <v>0</v>
      </c>
      <c r="F1146" s="1834">
        <f t="shared" si="275"/>
        <v>10000</v>
      </c>
      <c r="G1146" s="1834">
        <f t="shared" si="275"/>
        <v>10000</v>
      </c>
      <c r="H1146" s="1835">
        <f t="shared" si="255"/>
        <v>1</v>
      </c>
    </row>
    <row r="1147" spans="1:8" ht="18.75" customHeight="1">
      <c r="A1147" s="1193"/>
      <c r="B1147" s="1205"/>
      <c r="C1147" s="2769" t="s">
        <v>698</v>
      </c>
      <c r="D1147" s="2770"/>
      <c r="E1147" s="1836">
        <f>E1148</f>
        <v>0</v>
      </c>
      <c r="F1147" s="1836">
        <f t="shared" si="275"/>
        <v>10000</v>
      </c>
      <c r="G1147" s="1836">
        <f t="shared" si="275"/>
        <v>10000</v>
      </c>
      <c r="H1147" s="1837">
        <f t="shared" ref="H1147:H1213" si="276">G1147/F1147</f>
        <v>1</v>
      </c>
    </row>
    <row r="1148" spans="1:8" ht="42.75" customHeight="1" thickBot="1">
      <c r="A1148" s="1193"/>
      <c r="B1148" s="1205"/>
      <c r="C1148" s="1838" t="s">
        <v>385</v>
      </c>
      <c r="D1148" s="1839" t="s">
        <v>803</v>
      </c>
      <c r="E1148" s="1840">
        <v>0</v>
      </c>
      <c r="F1148" s="1840">
        <v>10000</v>
      </c>
      <c r="G1148" s="1883">
        <v>10000</v>
      </c>
      <c r="H1148" s="1841">
        <f t="shared" si="276"/>
        <v>1</v>
      </c>
    </row>
    <row r="1149" spans="1:8" ht="17.100000000000001" customHeight="1" thickBot="1">
      <c r="A1149" s="1193"/>
      <c r="B1149" s="1281" t="s">
        <v>931</v>
      </c>
      <c r="C1149" s="1282"/>
      <c r="D1149" s="1283" t="s">
        <v>932</v>
      </c>
      <c r="E1149" s="1284">
        <f t="shared" ref="E1149:G1149" si="277">E1150</f>
        <v>2085326</v>
      </c>
      <c r="F1149" s="1284">
        <f t="shared" si="277"/>
        <v>1408101</v>
      </c>
      <c r="G1149" s="1284">
        <f t="shared" si="277"/>
        <v>1408096</v>
      </c>
      <c r="H1149" s="1285">
        <f t="shared" si="276"/>
        <v>0.99999644911835162</v>
      </c>
    </row>
    <row r="1150" spans="1:8" ht="17.100000000000001" customHeight="1">
      <c r="A1150" s="1193"/>
      <c r="B1150" s="2661"/>
      <c r="C1150" s="2590" t="s">
        <v>665</v>
      </c>
      <c r="D1150" s="2590"/>
      <c r="E1150" s="1199">
        <f t="shared" ref="E1150:G1150" si="278">E1151+E1164</f>
        <v>2085326</v>
      </c>
      <c r="F1150" s="1199">
        <f t="shared" si="278"/>
        <v>1408101</v>
      </c>
      <c r="G1150" s="1199">
        <f t="shared" si="278"/>
        <v>1408096</v>
      </c>
      <c r="H1150" s="1200">
        <f t="shared" si="276"/>
        <v>0.99999644911835162</v>
      </c>
    </row>
    <row r="1151" spans="1:8" ht="17.100000000000001" customHeight="1">
      <c r="A1151" s="1193"/>
      <c r="B1151" s="2661"/>
      <c r="C1151" s="2771" t="s">
        <v>666</v>
      </c>
      <c r="D1151" s="2771"/>
      <c r="E1151" s="1511">
        <f t="shared" ref="E1151:G1151" si="279">E1152+E1158</f>
        <v>2078144</v>
      </c>
      <c r="F1151" s="1511">
        <f t="shared" si="279"/>
        <v>1400919</v>
      </c>
      <c r="G1151" s="1511">
        <f t="shared" si="279"/>
        <v>1400915</v>
      </c>
      <c r="H1151" s="1512">
        <f t="shared" si="276"/>
        <v>0.99999714473142276</v>
      </c>
    </row>
    <row r="1152" spans="1:8" ht="17.100000000000001" customHeight="1">
      <c r="A1152" s="1193"/>
      <c r="B1152" s="2661"/>
      <c r="C1152" s="2772" t="s">
        <v>667</v>
      </c>
      <c r="D1152" s="2772"/>
      <c r="E1152" s="1203">
        <f t="shared" ref="E1152:G1152" si="280">SUM(E1153:E1156)</f>
        <v>1992919</v>
      </c>
      <c r="F1152" s="1203">
        <f t="shared" si="280"/>
        <v>1320715</v>
      </c>
      <c r="G1152" s="1203">
        <f t="shared" si="280"/>
        <v>1320712</v>
      </c>
      <c r="H1152" s="1204">
        <f t="shared" si="276"/>
        <v>0.99999772850312141</v>
      </c>
    </row>
    <row r="1153" spans="1:8" ht="17.100000000000001" customHeight="1">
      <c r="A1153" s="1193"/>
      <c r="B1153" s="2661"/>
      <c r="C1153" s="1759" t="s">
        <v>459</v>
      </c>
      <c r="D1153" s="1760" t="s">
        <v>668</v>
      </c>
      <c r="E1153" s="1511">
        <v>1505512</v>
      </c>
      <c r="F1153" s="1511">
        <v>992042</v>
      </c>
      <c r="G1153" s="1879">
        <v>992041</v>
      </c>
      <c r="H1153" s="1512">
        <f t="shared" si="276"/>
        <v>0.99999899197816222</v>
      </c>
    </row>
    <row r="1154" spans="1:8" ht="17.100000000000001" customHeight="1">
      <c r="A1154" s="1193"/>
      <c r="B1154" s="2661"/>
      <c r="C1154" s="1759" t="s">
        <v>460</v>
      </c>
      <c r="D1154" s="1760" t="s">
        <v>669</v>
      </c>
      <c r="E1154" s="1511">
        <v>136800</v>
      </c>
      <c r="F1154" s="1511">
        <v>122729</v>
      </c>
      <c r="G1154" s="1879">
        <v>122728</v>
      </c>
      <c r="H1154" s="1512">
        <f t="shared" si="276"/>
        <v>0.99999185196652784</v>
      </c>
    </row>
    <row r="1155" spans="1:8" ht="17.100000000000001" customHeight="1">
      <c r="A1155" s="1193"/>
      <c r="B1155" s="2661"/>
      <c r="C1155" s="1759" t="s">
        <v>461</v>
      </c>
      <c r="D1155" s="1760" t="s">
        <v>670</v>
      </c>
      <c r="E1155" s="1511">
        <v>309155</v>
      </c>
      <c r="F1155" s="1511">
        <v>187206</v>
      </c>
      <c r="G1155" s="1879">
        <v>187206</v>
      </c>
      <c r="H1155" s="1512">
        <f t="shared" si="276"/>
        <v>1</v>
      </c>
    </row>
    <row r="1156" spans="1:8" ht="24.75" customHeight="1">
      <c r="A1156" s="1193"/>
      <c r="B1156" s="2661"/>
      <c r="C1156" s="1759" t="s">
        <v>462</v>
      </c>
      <c r="D1156" s="1760" t="s">
        <v>671</v>
      </c>
      <c r="E1156" s="1511">
        <v>41452</v>
      </c>
      <c r="F1156" s="1511">
        <v>18738</v>
      </c>
      <c r="G1156" s="1879">
        <v>18737</v>
      </c>
      <c r="H1156" s="1512">
        <f t="shared" si="276"/>
        <v>0.99994663251147398</v>
      </c>
    </row>
    <row r="1157" spans="1:8" ht="17.100000000000001" customHeight="1">
      <c r="A1157" s="1193"/>
      <c r="B1157" s="2661"/>
      <c r="C1157" s="1238"/>
      <c r="D1157" s="1238"/>
      <c r="E1157" s="1215"/>
      <c r="F1157" s="1215"/>
      <c r="G1157" s="1215"/>
      <c r="H1157" s="1216"/>
    </row>
    <row r="1158" spans="1:8" ht="17.100000000000001" customHeight="1">
      <c r="A1158" s="1193"/>
      <c r="B1158" s="2661"/>
      <c r="C1158" s="2760" t="s">
        <v>673</v>
      </c>
      <c r="D1158" s="2760"/>
      <c r="E1158" s="1203">
        <f t="shared" ref="E1158:G1158" si="281">SUM(E1159:E1162)</f>
        <v>85225</v>
      </c>
      <c r="F1158" s="1203">
        <f t="shared" si="281"/>
        <v>80204</v>
      </c>
      <c r="G1158" s="1203">
        <f t="shared" si="281"/>
        <v>80203</v>
      </c>
      <c r="H1158" s="1204">
        <f t="shared" si="276"/>
        <v>0.99998753179392552</v>
      </c>
    </row>
    <row r="1159" spans="1:8" ht="17.100000000000001" customHeight="1">
      <c r="A1159" s="1193"/>
      <c r="B1159" s="2661"/>
      <c r="C1159" s="1759" t="s">
        <v>463</v>
      </c>
      <c r="D1159" s="1760" t="s">
        <v>675</v>
      </c>
      <c r="E1159" s="1511">
        <v>2977</v>
      </c>
      <c r="F1159" s="1511">
        <v>3</v>
      </c>
      <c r="G1159" s="1879">
        <v>3</v>
      </c>
      <c r="H1159" s="1512">
        <f t="shared" si="276"/>
        <v>1</v>
      </c>
    </row>
    <row r="1160" spans="1:8" ht="17.100000000000001" customHeight="1">
      <c r="A1160" s="1193"/>
      <c r="B1160" s="2661"/>
      <c r="C1160" s="1759" t="s">
        <v>483</v>
      </c>
      <c r="D1160" s="1760" t="s">
        <v>826</v>
      </c>
      <c r="E1160" s="1511">
        <v>2369</v>
      </c>
      <c r="F1160" s="1511">
        <v>0</v>
      </c>
      <c r="G1160" s="1879">
        <v>0</v>
      </c>
      <c r="H1160" s="1512"/>
    </row>
    <row r="1161" spans="1:8" ht="17.100000000000001" customHeight="1">
      <c r="A1161" s="1193"/>
      <c r="B1161" s="2661"/>
      <c r="C1161" s="1759" t="s">
        <v>466</v>
      </c>
      <c r="D1161" s="1760" t="s">
        <v>679</v>
      </c>
      <c r="E1161" s="1511">
        <v>1009</v>
      </c>
      <c r="F1161" s="1511">
        <v>542</v>
      </c>
      <c r="G1161" s="1879">
        <v>542</v>
      </c>
      <c r="H1161" s="1512">
        <f t="shared" si="276"/>
        <v>1</v>
      </c>
    </row>
    <row r="1162" spans="1:8" ht="17.100000000000001" customHeight="1">
      <c r="A1162" s="1193"/>
      <c r="B1162" s="2661"/>
      <c r="C1162" s="1759" t="s">
        <v>469</v>
      </c>
      <c r="D1162" s="1760" t="s">
        <v>687</v>
      </c>
      <c r="E1162" s="1511">
        <v>78870</v>
      </c>
      <c r="F1162" s="1511">
        <v>79659</v>
      </c>
      <c r="G1162" s="1879">
        <v>79658</v>
      </c>
      <c r="H1162" s="1512">
        <f t="shared" si="276"/>
        <v>0.99998744649066651</v>
      </c>
    </row>
    <row r="1163" spans="1:8" ht="17.100000000000001" customHeight="1">
      <c r="A1163" s="1193"/>
      <c r="B1163" s="2661"/>
      <c r="C1163" s="1607"/>
      <c r="D1163" s="1884"/>
      <c r="E1163" s="1399"/>
      <c r="F1163" s="1399"/>
      <c r="G1163" s="1885"/>
      <c r="H1163" s="1400"/>
    </row>
    <row r="1164" spans="1:8" ht="17.100000000000001" customHeight="1">
      <c r="A1164" s="1193"/>
      <c r="B1164" s="2661"/>
      <c r="C1164" s="2655" t="s">
        <v>835</v>
      </c>
      <c r="D1164" s="2655"/>
      <c r="E1164" s="1306">
        <f t="shared" ref="E1164:G1164" si="282">E1165</f>
        <v>7182</v>
      </c>
      <c r="F1164" s="1306">
        <f t="shared" si="282"/>
        <v>7182</v>
      </c>
      <c r="G1164" s="1798">
        <f t="shared" si="282"/>
        <v>7181</v>
      </c>
      <c r="H1164" s="1307">
        <f t="shared" si="276"/>
        <v>0.99986076301865778</v>
      </c>
    </row>
    <row r="1165" spans="1:8" ht="20.25" customHeight="1" thickBot="1">
      <c r="A1165" s="1193"/>
      <c r="B1165" s="2661"/>
      <c r="C1165" s="1886" t="s">
        <v>458</v>
      </c>
      <c r="D1165" s="1839" t="s">
        <v>696</v>
      </c>
      <c r="E1165" s="1229">
        <v>7182</v>
      </c>
      <c r="F1165" s="1229">
        <v>7182</v>
      </c>
      <c r="G1165" s="1481">
        <v>7181</v>
      </c>
      <c r="H1165" s="1230">
        <f t="shared" si="276"/>
        <v>0.99986076301865778</v>
      </c>
    </row>
    <row r="1166" spans="1:8" ht="20.25" hidden="1" customHeight="1" thickBot="1">
      <c r="A1166" s="1193"/>
      <c r="B1166" s="1281" t="s">
        <v>933</v>
      </c>
      <c r="C1166" s="1282"/>
      <c r="D1166" s="1283" t="s">
        <v>262</v>
      </c>
      <c r="E1166" s="1284">
        <f t="shared" ref="E1166" si="283">E1167</f>
        <v>0</v>
      </c>
      <c r="F1166" s="1284"/>
      <c r="G1166" s="1284"/>
      <c r="H1166" s="1285" t="e">
        <f t="shared" si="276"/>
        <v>#DIV/0!</v>
      </c>
    </row>
    <row r="1167" spans="1:8" ht="12" hidden="1" customHeight="1">
      <c r="A1167" s="1193"/>
      <c r="B1167" s="1205"/>
      <c r="C1167" s="2590" t="s">
        <v>665</v>
      </c>
      <c r="D1167" s="2590"/>
      <c r="E1167" s="1221">
        <f>E1168</f>
        <v>0</v>
      </c>
      <c r="F1167" s="1221"/>
      <c r="G1167" s="1221"/>
      <c r="H1167" s="1222" t="e">
        <f t="shared" si="276"/>
        <v>#DIV/0!</v>
      </c>
    </row>
    <row r="1168" spans="1:8" ht="23.25" hidden="1" customHeight="1">
      <c r="A1168" s="1193"/>
      <c r="B1168" s="1205"/>
      <c r="C1168" s="2771" t="s">
        <v>666</v>
      </c>
      <c r="D1168" s="2771"/>
      <c r="E1168" s="1801">
        <f>E1169</f>
        <v>0</v>
      </c>
      <c r="F1168" s="1801"/>
      <c r="G1168" s="1801"/>
      <c r="H1168" s="1778" t="e">
        <f t="shared" si="276"/>
        <v>#DIV/0!</v>
      </c>
    </row>
    <row r="1169" spans="1:8" ht="18.75" hidden="1" customHeight="1">
      <c r="A1169" s="1193"/>
      <c r="B1169" s="1205"/>
      <c r="C1169" s="2760" t="s">
        <v>673</v>
      </c>
      <c r="D1169" s="2760"/>
      <c r="E1169" s="1801">
        <f>E1170</f>
        <v>0</v>
      </c>
      <c r="F1169" s="1801"/>
      <c r="G1169" s="1801"/>
      <c r="H1169" s="1778" t="e">
        <f t="shared" si="276"/>
        <v>#DIV/0!</v>
      </c>
    </row>
    <row r="1170" spans="1:8" ht="24.75" hidden="1" customHeight="1" thickBot="1">
      <c r="A1170" s="1193"/>
      <c r="B1170" s="1205"/>
      <c r="C1170" s="1759" t="s">
        <v>483</v>
      </c>
      <c r="D1170" s="1760" t="s">
        <v>826</v>
      </c>
      <c r="E1170" s="1229">
        <v>0</v>
      </c>
      <c r="F1170" s="1229"/>
      <c r="G1170" s="1229"/>
      <c r="H1170" s="1230" t="e">
        <f t="shared" si="276"/>
        <v>#DIV/0!</v>
      </c>
    </row>
    <row r="1171" spans="1:8" ht="17.100000000000001" customHeight="1" thickBot="1">
      <c r="A1171" s="1193"/>
      <c r="B1171" s="1281" t="s">
        <v>934</v>
      </c>
      <c r="C1171" s="1282"/>
      <c r="D1171" s="1283" t="s">
        <v>935</v>
      </c>
      <c r="E1171" s="1284">
        <f t="shared" ref="E1171:G1171" si="284">E1172</f>
        <v>675619</v>
      </c>
      <c r="F1171" s="1284">
        <f t="shared" si="284"/>
        <v>891396</v>
      </c>
      <c r="G1171" s="1284">
        <f t="shared" si="284"/>
        <v>865742</v>
      </c>
      <c r="H1171" s="1285">
        <f t="shared" si="276"/>
        <v>0.97122042279749965</v>
      </c>
    </row>
    <row r="1172" spans="1:8" ht="17.100000000000001" customHeight="1">
      <c r="A1172" s="1193"/>
      <c r="B1172" s="2630"/>
      <c r="C1172" s="2590" t="s">
        <v>665</v>
      </c>
      <c r="D1172" s="2590"/>
      <c r="E1172" s="1199">
        <f t="shared" ref="E1172:G1172" si="285">E1173+E1186</f>
        <v>675619</v>
      </c>
      <c r="F1172" s="1199">
        <f t="shared" si="285"/>
        <v>891396</v>
      </c>
      <c r="G1172" s="1199">
        <f t="shared" si="285"/>
        <v>865742</v>
      </c>
      <c r="H1172" s="1200">
        <f t="shared" si="276"/>
        <v>0.97122042279749965</v>
      </c>
    </row>
    <row r="1173" spans="1:8" ht="17.100000000000001" customHeight="1">
      <c r="A1173" s="1193"/>
      <c r="B1173" s="2630"/>
      <c r="C1173" s="2771" t="s">
        <v>666</v>
      </c>
      <c r="D1173" s="2771"/>
      <c r="E1173" s="1511">
        <f t="shared" ref="E1173:G1173" si="286">E1174+E1180</f>
        <v>675181</v>
      </c>
      <c r="F1173" s="1511">
        <f t="shared" si="286"/>
        <v>891396</v>
      </c>
      <c r="G1173" s="1511">
        <f t="shared" si="286"/>
        <v>865742</v>
      </c>
      <c r="H1173" s="1512">
        <f t="shared" si="276"/>
        <v>0.97122042279749965</v>
      </c>
    </row>
    <row r="1174" spans="1:8" ht="17.100000000000001" customHeight="1">
      <c r="A1174" s="1193"/>
      <c r="B1174" s="2630"/>
      <c r="C1174" s="2772" t="s">
        <v>667</v>
      </c>
      <c r="D1174" s="2772"/>
      <c r="E1174" s="1203">
        <f t="shared" ref="E1174:G1174" si="287">SUM(E1175:E1178)</f>
        <v>638471</v>
      </c>
      <c r="F1174" s="1203">
        <f t="shared" si="287"/>
        <v>848338</v>
      </c>
      <c r="G1174" s="1203">
        <f t="shared" si="287"/>
        <v>822895</v>
      </c>
      <c r="H1174" s="1204">
        <f t="shared" si="276"/>
        <v>0.97000841645664815</v>
      </c>
    </row>
    <row r="1175" spans="1:8" ht="17.100000000000001" customHeight="1">
      <c r="A1175" s="1193"/>
      <c r="B1175" s="2630"/>
      <c r="C1175" s="1759" t="s">
        <v>459</v>
      </c>
      <c r="D1175" s="1760" t="s">
        <v>668</v>
      </c>
      <c r="E1175" s="1511">
        <v>491199</v>
      </c>
      <c r="F1175" s="1511">
        <v>678120</v>
      </c>
      <c r="G1175" s="1879">
        <v>657454</v>
      </c>
      <c r="H1175" s="1512">
        <f t="shared" si="276"/>
        <v>0.9695245679230815</v>
      </c>
    </row>
    <row r="1176" spans="1:8" ht="18" customHeight="1">
      <c r="A1176" s="1193"/>
      <c r="B1176" s="2630"/>
      <c r="C1176" s="1759" t="s">
        <v>460</v>
      </c>
      <c r="D1176" s="1760" t="s">
        <v>669</v>
      </c>
      <c r="E1176" s="1511">
        <v>42786</v>
      </c>
      <c r="F1176" s="1511">
        <v>34824</v>
      </c>
      <c r="G1176" s="1879">
        <v>34823</v>
      </c>
      <c r="H1176" s="1512">
        <f t="shared" si="276"/>
        <v>0.99997128417183556</v>
      </c>
    </row>
    <row r="1177" spans="1:8" ht="17.100000000000001" customHeight="1">
      <c r="A1177" s="1193"/>
      <c r="B1177" s="2630"/>
      <c r="C1177" s="1759" t="s">
        <v>461</v>
      </c>
      <c r="D1177" s="1760" t="s">
        <v>670</v>
      </c>
      <c r="E1177" s="1511">
        <v>91393</v>
      </c>
      <c r="F1177" s="1511">
        <v>119934</v>
      </c>
      <c r="G1177" s="1879">
        <v>116530</v>
      </c>
      <c r="H1177" s="1512">
        <f t="shared" si="276"/>
        <v>0.9716177230810279</v>
      </c>
    </row>
    <row r="1178" spans="1:8" ht="27.75" customHeight="1">
      <c r="A1178" s="1193"/>
      <c r="B1178" s="2630"/>
      <c r="C1178" s="1759" t="s">
        <v>462</v>
      </c>
      <c r="D1178" s="1760" t="s">
        <v>671</v>
      </c>
      <c r="E1178" s="1511">
        <v>13093</v>
      </c>
      <c r="F1178" s="1511">
        <v>15460</v>
      </c>
      <c r="G1178" s="1879">
        <v>14088</v>
      </c>
      <c r="H1178" s="1512">
        <f t="shared" si="276"/>
        <v>0.91125485122897798</v>
      </c>
    </row>
    <row r="1179" spans="1:8" ht="17.100000000000001" customHeight="1">
      <c r="A1179" s="1193"/>
      <c r="B1179" s="2630"/>
      <c r="C1179" s="1238"/>
      <c r="D1179" s="1238"/>
      <c r="E1179" s="1215"/>
      <c r="F1179" s="1215"/>
      <c r="G1179" s="1881"/>
      <c r="H1179" s="1216"/>
    </row>
    <row r="1180" spans="1:8" ht="17.100000000000001" customHeight="1">
      <c r="A1180" s="1193"/>
      <c r="B1180" s="2630"/>
      <c r="C1180" s="2760" t="s">
        <v>673</v>
      </c>
      <c r="D1180" s="2760"/>
      <c r="E1180" s="1203">
        <f t="shared" ref="E1180:G1180" si="288">SUM(E1181:E1184)</f>
        <v>36710</v>
      </c>
      <c r="F1180" s="1203">
        <f t="shared" si="288"/>
        <v>43058</v>
      </c>
      <c r="G1180" s="1887">
        <f t="shared" si="288"/>
        <v>42847</v>
      </c>
      <c r="H1180" s="1204">
        <f t="shared" si="276"/>
        <v>0.99509963305309113</v>
      </c>
    </row>
    <row r="1181" spans="1:8" ht="17.100000000000001" customHeight="1">
      <c r="A1181" s="1193"/>
      <c r="B1181" s="2630"/>
      <c r="C1181" s="1759" t="s">
        <v>463</v>
      </c>
      <c r="D1181" s="1760" t="s">
        <v>675</v>
      </c>
      <c r="E1181" s="1511">
        <v>4223</v>
      </c>
      <c r="F1181" s="1511">
        <v>4223</v>
      </c>
      <c r="G1181" s="1879">
        <v>4223</v>
      </c>
      <c r="H1181" s="1512">
        <f t="shared" si="276"/>
        <v>1</v>
      </c>
    </row>
    <row r="1182" spans="1:8" ht="17.100000000000001" customHeight="1">
      <c r="A1182" s="1193"/>
      <c r="B1182" s="2630"/>
      <c r="C1182" s="1759" t="s">
        <v>483</v>
      </c>
      <c r="D1182" s="1760" t="s">
        <v>826</v>
      </c>
      <c r="E1182" s="1511">
        <v>4030</v>
      </c>
      <c r="F1182" s="1511">
        <v>4030</v>
      </c>
      <c r="G1182" s="1879">
        <v>4029</v>
      </c>
      <c r="H1182" s="1512">
        <f t="shared" si="276"/>
        <v>0.99975186104218361</v>
      </c>
    </row>
    <row r="1183" spans="1:8" ht="17.100000000000001" customHeight="1">
      <c r="A1183" s="1193"/>
      <c r="B1183" s="2630"/>
      <c r="C1183" s="1759" t="s">
        <v>466</v>
      </c>
      <c r="D1183" s="1760" t="s">
        <v>679</v>
      </c>
      <c r="E1183" s="1511">
        <v>387</v>
      </c>
      <c r="F1183" s="1511">
        <v>487</v>
      </c>
      <c r="G1183" s="1879">
        <v>367</v>
      </c>
      <c r="H1183" s="1512">
        <f t="shared" si="276"/>
        <v>0.75359342915811089</v>
      </c>
    </row>
    <row r="1184" spans="1:8" ht="17.100000000000001" customHeight="1">
      <c r="A1184" s="1193"/>
      <c r="B1184" s="2630"/>
      <c r="C1184" s="1759" t="s">
        <v>469</v>
      </c>
      <c r="D1184" s="1760" t="s">
        <v>687</v>
      </c>
      <c r="E1184" s="1511">
        <v>28070</v>
      </c>
      <c r="F1184" s="1511">
        <v>34318</v>
      </c>
      <c r="G1184" s="1879">
        <v>34228</v>
      </c>
      <c r="H1184" s="1512">
        <f t="shared" si="276"/>
        <v>0.99737746954950757</v>
      </c>
    </row>
    <row r="1185" spans="1:8" ht="17.100000000000001" customHeight="1">
      <c r="A1185" s="1193"/>
      <c r="B1185" s="2775"/>
      <c r="C1185" s="1238"/>
      <c r="D1185" s="1251"/>
      <c r="E1185" s="1252"/>
      <c r="F1185" s="1252"/>
      <c r="G1185" s="1252"/>
      <c r="H1185" s="1253"/>
    </row>
    <row r="1186" spans="1:8" ht="17.100000000000001" customHeight="1">
      <c r="A1186" s="1193"/>
      <c r="B1186" s="2775"/>
      <c r="C1186" s="2769" t="s">
        <v>835</v>
      </c>
      <c r="D1186" s="2776"/>
      <c r="E1186" s="1511">
        <f t="shared" ref="E1186:G1186" si="289">E1187</f>
        <v>438</v>
      </c>
      <c r="F1186" s="1511">
        <f t="shared" si="289"/>
        <v>0</v>
      </c>
      <c r="G1186" s="1511">
        <f t="shared" si="289"/>
        <v>0</v>
      </c>
      <c r="H1186" s="1512"/>
    </row>
    <row r="1187" spans="1:8" ht="17.100000000000001" customHeight="1" thickBot="1">
      <c r="A1187" s="1193"/>
      <c r="B1187" s="2775"/>
      <c r="C1187" s="1774" t="s">
        <v>458</v>
      </c>
      <c r="D1187" s="1775" t="s">
        <v>696</v>
      </c>
      <c r="E1187" s="1801">
        <v>438</v>
      </c>
      <c r="F1187" s="1801">
        <v>0</v>
      </c>
      <c r="G1187" s="1882">
        <v>0</v>
      </c>
      <c r="H1187" s="1778"/>
    </row>
    <row r="1188" spans="1:8" ht="17.100000000000001" customHeight="1" thickBot="1">
      <c r="A1188" s="1193"/>
      <c r="B1188" s="1281" t="s">
        <v>622</v>
      </c>
      <c r="C1188" s="1282"/>
      <c r="D1188" s="1283" t="s">
        <v>263</v>
      </c>
      <c r="E1188" s="1284">
        <f t="shared" ref="E1188:G1188" si="290">SUM(E1189,E1242)</f>
        <v>16986518</v>
      </c>
      <c r="F1188" s="1284">
        <f t="shared" si="290"/>
        <v>17990650</v>
      </c>
      <c r="G1188" s="1284">
        <f t="shared" si="290"/>
        <v>17539083</v>
      </c>
      <c r="H1188" s="1285">
        <f t="shared" si="276"/>
        <v>0.97489990634023782</v>
      </c>
    </row>
    <row r="1189" spans="1:8" ht="17.100000000000001" customHeight="1">
      <c r="A1189" s="1193"/>
      <c r="B1189" s="1205"/>
      <c r="C1189" s="2590" t="s">
        <v>665</v>
      </c>
      <c r="D1189" s="2590"/>
      <c r="E1189" s="1199">
        <f>E1190+E1198+E1220+E1224</f>
        <v>16961518</v>
      </c>
      <c r="F1189" s="1199">
        <f>F1190+F1198+F1220+F1224</f>
        <v>17965650</v>
      </c>
      <c r="G1189" s="1199">
        <f t="shared" ref="G1189" si="291">G1190+G1198+G1220+G1224</f>
        <v>17514835</v>
      </c>
      <c r="H1189" s="1200">
        <f t="shared" si="276"/>
        <v>0.97490683610111517</v>
      </c>
    </row>
    <row r="1190" spans="1:8" ht="17.100000000000001" customHeight="1">
      <c r="A1190" s="1193"/>
      <c r="B1190" s="1205"/>
      <c r="C1190" s="2771" t="s">
        <v>666</v>
      </c>
      <c r="D1190" s="2771"/>
      <c r="E1190" s="1511">
        <f t="shared" ref="E1190:G1190" si="292">E1191+E1201</f>
        <v>16785923</v>
      </c>
      <c r="F1190" s="1511">
        <f t="shared" si="292"/>
        <v>17117152</v>
      </c>
      <c r="G1190" s="1511">
        <f t="shared" si="292"/>
        <v>16679561</v>
      </c>
      <c r="H1190" s="1512">
        <f t="shared" si="276"/>
        <v>0.97443552525560329</v>
      </c>
    </row>
    <row r="1191" spans="1:8" ht="17.100000000000001" customHeight="1">
      <c r="A1191" s="1193"/>
      <c r="B1191" s="1205"/>
      <c r="C1191" s="2772" t="s">
        <v>667</v>
      </c>
      <c r="D1191" s="2772"/>
      <c r="E1191" s="1203">
        <f t="shared" ref="E1191:G1191" si="293">SUM(E1192:E1196)</f>
        <v>14727178</v>
      </c>
      <c r="F1191" s="1203">
        <f t="shared" si="293"/>
        <v>14818336</v>
      </c>
      <c r="G1191" s="1203">
        <f t="shared" si="293"/>
        <v>14530265</v>
      </c>
      <c r="H1191" s="1204">
        <f t="shared" si="276"/>
        <v>0.98055982804007147</v>
      </c>
    </row>
    <row r="1192" spans="1:8" ht="17.100000000000001" customHeight="1">
      <c r="A1192" s="1193"/>
      <c r="B1192" s="1205"/>
      <c r="C1192" s="1759" t="s">
        <v>459</v>
      </c>
      <c r="D1192" s="1760" t="s">
        <v>668</v>
      </c>
      <c r="E1192" s="1511">
        <v>11443849</v>
      </c>
      <c r="F1192" s="1511">
        <v>11585693</v>
      </c>
      <c r="G1192" s="1879">
        <v>11396783</v>
      </c>
      <c r="H1192" s="1512">
        <f t="shared" si="276"/>
        <v>0.98369454464225836</v>
      </c>
    </row>
    <row r="1193" spans="1:8" ht="17.100000000000001" customHeight="1">
      <c r="A1193" s="1193"/>
      <c r="B1193" s="1205"/>
      <c r="C1193" s="1759" t="s">
        <v>460</v>
      </c>
      <c r="D1193" s="1760" t="s">
        <v>669</v>
      </c>
      <c r="E1193" s="1511">
        <v>896804</v>
      </c>
      <c r="F1193" s="1511">
        <v>874790</v>
      </c>
      <c r="G1193" s="1879">
        <v>871300</v>
      </c>
      <c r="H1193" s="1512">
        <f t="shared" si="276"/>
        <v>0.99601047108448881</v>
      </c>
    </row>
    <row r="1194" spans="1:8" ht="17.100000000000001" customHeight="1">
      <c r="A1194" s="1193"/>
      <c r="B1194" s="1205"/>
      <c r="C1194" s="1759" t="s">
        <v>461</v>
      </c>
      <c r="D1194" s="1760" t="s">
        <v>670</v>
      </c>
      <c r="E1194" s="1511">
        <v>2061490</v>
      </c>
      <c r="F1194" s="1511">
        <v>2090836</v>
      </c>
      <c r="G1194" s="1879">
        <v>2031560</v>
      </c>
      <c r="H1194" s="1512">
        <f t="shared" si="276"/>
        <v>0.97164961766489577</v>
      </c>
    </row>
    <row r="1195" spans="1:8" ht="26.25" customHeight="1">
      <c r="A1195" s="1193"/>
      <c r="B1195" s="1205"/>
      <c r="C1195" s="1759" t="s">
        <v>462</v>
      </c>
      <c r="D1195" s="1760" t="s">
        <v>671</v>
      </c>
      <c r="E1195" s="1511">
        <v>277115</v>
      </c>
      <c r="F1195" s="1511">
        <v>219097</v>
      </c>
      <c r="G1195" s="1879">
        <v>187927</v>
      </c>
      <c r="H1195" s="1512">
        <f t="shared" si="276"/>
        <v>0.8577342455624678</v>
      </c>
    </row>
    <row r="1196" spans="1:8" ht="17.100000000000001" customHeight="1">
      <c r="A1196" s="1193"/>
      <c r="B1196" s="1205"/>
      <c r="C1196" s="1774" t="s">
        <v>478</v>
      </c>
      <c r="D1196" s="1775" t="s">
        <v>672</v>
      </c>
      <c r="E1196" s="1511">
        <v>47920</v>
      </c>
      <c r="F1196" s="1511">
        <v>47920</v>
      </c>
      <c r="G1196" s="1879">
        <v>42695</v>
      </c>
      <c r="H1196" s="1512">
        <f>G1196/F1196</f>
        <v>0.89096410684474125</v>
      </c>
    </row>
    <row r="1197" spans="1:8" ht="17.100000000000001" customHeight="1">
      <c r="A1197" s="1193"/>
      <c r="B1197" s="1205"/>
      <c r="C1197" s="1888"/>
      <c r="D1197" s="1888"/>
      <c r="E1197" s="1889"/>
      <c r="F1197" s="1889"/>
      <c r="G1197" s="1890"/>
      <c r="H1197" s="1512"/>
    </row>
    <row r="1198" spans="1:8" ht="17.100000000000001" customHeight="1">
      <c r="A1198" s="1193"/>
      <c r="B1198" s="1205"/>
      <c r="C1198" s="2773" t="s">
        <v>742</v>
      </c>
      <c r="D1198" s="2774"/>
      <c r="E1198" s="1891">
        <f>E1199</f>
        <v>0</v>
      </c>
      <c r="F1198" s="1891">
        <f t="shared" ref="F1198:G1198" si="294">F1199</f>
        <v>250000</v>
      </c>
      <c r="G1198" s="1892">
        <f t="shared" si="294"/>
        <v>250000</v>
      </c>
      <c r="H1198" s="1770">
        <f t="shared" ref="H1198:H1199" si="295">G1198/F1198</f>
        <v>1</v>
      </c>
    </row>
    <row r="1199" spans="1:8" ht="36.75" customHeight="1">
      <c r="A1199" s="1193"/>
      <c r="B1199" s="1205"/>
      <c r="C1199" s="1893">
        <v>2710</v>
      </c>
      <c r="D1199" s="1894" t="s">
        <v>784</v>
      </c>
      <c r="E1199" s="1891">
        <v>0</v>
      </c>
      <c r="F1199" s="1895">
        <v>250000</v>
      </c>
      <c r="G1199" s="1896">
        <v>250000</v>
      </c>
      <c r="H1199" s="1770">
        <f t="shared" si="295"/>
        <v>1</v>
      </c>
    </row>
    <row r="1200" spans="1:8" ht="17.100000000000001" customHeight="1">
      <c r="A1200" s="1193"/>
      <c r="B1200" s="1205"/>
      <c r="C1200" s="1897"/>
      <c r="D1200" s="1897"/>
      <c r="E1200" s="1898"/>
      <c r="F1200" s="1898"/>
      <c r="G1200" s="1898"/>
      <c r="H1200" s="1770"/>
    </row>
    <row r="1201" spans="1:8" ht="17.100000000000001" customHeight="1">
      <c r="A1201" s="1193"/>
      <c r="B1201" s="1205"/>
      <c r="C1201" s="2760" t="s">
        <v>673</v>
      </c>
      <c r="D1201" s="2760"/>
      <c r="E1201" s="1899">
        <f t="shared" ref="E1201:G1201" si="296">SUM(E1202:E1218)</f>
        <v>2058745</v>
      </c>
      <c r="F1201" s="1899">
        <f t="shared" si="296"/>
        <v>2298816</v>
      </c>
      <c r="G1201" s="1899">
        <f t="shared" si="296"/>
        <v>2149296</v>
      </c>
      <c r="H1201" s="1900">
        <f t="shared" si="276"/>
        <v>0.93495782176563935</v>
      </c>
    </row>
    <row r="1202" spans="1:8" ht="17.100000000000001" customHeight="1">
      <c r="A1202" s="1193"/>
      <c r="B1202" s="1205"/>
      <c r="C1202" s="1759" t="s">
        <v>473</v>
      </c>
      <c r="D1202" s="1760" t="s">
        <v>674</v>
      </c>
      <c r="E1202" s="1511">
        <v>29600</v>
      </c>
      <c r="F1202" s="1511">
        <v>18000</v>
      </c>
      <c r="G1202" s="1879">
        <v>14954</v>
      </c>
      <c r="H1202" s="1512">
        <f t="shared" si="276"/>
        <v>0.83077777777777773</v>
      </c>
    </row>
    <row r="1203" spans="1:8" ht="17.100000000000001" customHeight="1">
      <c r="A1203" s="1193"/>
      <c r="B1203" s="1205"/>
      <c r="C1203" s="1759" t="s">
        <v>463</v>
      </c>
      <c r="D1203" s="1760" t="s">
        <v>675</v>
      </c>
      <c r="E1203" s="1511">
        <v>168925</v>
      </c>
      <c r="F1203" s="1511">
        <v>194394</v>
      </c>
      <c r="G1203" s="1879">
        <v>181363</v>
      </c>
      <c r="H1203" s="1512">
        <f t="shared" si="276"/>
        <v>0.93296603804644174</v>
      </c>
    </row>
    <row r="1204" spans="1:8" ht="17.100000000000001" customHeight="1">
      <c r="A1204" s="1193"/>
      <c r="B1204" s="1205"/>
      <c r="C1204" s="1759" t="s">
        <v>483</v>
      </c>
      <c r="D1204" s="1760" t="s">
        <v>826</v>
      </c>
      <c r="E1204" s="1511">
        <v>101400</v>
      </c>
      <c r="F1204" s="1511">
        <v>197956</v>
      </c>
      <c r="G1204" s="1879">
        <v>190871</v>
      </c>
      <c r="H1204" s="1512">
        <f t="shared" si="276"/>
        <v>0.9642092182101073</v>
      </c>
    </row>
    <row r="1205" spans="1:8" ht="17.100000000000001" customHeight="1">
      <c r="A1205" s="1193"/>
      <c r="B1205" s="1205"/>
      <c r="C1205" s="1759" t="s">
        <v>464</v>
      </c>
      <c r="D1205" s="1760" t="s">
        <v>677</v>
      </c>
      <c r="E1205" s="1511">
        <v>591193</v>
      </c>
      <c r="F1205" s="1511">
        <v>634635</v>
      </c>
      <c r="G1205" s="1879">
        <v>596738</v>
      </c>
      <c r="H1205" s="1512">
        <f t="shared" si="276"/>
        <v>0.94028536087672443</v>
      </c>
    </row>
    <row r="1206" spans="1:8" ht="17.100000000000001" customHeight="1">
      <c r="A1206" s="1193"/>
      <c r="B1206" s="1205"/>
      <c r="C1206" s="1759" t="s">
        <v>465</v>
      </c>
      <c r="D1206" s="1760" t="s">
        <v>678</v>
      </c>
      <c r="E1206" s="1511">
        <v>88790</v>
      </c>
      <c r="F1206" s="1511">
        <v>135140</v>
      </c>
      <c r="G1206" s="1879">
        <v>103644</v>
      </c>
      <c r="H1206" s="1512">
        <f t="shared" si="276"/>
        <v>0.76693799023235165</v>
      </c>
    </row>
    <row r="1207" spans="1:8" ht="17.100000000000001" customHeight="1">
      <c r="A1207" s="1193"/>
      <c r="B1207" s="1205"/>
      <c r="C1207" s="1759" t="s">
        <v>466</v>
      </c>
      <c r="D1207" s="1760" t="s">
        <v>679</v>
      </c>
      <c r="E1207" s="1511">
        <v>16439</v>
      </c>
      <c r="F1207" s="1511">
        <v>15439</v>
      </c>
      <c r="G1207" s="1879">
        <v>11071</v>
      </c>
      <c r="H1207" s="1512">
        <f t="shared" si="276"/>
        <v>0.71708012176954461</v>
      </c>
    </row>
    <row r="1208" spans="1:8" ht="17.100000000000001" customHeight="1">
      <c r="A1208" s="1193"/>
      <c r="B1208" s="1205"/>
      <c r="C1208" s="1759" t="s">
        <v>467</v>
      </c>
      <c r="D1208" s="1760" t="s">
        <v>680</v>
      </c>
      <c r="E1208" s="1511">
        <v>366278</v>
      </c>
      <c r="F1208" s="1511">
        <v>414064</v>
      </c>
      <c r="G1208" s="1879">
        <f>227703+165955</f>
        <v>393658</v>
      </c>
      <c r="H1208" s="1512">
        <f t="shared" si="276"/>
        <v>0.95071776343753622</v>
      </c>
    </row>
    <row r="1209" spans="1:8" ht="25.5" hidden="1">
      <c r="A1209" s="1193"/>
      <c r="B1209" s="1205"/>
      <c r="C1209" s="1759" t="s">
        <v>936</v>
      </c>
      <c r="D1209" s="1760" t="s">
        <v>937</v>
      </c>
      <c r="E1209" s="1511">
        <v>0</v>
      </c>
      <c r="F1209" s="1511"/>
      <c r="G1209" s="1879"/>
      <c r="H1209" s="1512" t="e">
        <f t="shared" si="276"/>
        <v>#DIV/0!</v>
      </c>
    </row>
    <row r="1210" spans="1:8" ht="16.5" customHeight="1">
      <c r="A1210" s="1193"/>
      <c r="B1210" s="1205"/>
      <c r="C1210" s="1759" t="s">
        <v>468</v>
      </c>
      <c r="D1210" s="1760" t="s">
        <v>681</v>
      </c>
      <c r="E1210" s="1511">
        <v>27890</v>
      </c>
      <c r="F1210" s="1511">
        <v>28087</v>
      </c>
      <c r="G1210" s="1879">
        <v>23444</v>
      </c>
      <c r="H1210" s="1512">
        <f t="shared" si="276"/>
        <v>0.83469220635881369</v>
      </c>
    </row>
    <row r="1211" spans="1:8" ht="16.5" customHeight="1">
      <c r="A1211" s="1193"/>
      <c r="B1211" s="1205"/>
      <c r="C1211" s="1759" t="s">
        <v>481</v>
      </c>
      <c r="D1211" s="1760" t="s">
        <v>682</v>
      </c>
      <c r="E1211" s="1511">
        <v>1580</v>
      </c>
      <c r="F1211" s="1511">
        <v>1580</v>
      </c>
      <c r="G1211" s="1879">
        <v>580</v>
      </c>
      <c r="H1211" s="1512">
        <f t="shared" si="276"/>
        <v>0.36708860759493672</v>
      </c>
    </row>
    <row r="1212" spans="1:8" ht="24.75" customHeight="1">
      <c r="A1212" s="1193"/>
      <c r="B1212" s="1205"/>
      <c r="C1212" s="1759" t="s">
        <v>683</v>
      </c>
      <c r="D1212" s="1760" t="s">
        <v>684</v>
      </c>
      <c r="E1212" s="1511">
        <v>9042</v>
      </c>
      <c r="F1212" s="1511">
        <v>9042</v>
      </c>
      <c r="G1212" s="1879">
        <v>6828</v>
      </c>
      <c r="H1212" s="1512">
        <f t="shared" si="276"/>
        <v>0.75514266755142667</v>
      </c>
    </row>
    <row r="1213" spans="1:8" ht="17.100000000000001" customHeight="1">
      <c r="A1213" s="1193"/>
      <c r="B1213" s="1205"/>
      <c r="C1213" s="1759" t="s">
        <v>477</v>
      </c>
      <c r="D1213" s="1760" t="s">
        <v>685</v>
      </c>
      <c r="E1213" s="1511">
        <v>17840</v>
      </c>
      <c r="F1213" s="1511">
        <v>18840</v>
      </c>
      <c r="G1213" s="1879">
        <v>13393</v>
      </c>
      <c r="H1213" s="1512">
        <f t="shared" si="276"/>
        <v>0.71088110403397031</v>
      </c>
    </row>
    <row r="1214" spans="1:8" ht="17.100000000000001" customHeight="1">
      <c r="A1214" s="1193"/>
      <c r="B1214" s="1205"/>
      <c r="C1214" s="1759" t="s">
        <v>486</v>
      </c>
      <c r="D1214" s="1760" t="s">
        <v>686</v>
      </c>
      <c r="E1214" s="1511">
        <v>23170</v>
      </c>
      <c r="F1214" s="1511">
        <v>22322</v>
      </c>
      <c r="G1214" s="1879">
        <v>18363</v>
      </c>
      <c r="H1214" s="1512">
        <f t="shared" ref="H1214:H1277" si="297">G1214/F1214</f>
        <v>0.82264134038168624</v>
      </c>
    </row>
    <row r="1215" spans="1:8" ht="17.100000000000001" customHeight="1">
      <c r="A1215" s="1193"/>
      <c r="B1215" s="1205"/>
      <c r="C1215" s="1759" t="s">
        <v>469</v>
      </c>
      <c r="D1215" s="1760" t="s">
        <v>687</v>
      </c>
      <c r="E1215" s="1511">
        <v>577263</v>
      </c>
      <c r="F1215" s="1511">
        <v>563080</v>
      </c>
      <c r="G1215" s="1879">
        <v>552793</v>
      </c>
      <c r="H1215" s="1512">
        <f t="shared" si="297"/>
        <v>0.98173083753640689</v>
      </c>
    </row>
    <row r="1216" spans="1:8" ht="17.100000000000001" customHeight="1">
      <c r="A1216" s="1193"/>
      <c r="B1216" s="1205"/>
      <c r="C1216" s="1759" t="s">
        <v>689</v>
      </c>
      <c r="D1216" s="1760" t="s">
        <v>690</v>
      </c>
      <c r="E1216" s="1511">
        <v>0</v>
      </c>
      <c r="F1216" s="1511">
        <v>79</v>
      </c>
      <c r="G1216" s="1879">
        <v>78</v>
      </c>
      <c r="H1216" s="1512">
        <f t="shared" si="297"/>
        <v>0.98734177215189878</v>
      </c>
    </row>
    <row r="1217" spans="1:8" ht="17.100000000000001" customHeight="1">
      <c r="A1217" s="1193"/>
      <c r="B1217" s="1205"/>
      <c r="C1217" s="1759" t="s">
        <v>487</v>
      </c>
      <c r="D1217" s="1760" t="s">
        <v>938</v>
      </c>
      <c r="E1217" s="1511">
        <v>26495</v>
      </c>
      <c r="F1217" s="1511">
        <v>32618</v>
      </c>
      <c r="G1217" s="1879">
        <v>30526</v>
      </c>
      <c r="H1217" s="1512">
        <f t="shared" si="297"/>
        <v>0.93586363357655278</v>
      </c>
    </row>
    <row r="1218" spans="1:8" ht="25.5" customHeight="1">
      <c r="A1218" s="1193"/>
      <c r="B1218" s="1205"/>
      <c r="C1218" s="1759" t="s">
        <v>482</v>
      </c>
      <c r="D1218" s="1760" t="s">
        <v>694</v>
      </c>
      <c r="E1218" s="1511">
        <v>12840</v>
      </c>
      <c r="F1218" s="1511">
        <v>13540</v>
      </c>
      <c r="G1218" s="1879">
        <v>10992</v>
      </c>
      <c r="H1218" s="1512">
        <f t="shared" si="297"/>
        <v>0.81181683899556867</v>
      </c>
    </row>
    <row r="1219" spans="1:8" ht="17.100000000000001" customHeight="1">
      <c r="A1219" s="1193"/>
      <c r="B1219" s="1205"/>
      <c r="C1219" s="1238"/>
      <c r="D1219" s="1238"/>
      <c r="E1219" s="1215"/>
      <c r="F1219" s="1215"/>
      <c r="G1219" s="1215"/>
      <c r="H1219" s="1216"/>
    </row>
    <row r="1220" spans="1:8" ht="17.100000000000001" customHeight="1">
      <c r="A1220" s="1193"/>
      <c r="B1220" s="1205"/>
      <c r="C1220" s="2769" t="s">
        <v>835</v>
      </c>
      <c r="D1220" s="2769"/>
      <c r="E1220" s="1511">
        <f t="shared" ref="E1220:G1220" si="298">E1221+E1222</f>
        <v>47632</v>
      </c>
      <c r="F1220" s="1511">
        <f t="shared" si="298"/>
        <v>470530</v>
      </c>
      <c r="G1220" s="1511">
        <f t="shared" si="298"/>
        <v>457307</v>
      </c>
      <c r="H1220" s="1512">
        <f t="shared" si="297"/>
        <v>0.97189764733385753</v>
      </c>
    </row>
    <row r="1221" spans="1:8" ht="17.100000000000001" customHeight="1">
      <c r="A1221" s="1193"/>
      <c r="B1221" s="1205"/>
      <c r="C1221" s="1810" t="s">
        <v>458</v>
      </c>
      <c r="D1221" s="1828" t="s">
        <v>696</v>
      </c>
      <c r="E1221" s="1511">
        <v>47632</v>
      </c>
      <c r="F1221" s="1511">
        <v>70530</v>
      </c>
      <c r="G1221" s="1879">
        <v>60507</v>
      </c>
      <c r="H1221" s="1512">
        <f t="shared" si="297"/>
        <v>0.85789025946405784</v>
      </c>
    </row>
    <row r="1222" spans="1:8" ht="18.75" customHeight="1">
      <c r="A1222" s="1193"/>
      <c r="B1222" s="1205"/>
      <c r="C1222" s="1427" t="s">
        <v>939</v>
      </c>
      <c r="D1222" s="1723" t="s">
        <v>940</v>
      </c>
      <c r="E1222" s="1511">
        <v>0</v>
      </c>
      <c r="F1222" s="1511">
        <v>400000</v>
      </c>
      <c r="G1222" s="1879">
        <v>396800</v>
      </c>
      <c r="H1222" s="1512">
        <f t="shared" si="297"/>
        <v>0.99199999999999999</v>
      </c>
    </row>
    <row r="1223" spans="1:8" ht="17.25" customHeight="1">
      <c r="A1223" s="1193"/>
      <c r="B1223" s="1205"/>
      <c r="C1223" s="1901"/>
      <c r="D1223" s="1710"/>
      <c r="E1223" s="1693"/>
      <c r="F1223" s="1693"/>
      <c r="G1223" s="1693"/>
      <c r="H1223" s="1694"/>
    </row>
    <row r="1224" spans="1:8" ht="17.100000000000001" customHeight="1">
      <c r="A1224" s="1193"/>
      <c r="B1224" s="1205"/>
      <c r="C1224" s="2767" t="s">
        <v>708</v>
      </c>
      <c r="D1224" s="2768"/>
      <c r="E1224" s="1902">
        <f t="shared" ref="E1224:G1224" si="299">SUM(E1225:E1240)</f>
        <v>127963</v>
      </c>
      <c r="F1224" s="1902">
        <f t="shared" si="299"/>
        <v>127968</v>
      </c>
      <c r="G1224" s="1902">
        <f t="shared" si="299"/>
        <v>127967</v>
      </c>
      <c r="H1224" s="1903">
        <f t="shared" si="297"/>
        <v>0.99999218554638658</v>
      </c>
    </row>
    <row r="1225" spans="1:8" ht="17.100000000000001" customHeight="1">
      <c r="A1225" s="1193"/>
      <c r="B1225" s="1205"/>
      <c r="C1225" s="1759" t="s">
        <v>941</v>
      </c>
      <c r="D1225" s="1821" t="s">
        <v>940</v>
      </c>
      <c r="E1225" s="1904">
        <v>44511</v>
      </c>
      <c r="F1225" s="1904">
        <v>48501</v>
      </c>
      <c r="G1225" s="1905">
        <v>48501</v>
      </c>
      <c r="H1225" s="1906">
        <f t="shared" si="297"/>
        <v>1</v>
      </c>
    </row>
    <row r="1226" spans="1:8" ht="17.100000000000001" customHeight="1">
      <c r="A1226" s="1193"/>
      <c r="B1226" s="1205"/>
      <c r="C1226" s="1759" t="s">
        <v>942</v>
      </c>
      <c r="D1226" s="1821" t="s">
        <v>940</v>
      </c>
      <c r="E1226" s="1904">
        <v>5359</v>
      </c>
      <c r="F1226" s="1904">
        <v>5359</v>
      </c>
      <c r="G1226" s="1905">
        <v>5359</v>
      </c>
      <c r="H1226" s="1906">
        <f t="shared" si="297"/>
        <v>1</v>
      </c>
    </row>
    <row r="1227" spans="1:8" ht="17.100000000000001" customHeight="1">
      <c r="A1227" s="1193"/>
      <c r="B1227" s="1205"/>
      <c r="C1227" s="1759" t="s">
        <v>761</v>
      </c>
      <c r="D1227" s="1242" t="s">
        <v>668</v>
      </c>
      <c r="E1227" s="1904">
        <v>10831</v>
      </c>
      <c r="F1227" s="1904">
        <v>10831</v>
      </c>
      <c r="G1227" s="1905">
        <v>10831</v>
      </c>
      <c r="H1227" s="1906">
        <f t="shared" si="297"/>
        <v>1</v>
      </c>
    </row>
    <row r="1228" spans="1:8" ht="17.100000000000001" customHeight="1">
      <c r="A1228" s="1193"/>
      <c r="B1228" s="1205"/>
      <c r="C1228" s="1759" t="s">
        <v>714</v>
      </c>
      <c r="D1228" s="1242" t="s">
        <v>668</v>
      </c>
      <c r="E1228" s="1904">
        <v>10831</v>
      </c>
      <c r="F1228" s="1904">
        <v>10831</v>
      </c>
      <c r="G1228" s="1905">
        <v>10831</v>
      </c>
      <c r="H1228" s="1906">
        <f t="shared" si="297"/>
        <v>1</v>
      </c>
    </row>
    <row r="1229" spans="1:8" ht="17.100000000000001" customHeight="1">
      <c r="A1229" s="1193"/>
      <c r="B1229" s="1205"/>
      <c r="C1229" s="1759" t="s">
        <v>763</v>
      </c>
      <c r="D1229" s="1760" t="s">
        <v>670</v>
      </c>
      <c r="E1229" s="1904">
        <v>16823</v>
      </c>
      <c r="F1229" s="1904">
        <v>15863</v>
      </c>
      <c r="G1229" s="1905">
        <v>15863</v>
      </c>
      <c r="H1229" s="1906">
        <f t="shared" si="297"/>
        <v>1</v>
      </c>
    </row>
    <row r="1230" spans="1:8" ht="17.100000000000001" customHeight="1">
      <c r="A1230" s="1193"/>
      <c r="B1230" s="1205"/>
      <c r="C1230" s="1759" t="s">
        <v>718</v>
      </c>
      <c r="D1230" s="1760" t="s">
        <v>670</v>
      </c>
      <c r="E1230" s="1904">
        <v>2902</v>
      </c>
      <c r="F1230" s="1904">
        <v>2903</v>
      </c>
      <c r="G1230" s="1905">
        <v>2902</v>
      </c>
      <c r="H1230" s="1906">
        <f t="shared" si="297"/>
        <v>0.99965552876334829</v>
      </c>
    </row>
    <row r="1231" spans="1:8" ht="30.75" customHeight="1">
      <c r="A1231" s="1193"/>
      <c r="B1231" s="1205"/>
      <c r="C1231" s="1759" t="s">
        <v>764</v>
      </c>
      <c r="D1231" s="1760" t="s">
        <v>671</v>
      </c>
      <c r="E1231" s="1904">
        <v>103</v>
      </c>
      <c r="F1231" s="1904">
        <v>103</v>
      </c>
      <c r="G1231" s="1905">
        <v>103</v>
      </c>
      <c r="H1231" s="1906">
        <f t="shared" si="297"/>
        <v>1</v>
      </c>
    </row>
    <row r="1232" spans="1:8" ht="27" customHeight="1">
      <c r="A1232" s="1193"/>
      <c r="B1232" s="1205"/>
      <c r="C1232" s="1759" t="s">
        <v>720</v>
      </c>
      <c r="D1232" s="1760" t="s">
        <v>671</v>
      </c>
      <c r="E1232" s="1904">
        <v>103</v>
      </c>
      <c r="F1232" s="1904">
        <v>103</v>
      </c>
      <c r="G1232" s="1905">
        <v>103</v>
      </c>
      <c r="H1232" s="1906">
        <f t="shared" si="297"/>
        <v>1</v>
      </c>
    </row>
    <row r="1233" spans="1:8" ht="17.100000000000001" hidden="1" customHeight="1">
      <c r="A1233" s="1193"/>
      <c r="B1233" s="1205"/>
      <c r="C1233" s="1759" t="s">
        <v>844</v>
      </c>
      <c r="D1233" s="1760" t="s">
        <v>672</v>
      </c>
      <c r="E1233" s="1904">
        <v>0</v>
      </c>
      <c r="F1233" s="1904"/>
      <c r="G1233" s="1905"/>
      <c r="H1233" s="1906" t="e">
        <f t="shared" si="297"/>
        <v>#DIV/0!</v>
      </c>
    </row>
    <row r="1234" spans="1:8" ht="17.100000000000001" hidden="1" customHeight="1">
      <c r="A1234" s="1193"/>
      <c r="B1234" s="1205"/>
      <c r="C1234" s="1759" t="s">
        <v>722</v>
      </c>
      <c r="D1234" s="1760" t="s">
        <v>672</v>
      </c>
      <c r="E1234" s="1904">
        <v>0</v>
      </c>
      <c r="F1234" s="1904"/>
      <c r="G1234" s="1905"/>
      <c r="H1234" s="1906" t="e">
        <f t="shared" si="297"/>
        <v>#DIV/0!</v>
      </c>
    </row>
    <row r="1235" spans="1:8" ht="17.100000000000001" hidden="1" customHeight="1">
      <c r="A1235" s="1193"/>
      <c r="B1235" s="1205"/>
      <c r="C1235" s="1759" t="s">
        <v>943</v>
      </c>
      <c r="D1235" s="1760" t="s">
        <v>826</v>
      </c>
      <c r="E1235" s="1904">
        <v>0</v>
      </c>
      <c r="F1235" s="1904"/>
      <c r="G1235" s="1905"/>
      <c r="H1235" s="1906" t="e">
        <f t="shared" si="297"/>
        <v>#DIV/0!</v>
      </c>
    </row>
    <row r="1236" spans="1:8" ht="17.100000000000001" hidden="1" customHeight="1">
      <c r="A1236" s="1193"/>
      <c r="B1236" s="1205"/>
      <c r="C1236" s="1759" t="s">
        <v>944</v>
      </c>
      <c r="D1236" s="1760" t="s">
        <v>826</v>
      </c>
      <c r="E1236" s="1904">
        <v>0</v>
      </c>
      <c r="F1236" s="1904"/>
      <c r="G1236" s="1905"/>
      <c r="H1236" s="1906" t="e">
        <f t="shared" si="297"/>
        <v>#DIV/0!</v>
      </c>
    </row>
    <row r="1237" spans="1:8" ht="17.100000000000001" customHeight="1">
      <c r="A1237" s="1193"/>
      <c r="B1237" s="1205"/>
      <c r="C1237" s="1759" t="s">
        <v>766</v>
      </c>
      <c r="D1237" s="1760" t="s">
        <v>680</v>
      </c>
      <c r="E1237" s="1904">
        <v>36500</v>
      </c>
      <c r="F1237" s="1904">
        <v>33474</v>
      </c>
      <c r="G1237" s="1905">
        <v>33474</v>
      </c>
      <c r="H1237" s="1906">
        <f t="shared" si="297"/>
        <v>1</v>
      </c>
    </row>
    <row r="1238" spans="1:8" ht="17.100000000000001" hidden="1" customHeight="1">
      <c r="A1238" s="1193"/>
      <c r="B1238" s="1205"/>
      <c r="C1238" s="1759" t="s">
        <v>731</v>
      </c>
      <c r="D1238" s="1760" t="s">
        <v>680</v>
      </c>
      <c r="E1238" s="1904">
        <v>0</v>
      </c>
      <c r="F1238" s="1904"/>
      <c r="G1238" s="1905"/>
      <c r="H1238" s="1906" t="e">
        <f t="shared" si="297"/>
        <v>#DIV/0!</v>
      </c>
    </row>
    <row r="1239" spans="1:8" ht="17.100000000000001" hidden="1" customHeight="1">
      <c r="A1239" s="1193"/>
      <c r="B1239" s="1205"/>
      <c r="C1239" s="1759" t="s">
        <v>768</v>
      </c>
      <c r="D1239" s="1760" t="s">
        <v>694</v>
      </c>
      <c r="E1239" s="1904">
        <v>0</v>
      </c>
      <c r="F1239" s="1904"/>
      <c r="G1239" s="1905"/>
      <c r="H1239" s="1906" t="e">
        <f t="shared" si="297"/>
        <v>#DIV/0!</v>
      </c>
    </row>
    <row r="1240" spans="1:8" ht="17.100000000000001" hidden="1" customHeight="1">
      <c r="A1240" s="1193"/>
      <c r="B1240" s="1205"/>
      <c r="C1240" s="1810" t="s">
        <v>741</v>
      </c>
      <c r="D1240" s="1811" t="s">
        <v>694</v>
      </c>
      <c r="E1240" s="1904">
        <v>0</v>
      </c>
      <c r="F1240" s="1904"/>
      <c r="G1240" s="1904"/>
      <c r="H1240" s="1906" t="e">
        <f t="shared" si="297"/>
        <v>#DIV/0!</v>
      </c>
    </row>
    <row r="1241" spans="1:8" ht="17.100000000000001" customHeight="1">
      <c r="A1241" s="1193"/>
      <c r="B1241" s="1205"/>
      <c r="C1241" s="1617"/>
      <c r="D1241" s="1907"/>
      <c r="E1241" s="1908"/>
      <c r="F1241" s="1908"/>
      <c r="G1241" s="1908"/>
      <c r="H1241" s="1909"/>
    </row>
    <row r="1242" spans="1:8" ht="17.100000000000001" customHeight="1">
      <c r="A1242" s="1193"/>
      <c r="B1242" s="1205"/>
      <c r="C1242" s="2629" t="s">
        <v>697</v>
      </c>
      <c r="D1242" s="2629"/>
      <c r="E1242" s="1199">
        <f t="shared" ref="E1242:G1242" si="300">E1243</f>
        <v>25000</v>
      </c>
      <c r="F1242" s="1199">
        <f t="shared" si="300"/>
        <v>25000</v>
      </c>
      <c r="G1242" s="1199">
        <f t="shared" si="300"/>
        <v>24248</v>
      </c>
      <c r="H1242" s="1200">
        <f t="shared" si="297"/>
        <v>0.96992</v>
      </c>
    </row>
    <row r="1243" spans="1:8" ht="17.100000000000001" customHeight="1">
      <c r="A1243" s="1193"/>
      <c r="B1243" s="1205"/>
      <c r="C1243" s="2769" t="s">
        <v>698</v>
      </c>
      <c r="D1243" s="2770"/>
      <c r="E1243" s="1511">
        <f t="shared" ref="E1243:G1243" si="301">SUM(E1244:E1244)</f>
        <v>25000</v>
      </c>
      <c r="F1243" s="1511">
        <f t="shared" si="301"/>
        <v>25000</v>
      </c>
      <c r="G1243" s="1511">
        <f t="shared" si="301"/>
        <v>24248</v>
      </c>
      <c r="H1243" s="1512">
        <f t="shared" si="297"/>
        <v>0.96992</v>
      </c>
    </row>
    <row r="1244" spans="1:8" ht="17.100000000000001" customHeight="1" thickBot="1">
      <c r="A1244" s="1193"/>
      <c r="B1244" s="1205"/>
      <c r="C1244" s="1818" t="s">
        <v>498</v>
      </c>
      <c r="D1244" s="1266" t="s">
        <v>745</v>
      </c>
      <c r="E1244" s="1511">
        <v>25000</v>
      </c>
      <c r="F1244" s="1511">
        <v>25000</v>
      </c>
      <c r="G1244" s="1879">
        <v>24248</v>
      </c>
      <c r="H1244" s="1512">
        <f t="shared" si="297"/>
        <v>0.96992</v>
      </c>
    </row>
    <row r="1245" spans="1:8" ht="17.100000000000001" hidden="1" customHeight="1" thickBot="1">
      <c r="A1245" s="1193"/>
      <c r="B1245" s="1205"/>
      <c r="C1245" s="1910"/>
      <c r="D1245" s="1911"/>
      <c r="E1245" s="1306"/>
      <c r="F1245" s="1306"/>
      <c r="G1245" s="1306"/>
      <c r="H1245" s="1307" t="e">
        <f t="shared" si="297"/>
        <v>#DIV/0!</v>
      </c>
    </row>
    <row r="1246" spans="1:8" ht="17.100000000000001" customHeight="1" thickBot="1">
      <c r="A1246" s="1193"/>
      <c r="B1246" s="1281" t="s">
        <v>945</v>
      </c>
      <c r="C1246" s="1282"/>
      <c r="D1246" s="1283" t="s">
        <v>264</v>
      </c>
      <c r="E1246" s="1284">
        <f>E1247+E1303</f>
        <v>8583448</v>
      </c>
      <c r="F1246" s="1284">
        <f t="shared" ref="F1246:G1246" si="302">F1247+F1303</f>
        <v>10568786</v>
      </c>
      <c r="G1246" s="1284">
        <f t="shared" si="302"/>
        <v>10142670</v>
      </c>
      <c r="H1246" s="1285">
        <f t="shared" si="297"/>
        <v>0.95968165123222293</v>
      </c>
    </row>
    <row r="1247" spans="1:8" ht="17.100000000000001" customHeight="1">
      <c r="A1247" s="1193"/>
      <c r="B1247" s="1205"/>
      <c r="C1247" s="2590" t="s">
        <v>665</v>
      </c>
      <c r="D1247" s="2590"/>
      <c r="E1247" s="1199">
        <f>E1248+E1268+E1271</f>
        <v>8519448</v>
      </c>
      <c r="F1247" s="1199">
        <f t="shared" ref="F1247:G1247" si="303">F1248+F1268+F1271</f>
        <v>10504786</v>
      </c>
      <c r="G1247" s="1199">
        <f t="shared" si="303"/>
        <v>10083897</v>
      </c>
      <c r="H1247" s="1200">
        <f t="shared" si="297"/>
        <v>0.95993359598186956</v>
      </c>
    </row>
    <row r="1248" spans="1:8" ht="17.100000000000001" customHeight="1">
      <c r="A1248" s="1193"/>
      <c r="B1248" s="1205"/>
      <c r="C1248" s="2771" t="s">
        <v>666</v>
      </c>
      <c r="D1248" s="2771"/>
      <c r="E1248" s="1511">
        <f t="shared" ref="E1248:G1248" si="304">E1249+E1256</f>
        <v>8380039</v>
      </c>
      <c r="F1248" s="1511">
        <f t="shared" si="304"/>
        <v>9255308</v>
      </c>
      <c r="G1248" s="1511">
        <f t="shared" si="304"/>
        <v>9224509</v>
      </c>
      <c r="H1248" s="1512">
        <f t="shared" si="297"/>
        <v>0.99667228794546869</v>
      </c>
    </row>
    <row r="1249" spans="1:8" ht="17.100000000000001" customHeight="1">
      <c r="A1249" s="1193"/>
      <c r="B1249" s="1205"/>
      <c r="C1249" s="2772" t="s">
        <v>667</v>
      </c>
      <c r="D1249" s="2772"/>
      <c r="E1249" s="1203">
        <f t="shared" ref="E1249:G1249" si="305">SUM(E1250:E1254)</f>
        <v>7880516</v>
      </c>
      <c r="F1249" s="1203">
        <f t="shared" si="305"/>
        <v>8548163</v>
      </c>
      <c r="G1249" s="1203">
        <f t="shared" si="305"/>
        <v>8545800</v>
      </c>
      <c r="H1249" s="1204">
        <f t="shared" si="297"/>
        <v>0.99972356633817117</v>
      </c>
    </row>
    <row r="1250" spans="1:8" ht="17.100000000000001" customHeight="1">
      <c r="A1250" s="1193"/>
      <c r="B1250" s="1205"/>
      <c r="C1250" s="1759" t="s">
        <v>459</v>
      </c>
      <c r="D1250" s="1760" t="s">
        <v>668</v>
      </c>
      <c r="E1250" s="1511">
        <v>6146942</v>
      </c>
      <c r="F1250" s="1511">
        <v>6817592</v>
      </c>
      <c r="G1250" s="1879">
        <v>6816731</v>
      </c>
      <c r="H1250" s="1512">
        <f t="shared" si="297"/>
        <v>0.99987370907499307</v>
      </c>
    </row>
    <row r="1251" spans="1:8" ht="17.100000000000001" customHeight="1">
      <c r="A1251" s="1193"/>
      <c r="B1251" s="1205"/>
      <c r="C1251" s="1759" t="s">
        <v>460</v>
      </c>
      <c r="D1251" s="1760" t="s">
        <v>669</v>
      </c>
      <c r="E1251" s="1511">
        <v>493436</v>
      </c>
      <c r="F1251" s="1511">
        <v>473373</v>
      </c>
      <c r="G1251" s="1879">
        <v>473373</v>
      </c>
      <c r="H1251" s="1512">
        <f t="shared" si="297"/>
        <v>1</v>
      </c>
    </row>
    <row r="1252" spans="1:8" ht="17.100000000000001" customHeight="1">
      <c r="A1252" s="1193"/>
      <c r="B1252" s="1205"/>
      <c r="C1252" s="1759" t="s">
        <v>461</v>
      </c>
      <c r="D1252" s="1760" t="s">
        <v>670</v>
      </c>
      <c r="E1252" s="1511">
        <v>1110148</v>
      </c>
      <c r="F1252" s="1511">
        <v>1112196</v>
      </c>
      <c r="G1252" s="1879">
        <v>1111670</v>
      </c>
      <c r="H1252" s="1512">
        <f t="shared" si="297"/>
        <v>0.999527061776881</v>
      </c>
    </row>
    <row r="1253" spans="1:8" ht="26.25" customHeight="1">
      <c r="A1253" s="1193"/>
      <c r="B1253" s="1205"/>
      <c r="C1253" s="1810" t="s">
        <v>462</v>
      </c>
      <c r="D1253" s="1811" t="s">
        <v>671</v>
      </c>
      <c r="E1253" s="1511">
        <v>129990</v>
      </c>
      <c r="F1253" s="1511">
        <v>138402</v>
      </c>
      <c r="G1253" s="1879">
        <v>137426</v>
      </c>
      <c r="H1253" s="1512">
        <f t="shared" si="297"/>
        <v>0.9929480787849887</v>
      </c>
    </row>
    <row r="1254" spans="1:8" ht="20.25" customHeight="1">
      <c r="A1254" s="1193"/>
      <c r="B1254" s="1205"/>
      <c r="C1254" s="1265" t="s">
        <v>478</v>
      </c>
      <c r="D1254" s="1912" t="s">
        <v>672</v>
      </c>
      <c r="E1254" s="1511">
        <v>0</v>
      </c>
      <c r="F1254" s="1511">
        <v>6600</v>
      </c>
      <c r="G1254" s="1879">
        <v>6600</v>
      </c>
      <c r="H1254" s="1512">
        <f t="shared" si="297"/>
        <v>1</v>
      </c>
    </row>
    <row r="1255" spans="1:8" ht="17.100000000000001" customHeight="1">
      <c r="A1255" s="1193"/>
      <c r="B1255" s="1205"/>
      <c r="C1255" s="1238"/>
      <c r="D1255" s="1238"/>
      <c r="E1255" s="1215"/>
      <c r="F1255" s="1215"/>
      <c r="G1255" s="1215"/>
      <c r="H1255" s="1216"/>
    </row>
    <row r="1256" spans="1:8" ht="17.100000000000001" customHeight="1">
      <c r="A1256" s="1193"/>
      <c r="B1256" s="1205"/>
      <c r="C1256" s="2760" t="s">
        <v>673</v>
      </c>
      <c r="D1256" s="2760"/>
      <c r="E1256" s="1203">
        <f>SUM(E1257:E1266)</f>
        <v>499523</v>
      </c>
      <c r="F1256" s="1203">
        <f t="shared" ref="F1256:G1256" si="306">SUM(F1257:F1266)</f>
        <v>707145</v>
      </c>
      <c r="G1256" s="1203">
        <f t="shared" si="306"/>
        <v>678709</v>
      </c>
      <c r="H1256" s="1204">
        <f t="shared" si="297"/>
        <v>0.95978759660324264</v>
      </c>
    </row>
    <row r="1257" spans="1:8" ht="17.100000000000001" customHeight="1">
      <c r="A1257" s="1193"/>
      <c r="B1257" s="1205"/>
      <c r="C1257" s="1759" t="s">
        <v>473</v>
      </c>
      <c r="D1257" s="1760" t="s">
        <v>674</v>
      </c>
      <c r="E1257" s="1511">
        <v>93252</v>
      </c>
      <c r="F1257" s="1511">
        <v>93252</v>
      </c>
      <c r="G1257" s="1879">
        <v>93252</v>
      </c>
      <c r="H1257" s="1512">
        <f t="shared" si="297"/>
        <v>1</v>
      </c>
    </row>
    <row r="1258" spans="1:8" ht="20.25" customHeight="1">
      <c r="A1258" s="1193"/>
      <c r="B1258" s="1205"/>
      <c r="C1258" s="1759" t="s">
        <v>463</v>
      </c>
      <c r="D1258" s="1760" t="s">
        <v>675</v>
      </c>
      <c r="E1258" s="1511">
        <v>0</v>
      </c>
      <c r="F1258" s="1511">
        <v>700</v>
      </c>
      <c r="G1258" s="1879">
        <v>700</v>
      </c>
      <c r="H1258" s="1512">
        <f t="shared" si="297"/>
        <v>1</v>
      </c>
    </row>
    <row r="1259" spans="1:8" ht="17.100000000000001" customHeight="1">
      <c r="A1259" s="1193"/>
      <c r="B1259" s="1205"/>
      <c r="C1259" s="1759" t="s">
        <v>464</v>
      </c>
      <c r="D1259" s="1760" t="s">
        <v>677</v>
      </c>
      <c r="E1259" s="1511">
        <v>77061</v>
      </c>
      <c r="F1259" s="1511">
        <v>77061</v>
      </c>
      <c r="G1259" s="1879">
        <v>77061</v>
      </c>
      <c r="H1259" s="1512">
        <f t="shared" si="297"/>
        <v>1</v>
      </c>
    </row>
    <row r="1260" spans="1:8" ht="17.100000000000001" customHeight="1">
      <c r="A1260" s="1193"/>
      <c r="B1260" s="1205"/>
      <c r="C1260" s="1759" t="s">
        <v>465</v>
      </c>
      <c r="D1260" s="1760" t="s">
        <v>678</v>
      </c>
      <c r="E1260" s="1511">
        <v>20000</v>
      </c>
      <c r="F1260" s="1511">
        <v>20000</v>
      </c>
      <c r="G1260" s="1879">
        <v>19910</v>
      </c>
      <c r="H1260" s="1512">
        <f t="shared" si="297"/>
        <v>0.99550000000000005</v>
      </c>
    </row>
    <row r="1261" spans="1:8" ht="17.100000000000001" customHeight="1">
      <c r="A1261" s="1193"/>
      <c r="B1261" s="1205"/>
      <c r="C1261" s="1759" t="s">
        <v>466</v>
      </c>
      <c r="D1261" s="1760" t="s">
        <v>679</v>
      </c>
      <c r="E1261" s="1511">
        <v>18133</v>
      </c>
      <c r="F1261" s="1511">
        <v>21556</v>
      </c>
      <c r="G1261" s="1879">
        <v>9517</v>
      </c>
      <c r="H1261" s="1512">
        <f t="shared" si="297"/>
        <v>0.44150120616069771</v>
      </c>
    </row>
    <row r="1262" spans="1:8" ht="17.100000000000001" customHeight="1">
      <c r="A1262" s="1193"/>
      <c r="B1262" s="1205"/>
      <c r="C1262" s="1759" t="s">
        <v>467</v>
      </c>
      <c r="D1262" s="1760" t="s">
        <v>680</v>
      </c>
      <c r="E1262" s="1511">
        <v>10470</v>
      </c>
      <c r="F1262" s="1511">
        <v>23680</v>
      </c>
      <c r="G1262" s="1879">
        <v>20680</v>
      </c>
      <c r="H1262" s="1512">
        <f t="shared" si="297"/>
        <v>0.87331081081081086</v>
      </c>
    </row>
    <row r="1263" spans="1:8" ht="17.100000000000001" customHeight="1">
      <c r="A1263" s="1193"/>
      <c r="B1263" s="1205"/>
      <c r="C1263" s="1759" t="s">
        <v>477</v>
      </c>
      <c r="D1263" s="1760" t="s">
        <v>685</v>
      </c>
      <c r="E1263" s="1511">
        <v>26504</v>
      </c>
      <c r="F1263" s="1511">
        <v>26504</v>
      </c>
      <c r="G1263" s="1879">
        <v>26504</v>
      </c>
      <c r="H1263" s="1512">
        <f t="shared" si="297"/>
        <v>1</v>
      </c>
    </row>
    <row r="1264" spans="1:8" ht="17.100000000000001" hidden="1" customHeight="1">
      <c r="A1264" s="1193"/>
      <c r="B1264" s="1205"/>
      <c r="C1264" s="1759" t="s">
        <v>486</v>
      </c>
      <c r="D1264" s="1760" t="s">
        <v>686</v>
      </c>
      <c r="E1264" s="1511"/>
      <c r="F1264" s="1511"/>
      <c r="G1264" s="1879"/>
      <c r="H1264" s="1512" t="e">
        <f t="shared" si="297"/>
        <v>#DIV/0!</v>
      </c>
    </row>
    <row r="1265" spans="1:8" ht="17.100000000000001" customHeight="1">
      <c r="A1265" s="1193"/>
      <c r="B1265" s="1205"/>
      <c r="C1265" s="1759" t="s">
        <v>469</v>
      </c>
      <c r="D1265" s="1760" t="s">
        <v>687</v>
      </c>
      <c r="E1265" s="1511">
        <v>243014</v>
      </c>
      <c r="F1265" s="1511">
        <v>274603</v>
      </c>
      <c r="G1265" s="1879">
        <v>274603</v>
      </c>
      <c r="H1265" s="1512">
        <f t="shared" si="297"/>
        <v>1</v>
      </c>
    </row>
    <row r="1266" spans="1:8" ht="27" customHeight="1">
      <c r="A1266" s="1193"/>
      <c r="B1266" s="1205"/>
      <c r="C1266" s="1759" t="s">
        <v>482</v>
      </c>
      <c r="D1266" s="1760" t="s">
        <v>694</v>
      </c>
      <c r="E1266" s="1511">
        <v>11089</v>
      </c>
      <c r="F1266" s="1511">
        <v>169789</v>
      </c>
      <c r="G1266" s="1879">
        <v>156482</v>
      </c>
      <c r="H1266" s="1512">
        <f t="shared" si="297"/>
        <v>0.92162625376202223</v>
      </c>
    </row>
    <row r="1267" spans="1:8" ht="17.100000000000001" customHeight="1">
      <c r="A1267" s="1193"/>
      <c r="B1267" s="1205"/>
      <c r="C1267" s="1238"/>
      <c r="D1267" s="1238"/>
      <c r="E1267" s="1215"/>
      <c r="F1267" s="1215"/>
      <c r="G1267" s="1215"/>
      <c r="H1267" s="1216"/>
    </row>
    <row r="1268" spans="1:8" ht="17.100000000000001" customHeight="1">
      <c r="A1268" s="1193"/>
      <c r="B1268" s="1205"/>
      <c r="C1268" s="2761" t="s">
        <v>835</v>
      </c>
      <c r="D1268" s="2761"/>
      <c r="E1268" s="1913">
        <f t="shared" ref="E1268:G1268" si="307">E1269</f>
        <v>14600</v>
      </c>
      <c r="F1268" s="1913">
        <f t="shared" si="307"/>
        <v>14600</v>
      </c>
      <c r="G1268" s="1913">
        <f t="shared" si="307"/>
        <v>13815</v>
      </c>
      <c r="H1268" s="1914">
        <f t="shared" si="297"/>
        <v>0.94623287671232881</v>
      </c>
    </row>
    <row r="1269" spans="1:8" ht="17.100000000000001" customHeight="1">
      <c r="A1269" s="1193"/>
      <c r="B1269" s="1205"/>
      <c r="C1269" s="1915" t="s">
        <v>458</v>
      </c>
      <c r="D1269" s="1880" t="s">
        <v>696</v>
      </c>
      <c r="E1269" s="1201">
        <v>14600</v>
      </c>
      <c r="F1269" s="1201">
        <v>14600</v>
      </c>
      <c r="G1269" s="1916">
        <v>13815</v>
      </c>
      <c r="H1269" s="1202">
        <f t="shared" si="297"/>
        <v>0.94623287671232881</v>
      </c>
    </row>
    <row r="1270" spans="1:8">
      <c r="A1270" s="1193"/>
      <c r="B1270" s="1205"/>
      <c r="C1270" s="1917"/>
      <c r="D1270" s="1736"/>
      <c r="E1270" s="1201"/>
      <c r="F1270" s="1201"/>
      <c r="G1270" s="1916"/>
      <c r="H1270" s="1202"/>
    </row>
    <row r="1271" spans="1:8" ht="17.25" customHeight="1">
      <c r="A1271" s="1193"/>
      <c r="B1271" s="1205"/>
      <c r="C1271" s="2762" t="s">
        <v>708</v>
      </c>
      <c r="D1271" s="2763"/>
      <c r="E1271" s="1306">
        <f t="shared" ref="E1271:G1271" si="308">SUM(E1272:E1301)</f>
        <v>124809</v>
      </c>
      <c r="F1271" s="1306">
        <f t="shared" si="308"/>
        <v>1234878</v>
      </c>
      <c r="G1271" s="1798">
        <f t="shared" si="308"/>
        <v>845573</v>
      </c>
      <c r="H1271" s="1307">
        <f t="shared" si="297"/>
        <v>0.68474213647016147</v>
      </c>
    </row>
    <row r="1272" spans="1:8" ht="51" customHeight="1">
      <c r="A1272" s="1193"/>
      <c r="B1272" s="1205"/>
      <c r="C1272" s="1918" t="s">
        <v>88</v>
      </c>
      <c r="D1272" s="1919" t="s">
        <v>946</v>
      </c>
      <c r="E1272" s="1511">
        <v>0</v>
      </c>
      <c r="F1272" s="1511">
        <v>19853</v>
      </c>
      <c r="G1272" s="1879">
        <v>19853</v>
      </c>
      <c r="H1272" s="1512">
        <f t="shared" si="297"/>
        <v>1</v>
      </c>
    </row>
    <row r="1273" spans="1:8" ht="51" customHeight="1">
      <c r="A1273" s="1193"/>
      <c r="B1273" s="1205"/>
      <c r="C1273" s="1920" t="s">
        <v>153</v>
      </c>
      <c r="D1273" s="1919" t="s">
        <v>946</v>
      </c>
      <c r="E1273" s="1511">
        <v>0</v>
      </c>
      <c r="F1273" s="1511">
        <v>4790</v>
      </c>
      <c r="G1273" s="1879">
        <v>1166</v>
      </c>
      <c r="H1273" s="1512">
        <f t="shared" si="297"/>
        <v>0.24342379958246346</v>
      </c>
    </row>
    <row r="1274" spans="1:8" ht="16.5" customHeight="1">
      <c r="A1274" s="1193"/>
      <c r="B1274" s="1205"/>
      <c r="C1274" s="1921" t="s">
        <v>760</v>
      </c>
      <c r="D1274" s="1919" t="s">
        <v>759</v>
      </c>
      <c r="E1274" s="1511">
        <v>0</v>
      </c>
      <c r="F1274" s="1511">
        <v>250692</v>
      </c>
      <c r="G1274" s="1879">
        <v>250691</v>
      </c>
      <c r="H1274" s="1512">
        <f t="shared" si="297"/>
        <v>0.99999601104143732</v>
      </c>
    </row>
    <row r="1275" spans="1:8" ht="15.75" customHeight="1">
      <c r="A1275" s="1193"/>
      <c r="B1275" s="1205"/>
      <c r="C1275" s="1921" t="s">
        <v>947</v>
      </c>
      <c r="D1275" s="1919" t="s">
        <v>696</v>
      </c>
      <c r="E1275" s="1511">
        <v>0</v>
      </c>
      <c r="F1275" s="1511">
        <v>283</v>
      </c>
      <c r="G1275" s="1879">
        <v>0</v>
      </c>
      <c r="H1275" s="1512">
        <f t="shared" si="297"/>
        <v>0</v>
      </c>
    </row>
    <row r="1276" spans="1:8" ht="20.25" customHeight="1">
      <c r="A1276" s="1193"/>
      <c r="B1276" s="1205"/>
      <c r="C1276" s="1921" t="s">
        <v>858</v>
      </c>
      <c r="D1276" s="1919" t="s">
        <v>696</v>
      </c>
      <c r="E1276" s="1511">
        <v>0</v>
      </c>
      <c r="F1276" s="1511">
        <v>17</v>
      </c>
      <c r="G1276" s="1879">
        <v>0</v>
      </c>
      <c r="H1276" s="1512">
        <f t="shared" si="297"/>
        <v>0</v>
      </c>
    </row>
    <row r="1277" spans="1:8" ht="17.100000000000001" customHeight="1">
      <c r="A1277" s="1193"/>
      <c r="B1277" s="1205"/>
      <c r="C1277" s="1922" t="s">
        <v>761</v>
      </c>
      <c r="D1277" s="1923" t="s">
        <v>668</v>
      </c>
      <c r="E1277" s="1511">
        <v>60922</v>
      </c>
      <c r="F1277" s="1511">
        <v>218970</v>
      </c>
      <c r="G1277" s="1879">
        <v>132313</v>
      </c>
      <c r="H1277" s="1512">
        <f t="shared" si="297"/>
        <v>0.6042517239804539</v>
      </c>
    </row>
    <row r="1278" spans="1:8" ht="17.100000000000001" customHeight="1">
      <c r="A1278" s="1193"/>
      <c r="B1278" s="1205"/>
      <c r="C1278" s="1922" t="s">
        <v>714</v>
      </c>
      <c r="D1278" s="1923" t="s">
        <v>668</v>
      </c>
      <c r="E1278" s="1511">
        <v>7464</v>
      </c>
      <c r="F1278" s="1511">
        <v>24322</v>
      </c>
      <c r="G1278" s="1879">
        <v>13068</v>
      </c>
      <c r="H1278" s="1512">
        <f t="shared" ref="H1278:H1342" si="309">G1278/F1278</f>
        <v>0.53729134117260091</v>
      </c>
    </row>
    <row r="1279" spans="1:8" ht="17.100000000000001" customHeight="1">
      <c r="A1279" s="1193"/>
      <c r="B1279" s="1205"/>
      <c r="C1279" s="1922" t="s">
        <v>763</v>
      </c>
      <c r="D1279" s="1923" t="s">
        <v>670</v>
      </c>
      <c r="E1279" s="1511">
        <v>13032</v>
      </c>
      <c r="F1279" s="1511">
        <v>36915</v>
      </c>
      <c r="G1279" s="1879">
        <v>26531</v>
      </c>
      <c r="H1279" s="1512">
        <f t="shared" si="309"/>
        <v>0.71870513341460107</v>
      </c>
    </row>
    <row r="1280" spans="1:8" ht="17.100000000000001" customHeight="1">
      <c r="A1280" s="1193"/>
      <c r="B1280" s="1205"/>
      <c r="C1280" s="1922" t="s">
        <v>718</v>
      </c>
      <c r="D1280" s="1923" t="s">
        <v>670</v>
      </c>
      <c r="E1280" s="1511">
        <v>1597</v>
      </c>
      <c r="F1280" s="1511">
        <v>4184</v>
      </c>
      <c r="G1280" s="1879">
        <v>2836</v>
      </c>
      <c r="H1280" s="1512">
        <f t="shared" si="309"/>
        <v>0.67782026768642445</v>
      </c>
    </row>
    <row r="1281" spans="1:8" ht="27.75" customHeight="1">
      <c r="A1281" s="1193"/>
      <c r="B1281" s="1205"/>
      <c r="C1281" s="1922" t="s">
        <v>764</v>
      </c>
      <c r="D1281" s="1923" t="s">
        <v>671</v>
      </c>
      <c r="E1281" s="1511">
        <v>1857</v>
      </c>
      <c r="F1281" s="1511">
        <v>5714</v>
      </c>
      <c r="G1281" s="1879">
        <v>3434</v>
      </c>
      <c r="H1281" s="1512">
        <f t="shared" si="309"/>
        <v>0.60098004900245017</v>
      </c>
    </row>
    <row r="1282" spans="1:8" ht="30" customHeight="1">
      <c r="A1282" s="1193"/>
      <c r="B1282" s="1205"/>
      <c r="C1282" s="1922" t="s">
        <v>720</v>
      </c>
      <c r="D1282" s="1923" t="s">
        <v>671</v>
      </c>
      <c r="E1282" s="1511">
        <v>228</v>
      </c>
      <c r="F1282" s="1511">
        <v>655</v>
      </c>
      <c r="G1282" s="1879">
        <v>347</v>
      </c>
      <c r="H1282" s="1512">
        <f t="shared" si="309"/>
        <v>0.52977099236641223</v>
      </c>
    </row>
    <row r="1283" spans="1:8" ht="16.5" customHeight="1">
      <c r="A1283" s="1193"/>
      <c r="B1283" s="1205"/>
      <c r="C1283" s="1922" t="s">
        <v>844</v>
      </c>
      <c r="D1283" s="1923" t="s">
        <v>672</v>
      </c>
      <c r="E1283" s="1511">
        <v>0</v>
      </c>
      <c r="F1283" s="1511">
        <v>56941</v>
      </c>
      <c r="G1283" s="1879">
        <v>5667</v>
      </c>
      <c r="H1283" s="1512">
        <f t="shared" si="309"/>
        <v>9.9524068772940413E-2</v>
      </c>
    </row>
    <row r="1284" spans="1:8" ht="19.5" customHeight="1">
      <c r="A1284" s="1193"/>
      <c r="B1284" s="1205"/>
      <c r="C1284" s="1922" t="s">
        <v>722</v>
      </c>
      <c r="D1284" s="1923" t="s">
        <v>672</v>
      </c>
      <c r="E1284" s="1511">
        <v>0</v>
      </c>
      <c r="F1284" s="1511">
        <v>9379</v>
      </c>
      <c r="G1284" s="1879">
        <v>333</v>
      </c>
      <c r="H1284" s="1512">
        <f t="shared" si="309"/>
        <v>3.5504851263460924E-2</v>
      </c>
    </row>
    <row r="1285" spans="1:8" ht="17.100000000000001" customHeight="1">
      <c r="A1285" s="1193"/>
      <c r="B1285" s="1205"/>
      <c r="C1285" s="1922" t="s">
        <v>765</v>
      </c>
      <c r="D1285" s="1923" t="s">
        <v>675</v>
      </c>
      <c r="E1285" s="1511">
        <v>891</v>
      </c>
      <c r="F1285" s="1511">
        <v>50318</v>
      </c>
      <c r="G1285" s="1879">
        <v>13983</v>
      </c>
      <c r="H1285" s="1512">
        <f t="shared" si="309"/>
        <v>0.27789260304463609</v>
      </c>
    </row>
    <row r="1286" spans="1:8" ht="17.100000000000001" customHeight="1">
      <c r="A1286" s="1193"/>
      <c r="B1286" s="1205"/>
      <c r="C1286" s="1922" t="s">
        <v>727</v>
      </c>
      <c r="D1286" s="1923" t="s">
        <v>675</v>
      </c>
      <c r="E1286" s="1511">
        <v>109</v>
      </c>
      <c r="F1286" s="1511">
        <v>5966</v>
      </c>
      <c r="G1286" s="1879">
        <v>2026</v>
      </c>
      <c r="H1286" s="1512">
        <f t="shared" si="309"/>
        <v>0.33959101575595041</v>
      </c>
    </row>
    <row r="1287" spans="1:8" ht="16.5" customHeight="1">
      <c r="A1287" s="1193"/>
      <c r="B1287" s="1205"/>
      <c r="C1287" s="1922" t="s">
        <v>948</v>
      </c>
      <c r="D1287" s="1923" t="s">
        <v>676</v>
      </c>
      <c r="E1287" s="1511">
        <v>0</v>
      </c>
      <c r="F1287" s="1511">
        <v>4723</v>
      </c>
      <c r="G1287" s="1879">
        <v>3819</v>
      </c>
      <c r="H1287" s="1512">
        <f t="shared" si="309"/>
        <v>0.80859623120897739</v>
      </c>
    </row>
    <row r="1288" spans="1:8" ht="20.25" customHeight="1">
      <c r="A1288" s="1193"/>
      <c r="B1288" s="1205"/>
      <c r="C1288" s="1922" t="s">
        <v>884</v>
      </c>
      <c r="D1288" s="1923" t="s">
        <v>676</v>
      </c>
      <c r="E1288" s="1511">
        <v>0</v>
      </c>
      <c r="F1288" s="1511">
        <v>277</v>
      </c>
      <c r="G1288" s="1879">
        <v>277</v>
      </c>
      <c r="H1288" s="1512">
        <f t="shared" si="309"/>
        <v>1</v>
      </c>
    </row>
    <row r="1289" spans="1:8" ht="19.5" customHeight="1">
      <c r="A1289" s="1193"/>
      <c r="B1289" s="1205"/>
      <c r="C1289" s="1922" t="s">
        <v>943</v>
      </c>
      <c r="D1289" s="1923" t="s">
        <v>826</v>
      </c>
      <c r="E1289" s="1511">
        <v>0</v>
      </c>
      <c r="F1289" s="1511">
        <v>119981</v>
      </c>
      <c r="G1289" s="1879">
        <v>107045</v>
      </c>
      <c r="H1289" s="1512">
        <f t="shared" si="309"/>
        <v>0.89218292896375262</v>
      </c>
    </row>
    <row r="1290" spans="1:8" ht="20.25" customHeight="1">
      <c r="A1290" s="1193"/>
      <c r="B1290" s="1205"/>
      <c r="C1290" s="1922" t="s">
        <v>944</v>
      </c>
      <c r="D1290" s="1923" t="s">
        <v>826</v>
      </c>
      <c r="E1290" s="1511">
        <v>0</v>
      </c>
      <c r="F1290" s="1511">
        <v>6686</v>
      </c>
      <c r="G1290" s="1879">
        <v>2056</v>
      </c>
      <c r="H1290" s="1512">
        <f t="shared" si="309"/>
        <v>0.30750822614418188</v>
      </c>
    </row>
    <row r="1291" spans="1:8" ht="19.5" customHeight="1">
      <c r="A1291" s="1193"/>
      <c r="B1291" s="1205"/>
      <c r="C1291" s="1922" t="s">
        <v>885</v>
      </c>
      <c r="D1291" s="1923" t="s">
        <v>677</v>
      </c>
      <c r="E1291" s="1511">
        <v>0</v>
      </c>
      <c r="F1291" s="1511">
        <v>17480</v>
      </c>
      <c r="G1291" s="1879">
        <v>9097</v>
      </c>
      <c r="H1291" s="1512">
        <f t="shared" si="309"/>
        <v>0.52042334096109844</v>
      </c>
    </row>
    <row r="1292" spans="1:8" ht="18" customHeight="1">
      <c r="A1292" s="1193"/>
      <c r="B1292" s="1205"/>
      <c r="C1292" s="1922" t="s">
        <v>863</v>
      </c>
      <c r="D1292" s="1923" t="s">
        <v>677</v>
      </c>
      <c r="E1292" s="1511">
        <v>0</v>
      </c>
      <c r="F1292" s="1511">
        <v>1020</v>
      </c>
      <c r="G1292" s="1879">
        <v>1020</v>
      </c>
      <c r="H1292" s="1512">
        <f t="shared" si="309"/>
        <v>1</v>
      </c>
    </row>
    <row r="1293" spans="1:8" ht="17.100000000000001" customHeight="1">
      <c r="A1293" s="1193"/>
      <c r="B1293" s="1205"/>
      <c r="C1293" s="1922" t="s">
        <v>766</v>
      </c>
      <c r="D1293" s="1923" t="s">
        <v>680</v>
      </c>
      <c r="E1293" s="1511">
        <v>14942</v>
      </c>
      <c r="F1293" s="1511">
        <v>320989</v>
      </c>
      <c r="G1293" s="1879">
        <v>197825</v>
      </c>
      <c r="H1293" s="1512">
        <f t="shared" si="309"/>
        <v>0.61629837782603147</v>
      </c>
    </row>
    <row r="1294" spans="1:8" ht="17.100000000000001" customHeight="1">
      <c r="A1294" s="1193"/>
      <c r="B1294" s="1205"/>
      <c r="C1294" s="1922" t="s">
        <v>731</v>
      </c>
      <c r="D1294" s="1923" t="s">
        <v>680</v>
      </c>
      <c r="E1294" s="1511">
        <v>1831</v>
      </c>
      <c r="F1294" s="1511">
        <v>31604</v>
      </c>
      <c r="G1294" s="1879">
        <v>16720</v>
      </c>
      <c r="H1294" s="1512">
        <f t="shared" si="309"/>
        <v>0.52904695608150865</v>
      </c>
    </row>
    <row r="1295" spans="1:8" ht="27.75" hidden="1" customHeight="1">
      <c r="A1295" s="1193"/>
      <c r="B1295" s="1205"/>
      <c r="C1295" s="1922" t="s">
        <v>936</v>
      </c>
      <c r="D1295" s="1923" t="s">
        <v>937</v>
      </c>
      <c r="E1295" s="1511">
        <v>0</v>
      </c>
      <c r="F1295" s="1511"/>
      <c r="G1295" s="1879"/>
      <c r="H1295" s="1512" t="e">
        <f t="shared" si="309"/>
        <v>#DIV/0!</v>
      </c>
    </row>
    <row r="1296" spans="1:8" ht="25.5" hidden="1">
      <c r="A1296" s="1193"/>
      <c r="B1296" s="1205"/>
      <c r="C1296" s="1922" t="s">
        <v>949</v>
      </c>
      <c r="D1296" s="1923" t="s">
        <v>950</v>
      </c>
      <c r="E1296" s="1511">
        <v>0</v>
      </c>
      <c r="F1296" s="1511"/>
      <c r="G1296" s="1879"/>
      <c r="H1296" s="1512" t="e">
        <f t="shared" si="309"/>
        <v>#DIV/0!</v>
      </c>
    </row>
    <row r="1297" spans="1:8" ht="30.75" hidden="1" customHeight="1">
      <c r="A1297" s="1193"/>
      <c r="B1297" s="1205"/>
      <c r="C1297" s="1922" t="s">
        <v>951</v>
      </c>
      <c r="D1297" s="1923" t="s">
        <v>950</v>
      </c>
      <c r="E1297" s="1511">
        <v>0</v>
      </c>
      <c r="F1297" s="1511"/>
      <c r="G1297" s="1879"/>
      <c r="H1297" s="1512" t="e">
        <f t="shared" si="309"/>
        <v>#DIV/0!</v>
      </c>
    </row>
    <row r="1298" spans="1:8" ht="17.100000000000001" customHeight="1">
      <c r="A1298" s="1193"/>
      <c r="B1298" s="1205"/>
      <c r="C1298" s="1922" t="s">
        <v>886</v>
      </c>
      <c r="D1298" s="1923" t="s">
        <v>952</v>
      </c>
      <c r="E1298" s="1511">
        <v>2138</v>
      </c>
      <c r="F1298" s="1511">
        <v>12701</v>
      </c>
      <c r="G1298" s="1879">
        <v>7800</v>
      </c>
      <c r="H1298" s="1512">
        <f t="shared" si="309"/>
        <v>0.61412487205731836</v>
      </c>
    </row>
    <row r="1299" spans="1:8" ht="17.100000000000001" customHeight="1">
      <c r="A1299" s="1193"/>
      <c r="B1299" s="1205"/>
      <c r="C1299" s="1922" t="s">
        <v>887</v>
      </c>
      <c r="D1299" s="1923" t="s">
        <v>952</v>
      </c>
      <c r="E1299" s="1511">
        <v>262</v>
      </c>
      <c r="F1299" s="1511">
        <v>1695</v>
      </c>
      <c r="G1299" s="1879">
        <v>964</v>
      </c>
      <c r="H1299" s="1512">
        <f t="shared" si="309"/>
        <v>0.56873156342182896</v>
      </c>
    </row>
    <row r="1300" spans="1:8" ht="17.100000000000001" customHeight="1">
      <c r="A1300" s="1193"/>
      <c r="B1300" s="1205"/>
      <c r="C1300" s="1924" t="s">
        <v>846</v>
      </c>
      <c r="D1300" s="1925" t="s">
        <v>685</v>
      </c>
      <c r="E1300" s="1511">
        <v>17403</v>
      </c>
      <c r="F1300" s="1511">
        <v>25641</v>
      </c>
      <c r="G1300" s="1879">
        <v>23713</v>
      </c>
      <c r="H1300" s="1512">
        <f t="shared" si="309"/>
        <v>0.92480792480792484</v>
      </c>
    </row>
    <row r="1301" spans="1:8" ht="17.100000000000001" customHeight="1">
      <c r="A1301" s="1193"/>
      <c r="B1301" s="1205"/>
      <c r="C1301" s="1922" t="s">
        <v>735</v>
      </c>
      <c r="D1301" s="1923" t="s">
        <v>685</v>
      </c>
      <c r="E1301" s="1511">
        <v>2133</v>
      </c>
      <c r="F1301" s="1511">
        <v>3082</v>
      </c>
      <c r="G1301" s="1879">
        <v>2989</v>
      </c>
      <c r="H1301" s="1512">
        <f t="shared" si="309"/>
        <v>0.9698247890979883</v>
      </c>
    </row>
    <row r="1302" spans="1:8" ht="17.100000000000001" customHeight="1">
      <c r="A1302" s="1193"/>
      <c r="B1302" s="1205"/>
      <c r="C1302" s="1926"/>
      <c r="D1302" s="1926"/>
      <c r="E1302" s="1927"/>
      <c r="F1302" s="1927"/>
      <c r="G1302" s="1928"/>
      <c r="H1302" s="1929"/>
    </row>
    <row r="1303" spans="1:8" ht="17.100000000000001" customHeight="1">
      <c r="A1303" s="1193"/>
      <c r="B1303" s="1205"/>
      <c r="C1303" s="2764" t="s">
        <v>697</v>
      </c>
      <c r="D1303" s="2764"/>
      <c r="E1303" s="1930">
        <f t="shared" ref="E1303:G1303" si="310">E1304</f>
        <v>64000</v>
      </c>
      <c r="F1303" s="1930">
        <f t="shared" si="310"/>
        <v>64000</v>
      </c>
      <c r="G1303" s="1931">
        <f t="shared" si="310"/>
        <v>58773</v>
      </c>
      <c r="H1303" s="1932">
        <f t="shared" si="309"/>
        <v>0.91832812500000005</v>
      </c>
    </row>
    <row r="1304" spans="1:8" ht="17.100000000000001" customHeight="1">
      <c r="A1304" s="1193"/>
      <c r="B1304" s="1205"/>
      <c r="C1304" s="2655" t="s">
        <v>698</v>
      </c>
      <c r="D1304" s="2656"/>
      <c r="E1304" s="1306">
        <f>SUM(E1305:E1308)</f>
        <v>64000</v>
      </c>
      <c r="F1304" s="1306">
        <f t="shared" ref="F1304:G1304" si="311">SUM(F1305:F1308)</f>
        <v>64000</v>
      </c>
      <c r="G1304" s="1798">
        <f t="shared" si="311"/>
        <v>58773</v>
      </c>
      <c r="H1304" s="1307">
        <f t="shared" si="309"/>
        <v>0.91832812500000005</v>
      </c>
    </row>
    <row r="1305" spans="1:8" ht="17.100000000000001" customHeight="1">
      <c r="A1305" s="1193"/>
      <c r="B1305" s="1205"/>
      <c r="C1305" s="1585" t="s">
        <v>472</v>
      </c>
      <c r="D1305" s="1933" t="s">
        <v>699</v>
      </c>
      <c r="E1305" s="1306">
        <v>0</v>
      </c>
      <c r="F1305" s="1306">
        <v>64000</v>
      </c>
      <c r="G1305" s="1798">
        <v>58773</v>
      </c>
      <c r="H1305" s="1307">
        <f t="shared" si="309"/>
        <v>0.91832812500000005</v>
      </c>
    </row>
    <row r="1306" spans="1:8" ht="17.100000000000001" customHeight="1" thickBot="1">
      <c r="A1306" s="1193"/>
      <c r="B1306" s="1205"/>
      <c r="C1306" s="1934" t="s">
        <v>498</v>
      </c>
      <c r="D1306" s="1935" t="s">
        <v>745</v>
      </c>
      <c r="E1306" s="1306">
        <v>64000</v>
      </c>
      <c r="F1306" s="1306">
        <v>0</v>
      </c>
      <c r="G1306" s="1798">
        <v>0</v>
      </c>
      <c r="H1306" s="1307"/>
    </row>
    <row r="1307" spans="1:8" ht="17.100000000000001" hidden="1" customHeight="1">
      <c r="A1307" s="1193"/>
      <c r="B1307" s="1205"/>
      <c r="C1307" s="1617" t="s">
        <v>769</v>
      </c>
      <c r="D1307" s="1935" t="s">
        <v>745</v>
      </c>
      <c r="E1307" s="1511">
        <v>0</v>
      </c>
      <c r="F1307" s="1511"/>
      <c r="G1307" s="1511"/>
      <c r="H1307" s="1512" t="e">
        <f t="shared" si="309"/>
        <v>#DIV/0!</v>
      </c>
    </row>
    <row r="1308" spans="1:8" ht="17.100000000000001" hidden="1" customHeight="1">
      <c r="A1308" s="1193"/>
      <c r="B1308" s="1205"/>
      <c r="C1308" s="1617" t="s">
        <v>786</v>
      </c>
      <c r="D1308" s="1935" t="s">
        <v>745</v>
      </c>
      <c r="E1308" s="1511">
        <v>0</v>
      </c>
      <c r="F1308" s="1511"/>
      <c r="G1308" s="1511"/>
      <c r="H1308" s="1512" t="e">
        <f t="shared" si="309"/>
        <v>#DIV/0!</v>
      </c>
    </row>
    <row r="1309" spans="1:8" ht="17.100000000000001" hidden="1" customHeight="1">
      <c r="A1309" s="1193"/>
      <c r="B1309" s="1205"/>
      <c r="C1309" s="1245"/>
      <c r="D1309" s="1246"/>
      <c r="E1309" s="1221"/>
      <c r="F1309" s="1221"/>
      <c r="G1309" s="1221"/>
      <c r="H1309" s="1222" t="e">
        <f t="shared" si="309"/>
        <v>#DIV/0!</v>
      </c>
    </row>
    <row r="1310" spans="1:8" ht="17.100000000000001" hidden="1" customHeight="1">
      <c r="A1310" s="1193"/>
      <c r="B1310" s="1205"/>
      <c r="C1310" s="2765" t="s">
        <v>706</v>
      </c>
      <c r="D1310" s="2766"/>
      <c r="E1310" s="1203">
        <f t="shared" ref="E1310" si="312">SUM(E1311:E1312)</f>
        <v>0</v>
      </c>
      <c r="F1310" s="1203"/>
      <c r="G1310" s="1203"/>
      <c r="H1310" s="1204" t="e">
        <f t="shared" si="309"/>
        <v>#DIV/0!</v>
      </c>
    </row>
    <row r="1311" spans="1:8" ht="17.100000000000001" hidden="1" customHeight="1">
      <c r="A1311" s="1193"/>
      <c r="B1311" s="1205"/>
      <c r="C1311" s="1265" t="s">
        <v>769</v>
      </c>
      <c r="D1311" s="1266" t="s">
        <v>745</v>
      </c>
      <c r="E1311" s="1511">
        <v>0</v>
      </c>
      <c r="F1311" s="1511"/>
      <c r="G1311" s="1511"/>
      <c r="H1311" s="1512" t="e">
        <f t="shared" si="309"/>
        <v>#DIV/0!</v>
      </c>
    </row>
    <row r="1312" spans="1:8" ht="17.100000000000001" hidden="1" customHeight="1" thickBot="1">
      <c r="A1312" s="1193"/>
      <c r="B1312" s="1205"/>
      <c r="C1312" s="1585" t="s">
        <v>786</v>
      </c>
      <c r="D1312" s="1246" t="s">
        <v>745</v>
      </c>
      <c r="E1312" s="1221">
        <v>0</v>
      </c>
      <c r="F1312" s="1221"/>
      <c r="G1312" s="1221"/>
      <c r="H1312" s="1222" t="e">
        <f t="shared" si="309"/>
        <v>#DIV/0!</v>
      </c>
    </row>
    <row r="1313" spans="1:8" ht="17.100000000000001" customHeight="1" thickBot="1">
      <c r="A1313" s="1193"/>
      <c r="B1313" s="1281" t="s">
        <v>953</v>
      </c>
      <c r="C1313" s="1282"/>
      <c r="D1313" s="1283" t="s">
        <v>275</v>
      </c>
      <c r="E1313" s="1284">
        <f t="shared" ref="E1313:G1313" si="313">SUM(E1314+E1351)</f>
        <v>10179198</v>
      </c>
      <c r="F1313" s="1284">
        <f t="shared" si="313"/>
        <v>10667370</v>
      </c>
      <c r="G1313" s="1284">
        <f t="shared" si="313"/>
        <v>10558379</v>
      </c>
      <c r="H1313" s="1285">
        <f t="shared" si="309"/>
        <v>0.98978276744877136</v>
      </c>
    </row>
    <row r="1314" spans="1:8" ht="17.100000000000001" customHeight="1">
      <c r="A1314" s="1193"/>
      <c r="B1314" s="1205"/>
      <c r="C1314" s="2590" t="s">
        <v>665</v>
      </c>
      <c r="D1314" s="2590"/>
      <c r="E1314" s="1199">
        <f t="shared" ref="E1314:G1314" si="314">E1315+E1342+E1345</f>
        <v>10179198</v>
      </c>
      <c r="F1314" s="1199">
        <f t="shared" si="314"/>
        <v>10667370</v>
      </c>
      <c r="G1314" s="1199">
        <f t="shared" si="314"/>
        <v>10558379</v>
      </c>
      <c r="H1314" s="1200">
        <f t="shared" si="309"/>
        <v>0.98978276744877136</v>
      </c>
    </row>
    <row r="1315" spans="1:8" ht="17.100000000000001" customHeight="1">
      <c r="A1315" s="1193"/>
      <c r="B1315" s="1205"/>
      <c r="C1315" s="2757" t="s">
        <v>666</v>
      </c>
      <c r="D1315" s="2757"/>
      <c r="E1315" s="1511">
        <f t="shared" ref="E1315:G1315" si="315">E1316+E1323</f>
        <v>10167388</v>
      </c>
      <c r="F1315" s="1511">
        <f t="shared" si="315"/>
        <v>10656979</v>
      </c>
      <c r="G1315" s="1511">
        <f t="shared" si="315"/>
        <v>10548838</v>
      </c>
      <c r="H1315" s="1512">
        <f t="shared" si="309"/>
        <v>0.98985256515941333</v>
      </c>
    </row>
    <row r="1316" spans="1:8" ht="17.100000000000001" customHeight="1">
      <c r="A1316" s="1193"/>
      <c r="B1316" s="1205"/>
      <c r="C1316" s="2758" t="s">
        <v>667</v>
      </c>
      <c r="D1316" s="2758"/>
      <c r="E1316" s="1203">
        <f t="shared" ref="E1316:G1316" si="316">SUM(E1317:E1321)</f>
        <v>7866189</v>
      </c>
      <c r="F1316" s="1203">
        <f t="shared" si="316"/>
        <v>8298012</v>
      </c>
      <c r="G1316" s="1203">
        <f t="shared" si="316"/>
        <v>8243954</v>
      </c>
      <c r="H1316" s="1204">
        <f t="shared" si="309"/>
        <v>0.99348542759398273</v>
      </c>
    </row>
    <row r="1317" spans="1:8" ht="17.100000000000001" customHeight="1">
      <c r="A1317" s="1193"/>
      <c r="B1317" s="1205"/>
      <c r="C1317" s="1922" t="s">
        <v>459</v>
      </c>
      <c r="D1317" s="1923" t="s">
        <v>668</v>
      </c>
      <c r="E1317" s="1511">
        <v>6144380</v>
      </c>
      <c r="F1317" s="1511">
        <v>6527623</v>
      </c>
      <c r="G1317" s="1879">
        <v>6490201</v>
      </c>
      <c r="H1317" s="1512">
        <f t="shared" si="309"/>
        <v>0.9942671321551505</v>
      </c>
    </row>
    <row r="1318" spans="1:8" ht="17.100000000000001" customHeight="1">
      <c r="A1318" s="1193"/>
      <c r="B1318" s="1205"/>
      <c r="C1318" s="1922" t="s">
        <v>460</v>
      </c>
      <c r="D1318" s="1923" t="s">
        <v>669</v>
      </c>
      <c r="E1318" s="1511">
        <v>493714</v>
      </c>
      <c r="F1318" s="1511">
        <v>470492</v>
      </c>
      <c r="G1318" s="1879">
        <v>470490</v>
      </c>
      <c r="H1318" s="1512">
        <f t="shared" si="309"/>
        <v>0.99999574913069722</v>
      </c>
    </row>
    <row r="1319" spans="1:8" ht="17.100000000000001" customHeight="1">
      <c r="A1319" s="1193"/>
      <c r="B1319" s="1205"/>
      <c r="C1319" s="1924" t="s">
        <v>461</v>
      </c>
      <c r="D1319" s="1925" t="s">
        <v>670</v>
      </c>
      <c r="E1319" s="1511">
        <v>1088273</v>
      </c>
      <c r="F1319" s="1511">
        <v>1163958</v>
      </c>
      <c r="G1319" s="1879">
        <v>1149699</v>
      </c>
      <c r="H1319" s="1512">
        <f t="shared" si="309"/>
        <v>0.98774955797374131</v>
      </c>
    </row>
    <row r="1320" spans="1:8" ht="26.25" customHeight="1">
      <c r="A1320" s="1193"/>
      <c r="B1320" s="1205"/>
      <c r="C1320" s="1936" t="s">
        <v>462</v>
      </c>
      <c r="D1320" s="1935" t="s">
        <v>671</v>
      </c>
      <c r="E1320" s="1511">
        <v>107514</v>
      </c>
      <c r="F1320" s="1511">
        <v>115193</v>
      </c>
      <c r="G1320" s="1879">
        <v>112819</v>
      </c>
      <c r="H1320" s="1512">
        <f t="shared" si="309"/>
        <v>0.97939110883473823</v>
      </c>
    </row>
    <row r="1321" spans="1:8" ht="17.100000000000001" customHeight="1">
      <c r="A1321" s="1193"/>
      <c r="B1321" s="1205"/>
      <c r="C1321" s="1245" t="s">
        <v>478</v>
      </c>
      <c r="D1321" s="1246" t="s">
        <v>672</v>
      </c>
      <c r="E1321" s="1221">
        <v>32308</v>
      </c>
      <c r="F1321" s="1221">
        <v>20746</v>
      </c>
      <c r="G1321" s="1480">
        <v>20745</v>
      </c>
      <c r="H1321" s="1222">
        <f t="shared" si="309"/>
        <v>0.99995179793695166</v>
      </c>
    </row>
    <row r="1322" spans="1:8" ht="17.100000000000001" customHeight="1">
      <c r="A1322" s="1193"/>
      <c r="B1322" s="1205"/>
      <c r="C1322" s="1937"/>
      <c r="D1322" s="1937"/>
      <c r="E1322" s="1938"/>
      <c r="F1322" s="1938"/>
      <c r="G1322" s="1938"/>
      <c r="H1322" s="1939"/>
    </row>
    <row r="1323" spans="1:8" ht="17.100000000000001" customHeight="1">
      <c r="A1323" s="1193"/>
      <c r="B1323" s="1205"/>
      <c r="C1323" s="2744" t="s">
        <v>673</v>
      </c>
      <c r="D1323" s="2744"/>
      <c r="E1323" s="1940">
        <f t="shared" ref="E1323:G1323" si="317">SUM(E1324:E1340)</f>
        <v>2301199</v>
      </c>
      <c r="F1323" s="1940">
        <f t="shared" si="317"/>
        <v>2358967</v>
      </c>
      <c r="G1323" s="1940">
        <f t="shared" si="317"/>
        <v>2304884</v>
      </c>
      <c r="H1323" s="1941">
        <f t="shared" si="309"/>
        <v>0.97707343934866409</v>
      </c>
    </row>
    <row r="1324" spans="1:8" ht="17.100000000000001" customHeight="1">
      <c r="A1324" s="1193"/>
      <c r="B1324" s="1205"/>
      <c r="C1324" s="1265" t="s">
        <v>473</v>
      </c>
      <c r="D1324" s="1266" t="s">
        <v>674</v>
      </c>
      <c r="E1324" s="1306">
        <v>43048</v>
      </c>
      <c r="F1324" s="1306">
        <v>40541</v>
      </c>
      <c r="G1324" s="1798">
        <v>40354</v>
      </c>
      <c r="H1324" s="1307">
        <f t="shared" si="309"/>
        <v>0.9953873856096298</v>
      </c>
    </row>
    <row r="1325" spans="1:8" ht="17.100000000000001" customHeight="1">
      <c r="A1325" s="1193"/>
      <c r="B1325" s="1205"/>
      <c r="C1325" s="1942" t="s">
        <v>463</v>
      </c>
      <c r="D1325" s="1943" t="s">
        <v>675</v>
      </c>
      <c r="E1325" s="1306">
        <v>230340</v>
      </c>
      <c r="F1325" s="1306">
        <v>236877</v>
      </c>
      <c r="G1325" s="1798">
        <v>233991</v>
      </c>
      <c r="H1325" s="1307">
        <f t="shared" si="309"/>
        <v>0.98781646170797499</v>
      </c>
    </row>
    <row r="1326" spans="1:8" ht="17.100000000000001" customHeight="1">
      <c r="A1326" s="1193"/>
      <c r="B1326" s="1205"/>
      <c r="C1326" s="1942" t="s">
        <v>480</v>
      </c>
      <c r="D1326" s="1943" t="s">
        <v>676</v>
      </c>
      <c r="E1326" s="1306">
        <v>500</v>
      </c>
      <c r="F1326" s="1306">
        <v>1100</v>
      </c>
      <c r="G1326" s="1798">
        <v>779</v>
      </c>
      <c r="H1326" s="1307">
        <f t="shared" si="309"/>
        <v>0.70818181818181813</v>
      </c>
    </row>
    <row r="1327" spans="1:8" ht="17.100000000000001" customHeight="1">
      <c r="A1327" s="1193"/>
      <c r="B1327" s="1205"/>
      <c r="C1327" s="1942" t="s">
        <v>483</v>
      </c>
      <c r="D1327" s="1943" t="s">
        <v>826</v>
      </c>
      <c r="E1327" s="1306">
        <v>127890</v>
      </c>
      <c r="F1327" s="1306">
        <v>129890</v>
      </c>
      <c r="G1327" s="1798">
        <v>129866</v>
      </c>
      <c r="H1327" s="1307">
        <f t="shared" si="309"/>
        <v>0.99981522827007463</v>
      </c>
    </row>
    <row r="1328" spans="1:8" ht="17.100000000000001" customHeight="1">
      <c r="A1328" s="1193"/>
      <c r="B1328" s="1205"/>
      <c r="C1328" s="1942" t="s">
        <v>464</v>
      </c>
      <c r="D1328" s="1943" t="s">
        <v>677</v>
      </c>
      <c r="E1328" s="1306">
        <v>523434</v>
      </c>
      <c r="F1328" s="1306">
        <v>530723</v>
      </c>
      <c r="G1328" s="1798">
        <v>509636</v>
      </c>
      <c r="H1328" s="1307">
        <f t="shared" si="309"/>
        <v>0.96026740879894035</v>
      </c>
    </row>
    <row r="1329" spans="1:8" ht="17.100000000000001" customHeight="1">
      <c r="A1329" s="1193"/>
      <c r="B1329" s="1205"/>
      <c r="C1329" s="1942" t="s">
        <v>465</v>
      </c>
      <c r="D1329" s="1943" t="s">
        <v>678</v>
      </c>
      <c r="E1329" s="1306">
        <v>105964</v>
      </c>
      <c r="F1329" s="1306">
        <v>89926</v>
      </c>
      <c r="G1329" s="1798">
        <v>83554</v>
      </c>
      <c r="H1329" s="1307">
        <f t="shared" si="309"/>
        <v>0.92914173876298289</v>
      </c>
    </row>
    <row r="1330" spans="1:8" ht="17.100000000000001" customHeight="1">
      <c r="A1330" s="1193"/>
      <c r="B1330" s="1205"/>
      <c r="C1330" s="1942" t="s">
        <v>466</v>
      </c>
      <c r="D1330" s="1943" t="s">
        <v>679</v>
      </c>
      <c r="E1330" s="1306">
        <v>7585</v>
      </c>
      <c r="F1330" s="1306">
        <v>8175</v>
      </c>
      <c r="G1330" s="1798">
        <v>6658</v>
      </c>
      <c r="H1330" s="1307">
        <f t="shared" si="309"/>
        <v>0.81443425076452602</v>
      </c>
    </row>
    <row r="1331" spans="1:8" ht="21" customHeight="1">
      <c r="A1331" s="1193"/>
      <c r="B1331" s="1205"/>
      <c r="C1331" s="1942" t="s">
        <v>467</v>
      </c>
      <c r="D1331" s="1943" t="s">
        <v>680</v>
      </c>
      <c r="E1331" s="1306">
        <v>413218</v>
      </c>
      <c r="F1331" s="1306">
        <v>442246</v>
      </c>
      <c r="G1331" s="1798">
        <v>438608</v>
      </c>
      <c r="H1331" s="1307">
        <f t="shared" si="309"/>
        <v>0.99177380914694535</v>
      </c>
    </row>
    <row r="1332" spans="1:8" ht="30.75" customHeight="1">
      <c r="A1332" s="1193"/>
      <c r="B1332" s="1205"/>
      <c r="C1332" s="1942" t="s">
        <v>936</v>
      </c>
      <c r="D1332" s="1943" t="s">
        <v>937</v>
      </c>
      <c r="E1332" s="1306">
        <v>35600</v>
      </c>
      <c r="F1332" s="1306">
        <v>52433</v>
      </c>
      <c r="G1332" s="1798">
        <v>52402</v>
      </c>
      <c r="H1332" s="1307">
        <f t="shared" si="309"/>
        <v>0.99940876928651801</v>
      </c>
    </row>
    <row r="1333" spans="1:8" ht="16.5" customHeight="1">
      <c r="A1333" s="1193"/>
      <c r="B1333" s="1205"/>
      <c r="C1333" s="1942" t="s">
        <v>468</v>
      </c>
      <c r="D1333" s="1943" t="s">
        <v>681</v>
      </c>
      <c r="E1333" s="1306">
        <v>93238</v>
      </c>
      <c r="F1333" s="1306">
        <v>86845</v>
      </c>
      <c r="G1333" s="1798">
        <v>77324</v>
      </c>
      <c r="H1333" s="1307">
        <f t="shared" si="309"/>
        <v>0.89036789682768147</v>
      </c>
    </row>
    <row r="1334" spans="1:8" ht="25.5" customHeight="1">
      <c r="A1334" s="1193"/>
      <c r="B1334" s="1205"/>
      <c r="C1334" s="1942" t="s">
        <v>683</v>
      </c>
      <c r="D1334" s="1943" t="s">
        <v>684</v>
      </c>
      <c r="E1334" s="1306">
        <v>335313</v>
      </c>
      <c r="F1334" s="1306">
        <v>351862</v>
      </c>
      <c r="G1334" s="1798">
        <v>348532</v>
      </c>
      <c r="H1334" s="1307">
        <f t="shared" si="309"/>
        <v>0.99053606243356773</v>
      </c>
    </row>
    <row r="1335" spans="1:8" ht="17.100000000000001" customHeight="1">
      <c r="A1335" s="1193"/>
      <c r="B1335" s="1205"/>
      <c r="C1335" s="1924" t="s">
        <v>477</v>
      </c>
      <c r="D1335" s="1944" t="s">
        <v>685</v>
      </c>
      <c r="E1335" s="1306">
        <v>17461</v>
      </c>
      <c r="F1335" s="1306">
        <v>18135</v>
      </c>
      <c r="G1335" s="1798">
        <v>15071</v>
      </c>
      <c r="H1335" s="1307">
        <f t="shared" si="309"/>
        <v>0.83104494072236013</v>
      </c>
    </row>
    <row r="1336" spans="1:8" ht="17.100000000000001" customHeight="1">
      <c r="A1336" s="1193"/>
      <c r="B1336" s="1205"/>
      <c r="C1336" s="1617" t="s">
        <v>486</v>
      </c>
      <c r="D1336" s="1935" t="s">
        <v>686</v>
      </c>
      <c r="E1336" s="1306">
        <v>28492</v>
      </c>
      <c r="F1336" s="1306">
        <v>26037</v>
      </c>
      <c r="G1336" s="1798">
        <v>25295</v>
      </c>
      <c r="H1336" s="1307">
        <f t="shared" si="309"/>
        <v>0.97150209317509695</v>
      </c>
    </row>
    <row r="1337" spans="1:8" ht="17.100000000000001" customHeight="1">
      <c r="A1337" s="1193"/>
      <c r="B1337" s="1205"/>
      <c r="C1337" s="1265" t="s">
        <v>469</v>
      </c>
      <c r="D1337" s="1266" t="s">
        <v>687</v>
      </c>
      <c r="E1337" s="1306">
        <v>309728</v>
      </c>
      <c r="F1337" s="1306">
        <v>321207</v>
      </c>
      <c r="G1337" s="1798">
        <v>321205</v>
      </c>
      <c r="H1337" s="1307">
        <f t="shared" si="309"/>
        <v>0.9999937734856339</v>
      </c>
    </row>
    <row r="1338" spans="1:8" ht="17.100000000000001" customHeight="1">
      <c r="A1338" s="1193"/>
      <c r="B1338" s="1205"/>
      <c r="C1338" s="1942" t="s">
        <v>487</v>
      </c>
      <c r="D1338" s="1943" t="s">
        <v>691</v>
      </c>
      <c r="E1338" s="1306">
        <v>812</v>
      </c>
      <c r="F1338" s="1306">
        <v>812</v>
      </c>
      <c r="G1338" s="1798">
        <v>478</v>
      </c>
      <c r="H1338" s="1307">
        <f t="shared" si="309"/>
        <v>0.58866995073891626</v>
      </c>
    </row>
    <row r="1339" spans="1:8" ht="17.100000000000001" customHeight="1">
      <c r="A1339" s="1193"/>
      <c r="B1339" s="1205"/>
      <c r="C1339" s="1942" t="s">
        <v>692</v>
      </c>
      <c r="D1339" s="1943" t="s">
        <v>693</v>
      </c>
      <c r="E1339" s="1306">
        <v>5000</v>
      </c>
      <c r="F1339" s="1306">
        <v>0</v>
      </c>
      <c r="G1339" s="1798">
        <v>0</v>
      </c>
      <c r="H1339" s="1307"/>
    </row>
    <row r="1340" spans="1:8" ht="25.5" customHeight="1">
      <c r="A1340" s="1193"/>
      <c r="B1340" s="1205"/>
      <c r="C1340" s="1942" t="s">
        <v>482</v>
      </c>
      <c r="D1340" s="1943" t="s">
        <v>694</v>
      </c>
      <c r="E1340" s="1306">
        <v>23576</v>
      </c>
      <c r="F1340" s="1306">
        <v>22158</v>
      </c>
      <c r="G1340" s="1798">
        <v>21131</v>
      </c>
      <c r="H1340" s="1307">
        <f t="shared" si="309"/>
        <v>0.95365105153894758</v>
      </c>
    </row>
    <row r="1341" spans="1:8" ht="17.100000000000001" customHeight="1">
      <c r="A1341" s="1193"/>
      <c r="B1341" s="1205"/>
      <c r="C1341" s="1238"/>
      <c r="D1341" s="1238"/>
      <c r="E1341" s="1215"/>
      <c r="F1341" s="1215"/>
      <c r="G1341" s="1215"/>
      <c r="H1341" s="1216"/>
    </row>
    <row r="1342" spans="1:8" ht="17.100000000000001" customHeight="1">
      <c r="A1342" s="1193"/>
      <c r="B1342" s="1205"/>
      <c r="C1342" s="2745" t="s">
        <v>835</v>
      </c>
      <c r="D1342" s="2745"/>
      <c r="E1342" s="1945">
        <f t="shared" ref="E1342:G1342" si="318">E1343</f>
        <v>11810</v>
      </c>
      <c r="F1342" s="1945">
        <f t="shared" si="318"/>
        <v>10391</v>
      </c>
      <c r="G1342" s="1945">
        <f t="shared" si="318"/>
        <v>9541</v>
      </c>
      <c r="H1342" s="1946">
        <f t="shared" si="309"/>
        <v>0.91819844095852177</v>
      </c>
    </row>
    <row r="1343" spans="1:8" ht="17.100000000000001" customHeight="1" thickBot="1">
      <c r="A1343" s="1193"/>
      <c r="B1343" s="1205"/>
      <c r="C1343" s="1730" t="s">
        <v>458</v>
      </c>
      <c r="D1343" s="1815" t="s">
        <v>696</v>
      </c>
      <c r="E1343" s="1511">
        <v>11810</v>
      </c>
      <c r="F1343" s="1511">
        <v>10391</v>
      </c>
      <c r="G1343" s="1879">
        <v>9541</v>
      </c>
      <c r="H1343" s="1512">
        <f t="shared" ref="H1343:H1412" si="319">G1343/F1343</f>
        <v>0.91819844095852177</v>
      </c>
    </row>
    <row r="1344" spans="1:8" ht="17.100000000000001" hidden="1" customHeight="1" thickBot="1">
      <c r="A1344" s="1193"/>
      <c r="B1344" s="1205"/>
      <c r="C1344" s="1947"/>
      <c r="D1344" s="1948"/>
      <c r="E1344" s="1927"/>
      <c r="F1344" s="1927"/>
      <c r="G1344" s="1927"/>
      <c r="H1344" s="1929" t="e">
        <f t="shared" si="319"/>
        <v>#DIV/0!</v>
      </c>
    </row>
    <row r="1345" spans="1:8" ht="17.100000000000001" hidden="1" customHeight="1">
      <c r="A1345" s="1193"/>
      <c r="B1345" s="1205"/>
      <c r="C1345" s="2759" t="s">
        <v>708</v>
      </c>
      <c r="D1345" s="2759"/>
      <c r="E1345" s="1945">
        <f t="shared" ref="E1345" si="320">SUM(E1346:E1349)</f>
        <v>0</v>
      </c>
      <c r="F1345" s="1945"/>
      <c r="G1345" s="1945"/>
      <c r="H1345" s="1946" t="e">
        <f t="shared" si="319"/>
        <v>#DIV/0!</v>
      </c>
    </row>
    <row r="1346" spans="1:8" ht="17.100000000000001" hidden="1" customHeight="1">
      <c r="A1346" s="1193"/>
      <c r="B1346" s="1205"/>
      <c r="C1346" s="1942" t="s">
        <v>459</v>
      </c>
      <c r="D1346" s="1943" t="s">
        <v>668</v>
      </c>
      <c r="E1346" s="1949">
        <v>0</v>
      </c>
      <c r="F1346" s="1949"/>
      <c r="G1346" s="1949"/>
      <c r="H1346" s="1950" t="e">
        <f t="shared" si="319"/>
        <v>#DIV/0!</v>
      </c>
    </row>
    <row r="1347" spans="1:8" ht="17.100000000000001" hidden="1" customHeight="1">
      <c r="A1347" s="1193"/>
      <c r="B1347" s="1205"/>
      <c r="C1347" s="1942" t="s">
        <v>467</v>
      </c>
      <c r="D1347" s="1943" t="s">
        <v>680</v>
      </c>
      <c r="E1347" s="1949">
        <v>0</v>
      </c>
      <c r="F1347" s="1949"/>
      <c r="G1347" s="1949"/>
      <c r="H1347" s="1950" t="e">
        <f t="shared" si="319"/>
        <v>#DIV/0!</v>
      </c>
    </row>
    <row r="1348" spans="1:8" ht="17.100000000000001" hidden="1" customHeight="1">
      <c r="A1348" s="1193"/>
      <c r="B1348" s="1205"/>
      <c r="C1348" s="1942" t="s">
        <v>766</v>
      </c>
      <c r="D1348" s="1943" t="s">
        <v>680</v>
      </c>
      <c r="E1348" s="1951">
        <v>0</v>
      </c>
      <c r="F1348" s="1951"/>
      <c r="G1348" s="1951"/>
      <c r="H1348" s="1952" t="e">
        <f t="shared" si="319"/>
        <v>#DIV/0!</v>
      </c>
    </row>
    <row r="1349" spans="1:8" ht="17.100000000000001" hidden="1" customHeight="1">
      <c r="A1349" s="1193"/>
      <c r="B1349" s="1205"/>
      <c r="C1349" s="1953" t="s">
        <v>731</v>
      </c>
      <c r="D1349" s="1944" t="s">
        <v>680</v>
      </c>
      <c r="E1349" s="1954">
        <v>0</v>
      </c>
      <c r="F1349" s="1954"/>
      <c r="G1349" s="1954"/>
      <c r="H1349" s="1955" t="e">
        <f t="shared" si="319"/>
        <v>#DIV/0!</v>
      </c>
    </row>
    <row r="1350" spans="1:8" ht="17.100000000000001" hidden="1" customHeight="1">
      <c r="A1350" s="1193"/>
      <c r="B1350" s="1205"/>
      <c r="C1350" s="1956"/>
      <c r="D1350" s="1957"/>
      <c r="E1350" s="1958"/>
      <c r="F1350" s="1958"/>
      <c r="G1350" s="1958"/>
      <c r="H1350" s="1959" t="e">
        <f t="shared" si="319"/>
        <v>#DIV/0!</v>
      </c>
    </row>
    <row r="1351" spans="1:8" ht="17.100000000000001" hidden="1" customHeight="1">
      <c r="A1351" s="1193"/>
      <c r="B1351" s="1205"/>
      <c r="C1351" s="2755" t="s">
        <v>697</v>
      </c>
      <c r="D1351" s="2755"/>
      <c r="E1351" s="1960">
        <f t="shared" ref="E1351" si="321">E1352</f>
        <v>0</v>
      </c>
      <c r="F1351" s="1960"/>
      <c r="G1351" s="1960"/>
      <c r="H1351" s="1961" t="e">
        <f t="shared" si="319"/>
        <v>#DIV/0!</v>
      </c>
    </row>
    <row r="1352" spans="1:8" ht="17.100000000000001" hidden="1" customHeight="1">
      <c r="A1352" s="1193"/>
      <c r="B1352" s="1205"/>
      <c r="C1352" s="2655" t="s">
        <v>698</v>
      </c>
      <c r="D1352" s="2656"/>
      <c r="E1352" s="1306">
        <f>SUM(E1353:E1357)</f>
        <v>0</v>
      </c>
      <c r="F1352" s="1306"/>
      <c r="G1352" s="1306"/>
      <c r="H1352" s="1307" t="e">
        <f t="shared" si="319"/>
        <v>#DIV/0!</v>
      </c>
    </row>
    <row r="1353" spans="1:8" ht="17.100000000000001" hidden="1" customHeight="1">
      <c r="A1353" s="1193"/>
      <c r="B1353" s="1205"/>
      <c r="C1353" s="1962" t="s">
        <v>788</v>
      </c>
      <c r="D1353" s="1963" t="s">
        <v>699</v>
      </c>
      <c r="E1353" s="1306">
        <v>0</v>
      </c>
      <c r="F1353" s="1306"/>
      <c r="G1353" s="1306"/>
      <c r="H1353" s="1307" t="e">
        <f t="shared" si="319"/>
        <v>#DIV/0!</v>
      </c>
    </row>
    <row r="1354" spans="1:8" ht="17.100000000000001" hidden="1" customHeight="1">
      <c r="A1354" s="1193"/>
      <c r="B1354" s="1205"/>
      <c r="C1354" s="1427" t="s">
        <v>789</v>
      </c>
      <c r="D1354" s="1964" t="s">
        <v>699</v>
      </c>
      <c r="E1354" s="1511">
        <v>0</v>
      </c>
      <c r="F1354" s="1511"/>
      <c r="G1354" s="1511"/>
      <c r="H1354" s="1512" t="e">
        <f t="shared" si="319"/>
        <v>#DIV/0!</v>
      </c>
    </row>
    <row r="1355" spans="1:8" ht="17.100000000000001" hidden="1" customHeight="1">
      <c r="A1355" s="1193"/>
      <c r="B1355" s="1205"/>
      <c r="C1355" s="1245" t="s">
        <v>498</v>
      </c>
      <c r="D1355" s="1246" t="s">
        <v>745</v>
      </c>
      <c r="E1355" s="1221">
        <v>0</v>
      </c>
      <c r="F1355" s="1221"/>
      <c r="G1355" s="1221"/>
      <c r="H1355" s="1222" t="e">
        <f t="shared" si="319"/>
        <v>#DIV/0!</v>
      </c>
    </row>
    <row r="1356" spans="1:8" ht="17.100000000000001" hidden="1" customHeight="1">
      <c r="A1356" s="1193"/>
      <c r="B1356" s="1205"/>
      <c r="C1356" s="1617" t="s">
        <v>769</v>
      </c>
      <c r="D1356" s="1880" t="s">
        <v>745</v>
      </c>
      <c r="E1356" s="1511">
        <v>0</v>
      </c>
      <c r="F1356" s="1511"/>
      <c r="G1356" s="1511"/>
      <c r="H1356" s="1512" t="e">
        <f t="shared" si="319"/>
        <v>#DIV/0!</v>
      </c>
    </row>
    <row r="1357" spans="1:8" ht="17.100000000000001" hidden="1" customHeight="1">
      <c r="A1357" s="1193"/>
      <c r="B1357" s="1205"/>
      <c r="C1357" s="1617" t="s">
        <v>786</v>
      </c>
      <c r="D1357" s="1880" t="s">
        <v>745</v>
      </c>
      <c r="E1357" s="1511">
        <v>0</v>
      </c>
      <c r="F1357" s="1511"/>
      <c r="G1357" s="1511"/>
      <c r="H1357" s="1512" t="e">
        <f t="shared" si="319"/>
        <v>#DIV/0!</v>
      </c>
    </row>
    <row r="1358" spans="1:8" ht="17.100000000000001" hidden="1" customHeight="1">
      <c r="A1358" s="1193"/>
      <c r="B1358" s="1205"/>
      <c r="C1358" s="1245"/>
      <c r="D1358" s="1246"/>
      <c r="E1358" s="1221"/>
      <c r="F1358" s="1221"/>
      <c r="G1358" s="1221"/>
      <c r="H1358" s="1222" t="e">
        <f t="shared" si="319"/>
        <v>#DIV/0!</v>
      </c>
    </row>
    <row r="1359" spans="1:8" ht="17.100000000000001" hidden="1" customHeight="1">
      <c r="A1359" s="1193"/>
      <c r="B1359" s="1205"/>
      <c r="C1359" s="2744" t="s">
        <v>706</v>
      </c>
      <c r="D1359" s="2756"/>
      <c r="E1359" s="1965">
        <f>SUM(E1361:E1363)</f>
        <v>0</v>
      </c>
      <c r="F1359" s="1965"/>
      <c r="G1359" s="1965"/>
      <c r="H1359" s="1966" t="e">
        <f t="shared" si="319"/>
        <v>#DIV/0!</v>
      </c>
    </row>
    <row r="1360" spans="1:8" ht="17.100000000000001" hidden="1" customHeight="1">
      <c r="A1360" s="1193"/>
      <c r="B1360" s="1205"/>
      <c r="C1360" s="1962" t="s">
        <v>788</v>
      </c>
      <c r="D1360" s="1963" t="s">
        <v>699</v>
      </c>
      <c r="E1360" s="1967">
        <v>0</v>
      </c>
      <c r="F1360" s="1967"/>
      <c r="G1360" s="1967"/>
      <c r="H1360" s="1968" t="e">
        <f t="shared" si="319"/>
        <v>#DIV/0!</v>
      </c>
    </row>
    <row r="1361" spans="1:8" ht="17.100000000000001" hidden="1" customHeight="1">
      <c r="A1361" s="1193"/>
      <c r="B1361" s="1205"/>
      <c r="C1361" s="1969" t="s">
        <v>789</v>
      </c>
      <c r="D1361" s="1970" t="s">
        <v>699</v>
      </c>
      <c r="E1361" s="1967">
        <v>0</v>
      </c>
      <c r="F1361" s="1967"/>
      <c r="G1361" s="1967"/>
      <c r="H1361" s="1968" t="e">
        <f t="shared" si="319"/>
        <v>#DIV/0!</v>
      </c>
    </row>
    <row r="1362" spans="1:8" ht="17.100000000000001" hidden="1" customHeight="1">
      <c r="A1362" s="1193"/>
      <c r="B1362" s="1205"/>
      <c r="C1362" s="1265" t="s">
        <v>769</v>
      </c>
      <c r="D1362" s="1266" t="s">
        <v>745</v>
      </c>
      <c r="E1362" s="1967">
        <v>0</v>
      </c>
      <c r="F1362" s="1967"/>
      <c r="G1362" s="1967"/>
      <c r="H1362" s="1968" t="e">
        <f t="shared" si="319"/>
        <v>#DIV/0!</v>
      </c>
    </row>
    <row r="1363" spans="1:8" ht="17.100000000000001" hidden="1" customHeight="1" thickBot="1">
      <c r="A1363" s="1193"/>
      <c r="B1363" s="1205"/>
      <c r="C1363" s="1585" t="s">
        <v>786</v>
      </c>
      <c r="D1363" s="1246" t="s">
        <v>745</v>
      </c>
      <c r="E1363" s="1221"/>
      <c r="F1363" s="1221"/>
      <c r="G1363" s="1221"/>
      <c r="H1363" s="1222" t="e">
        <f t="shared" si="319"/>
        <v>#DIV/0!</v>
      </c>
    </row>
    <row r="1364" spans="1:8" ht="17.100000000000001" customHeight="1" thickBot="1">
      <c r="A1364" s="1193"/>
      <c r="B1364" s="1281" t="s">
        <v>954</v>
      </c>
      <c r="C1364" s="1282"/>
      <c r="D1364" s="1283" t="s">
        <v>955</v>
      </c>
      <c r="E1364" s="1284">
        <f t="shared" ref="E1364:G1365" si="322">E1365</f>
        <v>147907</v>
      </c>
      <c r="F1364" s="1284">
        <f t="shared" si="322"/>
        <v>142306</v>
      </c>
      <c r="G1364" s="1284">
        <f t="shared" si="322"/>
        <v>100452</v>
      </c>
      <c r="H1364" s="1285">
        <f t="shared" si="319"/>
        <v>0.70588731325453602</v>
      </c>
    </row>
    <row r="1365" spans="1:8" ht="17.100000000000001" customHeight="1">
      <c r="A1365" s="1193"/>
      <c r="B1365" s="1205"/>
      <c r="C1365" s="2590" t="s">
        <v>665</v>
      </c>
      <c r="D1365" s="2590"/>
      <c r="E1365" s="1199">
        <f t="shared" si="322"/>
        <v>147907</v>
      </c>
      <c r="F1365" s="1199">
        <f t="shared" si="322"/>
        <v>142306</v>
      </c>
      <c r="G1365" s="1199">
        <f t="shared" si="322"/>
        <v>100452</v>
      </c>
      <c r="H1365" s="1200">
        <f t="shared" si="319"/>
        <v>0.70588731325453602</v>
      </c>
    </row>
    <row r="1366" spans="1:8" ht="17.100000000000001" customHeight="1">
      <c r="A1366" s="1193"/>
      <c r="B1366" s="1205"/>
      <c r="C1366" s="2754" t="s">
        <v>666</v>
      </c>
      <c r="D1366" s="2754"/>
      <c r="E1366" s="1511">
        <f t="shared" ref="E1366:G1366" si="323">E1367+E1373</f>
        <v>147907</v>
      </c>
      <c r="F1366" s="1511">
        <f t="shared" si="323"/>
        <v>142306</v>
      </c>
      <c r="G1366" s="1511">
        <f t="shared" si="323"/>
        <v>100452</v>
      </c>
      <c r="H1366" s="1512">
        <f t="shared" si="319"/>
        <v>0.70588731325453602</v>
      </c>
    </row>
    <row r="1367" spans="1:8" ht="17.100000000000001" customHeight="1">
      <c r="A1367" s="1193"/>
      <c r="B1367" s="1205"/>
      <c r="C1367" s="2743" t="s">
        <v>667</v>
      </c>
      <c r="D1367" s="2743"/>
      <c r="E1367" s="1203">
        <f>SUM(E1368:E1371)</f>
        <v>137507</v>
      </c>
      <c r="F1367" s="1203">
        <f t="shared" ref="F1367:G1367" si="324">SUM(F1368:F1371)</f>
        <v>134217</v>
      </c>
      <c r="G1367" s="1203">
        <f t="shared" si="324"/>
        <v>94278</v>
      </c>
      <c r="H1367" s="1204">
        <f t="shared" si="319"/>
        <v>0.70242964751112003</v>
      </c>
    </row>
    <row r="1368" spans="1:8" ht="17.100000000000001" customHeight="1">
      <c r="A1368" s="1193"/>
      <c r="B1368" s="1205"/>
      <c r="C1368" s="1942" t="s">
        <v>459</v>
      </c>
      <c r="D1368" s="1943" t="s">
        <v>668</v>
      </c>
      <c r="E1368" s="1511">
        <v>105373</v>
      </c>
      <c r="F1368" s="1511">
        <v>101528</v>
      </c>
      <c r="G1368" s="1879">
        <v>69112</v>
      </c>
      <c r="H1368" s="1512">
        <f t="shared" si="319"/>
        <v>0.68071861949412971</v>
      </c>
    </row>
    <row r="1369" spans="1:8" ht="17.100000000000001" customHeight="1">
      <c r="A1369" s="1193"/>
      <c r="B1369" s="1205"/>
      <c r="C1369" s="1953" t="s">
        <v>460</v>
      </c>
      <c r="D1369" s="1944" t="s">
        <v>669</v>
      </c>
      <c r="E1369" s="1511">
        <v>9624</v>
      </c>
      <c r="F1369" s="1511">
        <v>10799</v>
      </c>
      <c r="G1369" s="1879">
        <v>10775</v>
      </c>
      <c r="H1369" s="1512">
        <f t="shared" si="319"/>
        <v>0.99777757199740713</v>
      </c>
    </row>
    <row r="1370" spans="1:8" ht="17.100000000000001" customHeight="1">
      <c r="A1370" s="1193"/>
      <c r="B1370" s="1205"/>
      <c r="C1370" s="1971" t="s">
        <v>461</v>
      </c>
      <c r="D1370" s="1972" t="s">
        <v>670</v>
      </c>
      <c r="E1370" s="1511">
        <v>19693</v>
      </c>
      <c r="F1370" s="1511">
        <v>19244</v>
      </c>
      <c r="G1370" s="1879">
        <v>12934</v>
      </c>
      <c r="H1370" s="1512">
        <f t="shared" si="319"/>
        <v>0.67210559135314907</v>
      </c>
    </row>
    <row r="1371" spans="1:8" ht="27" customHeight="1">
      <c r="A1371" s="1193"/>
      <c r="B1371" s="1205"/>
      <c r="C1371" s="1936" t="s">
        <v>462</v>
      </c>
      <c r="D1371" s="1880" t="s">
        <v>671</v>
      </c>
      <c r="E1371" s="1511">
        <v>2817</v>
      </c>
      <c r="F1371" s="1511">
        <v>2646</v>
      </c>
      <c r="G1371" s="1879">
        <v>1457</v>
      </c>
      <c r="H1371" s="1512">
        <f t="shared" si="319"/>
        <v>0.55064247921390774</v>
      </c>
    </row>
    <row r="1372" spans="1:8" ht="17.100000000000001" customHeight="1">
      <c r="A1372" s="1193"/>
      <c r="B1372" s="1205"/>
      <c r="C1372" s="1585"/>
      <c r="D1372" s="1246"/>
      <c r="E1372" s="1221"/>
      <c r="F1372" s="1221"/>
      <c r="G1372" s="1480"/>
      <c r="H1372" s="1222"/>
    </row>
    <row r="1373" spans="1:8" ht="17.100000000000001" customHeight="1">
      <c r="A1373" s="1193"/>
      <c r="B1373" s="1205"/>
      <c r="C1373" s="2744" t="s">
        <v>673</v>
      </c>
      <c r="D1373" s="2744"/>
      <c r="E1373" s="1940">
        <f t="shared" ref="E1373:G1373" si="325">SUM(E1374:E1379)</f>
        <v>10400</v>
      </c>
      <c r="F1373" s="1940">
        <f t="shared" si="325"/>
        <v>8089</v>
      </c>
      <c r="G1373" s="1973">
        <f t="shared" si="325"/>
        <v>6174</v>
      </c>
      <c r="H1373" s="1941">
        <f t="shared" si="319"/>
        <v>0.76325874644579061</v>
      </c>
    </row>
    <row r="1374" spans="1:8" ht="17.100000000000001" customHeight="1">
      <c r="A1374" s="1193"/>
      <c r="B1374" s="1205"/>
      <c r="C1374" s="1265" t="s">
        <v>463</v>
      </c>
      <c r="D1374" s="1266" t="s">
        <v>675</v>
      </c>
      <c r="E1374" s="1306">
        <v>2400</v>
      </c>
      <c r="F1374" s="1306">
        <v>2400</v>
      </c>
      <c r="G1374" s="1798">
        <v>972</v>
      </c>
      <c r="H1374" s="1307">
        <f t="shared" si="319"/>
        <v>0.40500000000000003</v>
      </c>
    </row>
    <row r="1375" spans="1:8" ht="17.100000000000001" customHeight="1">
      <c r="A1375" s="1193"/>
      <c r="B1375" s="1205"/>
      <c r="C1375" s="1942" t="s">
        <v>483</v>
      </c>
      <c r="D1375" s="1943" t="s">
        <v>826</v>
      </c>
      <c r="E1375" s="1306">
        <v>2200</v>
      </c>
      <c r="F1375" s="1306">
        <v>275</v>
      </c>
      <c r="G1375" s="1798">
        <v>274</v>
      </c>
      <c r="H1375" s="1307">
        <f t="shared" si="319"/>
        <v>0.99636363636363634</v>
      </c>
    </row>
    <row r="1376" spans="1:8" ht="17.100000000000001" customHeight="1">
      <c r="A1376" s="1193"/>
      <c r="B1376" s="1205"/>
      <c r="C1376" s="1942" t="s">
        <v>464</v>
      </c>
      <c r="D1376" s="1943" t="s">
        <v>677</v>
      </c>
      <c r="E1376" s="1306">
        <v>3700</v>
      </c>
      <c r="F1376" s="1306">
        <v>3700</v>
      </c>
      <c r="G1376" s="1798">
        <v>3700</v>
      </c>
      <c r="H1376" s="1307">
        <f t="shared" si="319"/>
        <v>1</v>
      </c>
    </row>
    <row r="1377" spans="1:8" ht="17.100000000000001" customHeight="1" thickBot="1">
      <c r="A1377" s="1193"/>
      <c r="B1377" s="1205"/>
      <c r="C1377" s="1942" t="s">
        <v>467</v>
      </c>
      <c r="D1377" s="1943" t="s">
        <v>680</v>
      </c>
      <c r="E1377" s="1306">
        <v>2100</v>
      </c>
      <c r="F1377" s="1306">
        <v>1714</v>
      </c>
      <c r="G1377" s="1798">
        <v>1228</v>
      </c>
      <c r="H1377" s="1307">
        <f t="shared" si="319"/>
        <v>0.71645274212368726</v>
      </c>
    </row>
    <row r="1378" spans="1:8" ht="17.100000000000001" hidden="1" customHeight="1">
      <c r="A1378" s="1193"/>
      <c r="B1378" s="1205"/>
      <c r="C1378" s="1942" t="s">
        <v>469</v>
      </c>
      <c r="D1378" s="1943" t="s">
        <v>687</v>
      </c>
      <c r="E1378" s="1306">
        <v>0</v>
      </c>
      <c r="F1378" s="1306"/>
      <c r="G1378" s="1306"/>
      <c r="H1378" s="1307" t="e">
        <f t="shared" si="319"/>
        <v>#DIV/0!</v>
      </c>
    </row>
    <row r="1379" spans="1:8" ht="17.100000000000001" hidden="1" customHeight="1" thickBot="1">
      <c r="A1379" s="1193"/>
      <c r="B1379" s="1205"/>
      <c r="C1379" s="1953" t="s">
        <v>487</v>
      </c>
      <c r="D1379" s="1944" t="s">
        <v>691</v>
      </c>
      <c r="E1379" s="1221">
        <v>0</v>
      </c>
      <c r="F1379" s="1221"/>
      <c r="G1379" s="1221"/>
      <c r="H1379" s="1222" t="e">
        <f t="shared" si="319"/>
        <v>#DIV/0!</v>
      </c>
    </row>
    <row r="1380" spans="1:8" ht="42" customHeight="1" thickBot="1">
      <c r="A1380" s="1193"/>
      <c r="B1380" s="1281" t="s">
        <v>426</v>
      </c>
      <c r="C1380" s="1974"/>
      <c r="D1380" s="1283" t="s">
        <v>276</v>
      </c>
      <c r="E1380" s="1412">
        <f>E1381</f>
        <v>0</v>
      </c>
      <c r="F1380" s="1412">
        <f t="shared" ref="F1380:G1382" si="326">F1381</f>
        <v>8220</v>
      </c>
      <c r="G1380" s="1412">
        <f t="shared" si="326"/>
        <v>8138</v>
      </c>
      <c r="H1380" s="1413">
        <f t="shared" si="319"/>
        <v>0.99002433090024333</v>
      </c>
    </row>
    <row r="1381" spans="1:8" ht="17.100000000000001" customHeight="1">
      <c r="A1381" s="1193"/>
      <c r="B1381" s="1205"/>
      <c r="C1381" s="2748" t="s">
        <v>665</v>
      </c>
      <c r="D1381" s="2749"/>
      <c r="E1381" s="1221">
        <f>E1382</f>
        <v>0</v>
      </c>
      <c r="F1381" s="1221">
        <f t="shared" si="326"/>
        <v>8220</v>
      </c>
      <c r="G1381" s="1221">
        <f t="shared" si="326"/>
        <v>8138</v>
      </c>
      <c r="H1381" s="1307">
        <f t="shared" si="319"/>
        <v>0.99002433090024333</v>
      </c>
    </row>
    <row r="1382" spans="1:8" ht="17.100000000000001" customHeight="1">
      <c r="A1382" s="1193"/>
      <c r="B1382" s="1205"/>
      <c r="C1382" s="2750" t="s">
        <v>956</v>
      </c>
      <c r="D1382" s="2751"/>
      <c r="E1382" s="1945">
        <f>E1383</f>
        <v>0</v>
      </c>
      <c r="F1382" s="1945">
        <f t="shared" si="326"/>
        <v>8220</v>
      </c>
      <c r="G1382" s="1945">
        <f t="shared" si="326"/>
        <v>8138</v>
      </c>
      <c r="H1382" s="1307">
        <f t="shared" si="319"/>
        <v>0.99002433090024333</v>
      </c>
    </row>
    <row r="1383" spans="1:8" ht="17.100000000000001" customHeight="1">
      <c r="A1383" s="1193"/>
      <c r="B1383" s="1205"/>
      <c r="C1383" s="2752" t="s">
        <v>673</v>
      </c>
      <c r="D1383" s="2753"/>
      <c r="E1383" s="1511">
        <f>SUM(E1384:E1385)</f>
        <v>0</v>
      </c>
      <c r="F1383" s="1511">
        <f t="shared" ref="F1383:G1383" si="327">SUM(F1384:F1385)</f>
        <v>8220</v>
      </c>
      <c r="G1383" s="1511">
        <f t="shared" si="327"/>
        <v>8138</v>
      </c>
      <c r="H1383" s="1307">
        <f t="shared" si="319"/>
        <v>0.99002433090024333</v>
      </c>
    </row>
    <row r="1384" spans="1:8" ht="17.100000000000001" customHeight="1">
      <c r="A1384" s="1193"/>
      <c r="B1384" s="1205"/>
      <c r="C1384" s="1245" t="s">
        <v>483</v>
      </c>
      <c r="D1384" s="1246" t="s">
        <v>826</v>
      </c>
      <c r="E1384" s="1221">
        <v>0</v>
      </c>
      <c r="F1384" s="1221">
        <v>8138</v>
      </c>
      <c r="G1384" s="1480">
        <v>8138</v>
      </c>
      <c r="H1384" s="1307">
        <f t="shared" si="319"/>
        <v>1</v>
      </c>
    </row>
    <row r="1385" spans="1:8" ht="17.100000000000001" customHeight="1" thickBot="1">
      <c r="A1385" s="1193"/>
      <c r="B1385" s="1205"/>
      <c r="C1385" s="1435" t="s">
        <v>467</v>
      </c>
      <c r="D1385" s="1436" t="s">
        <v>680</v>
      </c>
      <c r="E1385" s="1229">
        <v>0</v>
      </c>
      <c r="F1385" s="1229">
        <v>82</v>
      </c>
      <c r="G1385" s="1481">
        <v>0</v>
      </c>
      <c r="H1385" s="1307">
        <f t="shared" si="319"/>
        <v>0</v>
      </c>
    </row>
    <row r="1386" spans="1:8" ht="17.100000000000001" customHeight="1" thickBot="1">
      <c r="A1386" s="1193"/>
      <c r="B1386" s="1281" t="s">
        <v>957</v>
      </c>
      <c r="C1386" s="1282"/>
      <c r="D1386" s="1283" t="s">
        <v>53</v>
      </c>
      <c r="E1386" s="1284">
        <f>E1387+E1419</f>
        <v>10385130</v>
      </c>
      <c r="F1386" s="1284">
        <f t="shared" ref="F1386:G1386" si="328">F1387+F1419</f>
        <v>9289110</v>
      </c>
      <c r="G1386" s="1284">
        <f t="shared" si="328"/>
        <v>8805677</v>
      </c>
      <c r="H1386" s="1285">
        <f t="shared" si="319"/>
        <v>0.94795701633418061</v>
      </c>
    </row>
    <row r="1387" spans="1:8" ht="17.100000000000001" customHeight="1">
      <c r="A1387" s="1193"/>
      <c r="B1387" s="1205"/>
      <c r="C1387" s="2590" t="s">
        <v>665</v>
      </c>
      <c r="D1387" s="2590"/>
      <c r="E1387" s="1199">
        <f t="shared" ref="E1387:G1387" si="329">E1388+E1400+E1410+E1415</f>
        <v>10213130</v>
      </c>
      <c r="F1387" s="1199">
        <f t="shared" si="329"/>
        <v>9100622</v>
      </c>
      <c r="G1387" s="1199">
        <f t="shared" si="329"/>
        <v>8641175</v>
      </c>
      <c r="H1387" s="1200">
        <f t="shared" si="319"/>
        <v>0.94951476943004554</v>
      </c>
    </row>
    <row r="1388" spans="1:8" ht="17.100000000000001" customHeight="1">
      <c r="A1388" s="1193"/>
      <c r="B1388" s="1205"/>
      <c r="C1388" s="2754" t="s">
        <v>666</v>
      </c>
      <c r="D1388" s="2754"/>
      <c r="E1388" s="1511">
        <f t="shared" ref="E1388:G1388" si="330">E1389+E1395</f>
        <v>650498</v>
      </c>
      <c r="F1388" s="1511">
        <f t="shared" si="330"/>
        <v>666435</v>
      </c>
      <c r="G1388" s="1511">
        <f t="shared" si="330"/>
        <v>641905</v>
      </c>
      <c r="H1388" s="1512">
        <f t="shared" si="319"/>
        <v>0.9631922092927292</v>
      </c>
    </row>
    <row r="1389" spans="1:8" ht="17.100000000000001" customHeight="1">
      <c r="A1389" s="1193"/>
      <c r="B1389" s="1205"/>
      <c r="C1389" s="2743" t="s">
        <v>667</v>
      </c>
      <c r="D1389" s="2743"/>
      <c r="E1389" s="1203">
        <f t="shared" ref="E1389:G1389" si="331">SUM(E1390:E1393)</f>
        <v>3200</v>
      </c>
      <c r="F1389" s="1203">
        <f t="shared" si="331"/>
        <v>3200</v>
      </c>
      <c r="G1389" s="1203">
        <f t="shared" si="331"/>
        <v>2335</v>
      </c>
      <c r="H1389" s="1204">
        <f t="shared" si="319"/>
        <v>0.72968750000000004</v>
      </c>
    </row>
    <row r="1390" spans="1:8" ht="17.100000000000001" hidden="1" customHeight="1">
      <c r="A1390" s="1193"/>
      <c r="B1390" s="1205"/>
      <c r="C1390" s="1942" t="s">
        <v>459</v>
      </c>
      <c r="D1390" s="1943" t="s">
        <v>668</v>
      </c>
      <c r="E1390" s="1511">
        <v>0</v>
      </c>
      <c r="F1390" s="1511"/>
      <c r="G1390" s="1511"/>
      <c r="H1390" s="1512" t="e">
        <f t="shared" si="319"/>
        <v>#DIV/0!</v>
      </c>
    </row>
    <row r="1391" spans="1:8" ht="17.100000000000001" customHeight="1">
      <c r="A1391" s="1193"/>
      <c r="B1391" s="1205"/>
      <c r="C1391" s="1942" t="s">
        <v>461</v>
      </c>
      <c r="D1391" s="1943" t="s">
        <v>670</v>
      </c>
      <c r="E1391" s="1511">
        <v>0</v>
      </c>
      <c r="F1391" s="1511">
        <v>56</v>
      </c>
      <c r="G1391" s="1879">
        <v>55</v>
      </c>
      <c r="H1391" s="1512">
        <f t="shared" si="319"/>
        <v>0.9821428571428571</v>
      </c>
    </row>
    <row r="1392" spans="1:8" ht="17.100000000000001" hidden="1" customHeight="1">
      <c r="A1392" s="1193"/>
      <c r="B1392" s="1205"/>
      <c r="C1392" s="1942" t="s">
        <v>462</v>
      </c>
      <c r="D1392" s="1943" t="s">
        <v>702</v>
      </c>
      <c r="E1392" s="1511">
        <v>0</v>
      </c>
      <c r="F1392" s="1511"/>
      <c r="G1392" s="1879"/>
      <c r="H1392" s="1512" t="e">
        <f t="shared" si="319"/>
        <v>#DIV/0!</v>
      </c>
    </row>
    <row r="1393" spans="1:8" ht="17.100000000000001" customHeight="1">
      <c r="A1393" s="1193"/>
      <c r="B1393" s="1205"/>
      <c r="C1393" s="1942" t="s">
        <v>478</v>
      </c>
      <c r="D1393" s="1943" t="s">
        <v>672</v>
      </c>
      <c r="E1393" s="1511">
        <v>3200</v>
      </c>
      <c r="F1393" s="1511">
        <v>3144</v>
      </c>
      <c r="G1393" s="1879">
        <v>2280</v>
      </c>
      <c r="H1393" s="1512">
        <f t="shared" si="319"/>
        <v>0.72519083969465647</v>
      </c>
    </row>
    <row r="1394" spans="1:8" ht="17.100000000000001" customHeight="1">
      <c r="A1394" s="1193"/>
      <c r="B1394" s="1205"/>
      <c r="C1394" s="1238"/>
      <c r="D1394" s="1238"/>
      <c r="E1394" s="1215"/>
      <c r="F1394" s="1215"/>
      <c r="G1394" s="1881"/>
      <c r="H1394" s="1216"/>
    </row>
    <row r="1395" spans="1:8" ht="17.100000000000001" customHeight="1">
      <c r="A1395" s="1193"/>
      <c r="B1395" s="1205"/>
      <c r="C1395" s="2744" t="s">
        <v>673</v>
      </c>
      <c r="D1395" s="2744"/>
      <c r="E1395" s="1203">
        <f t="shared" ref="E1395:G1395" si="332">SUM(E1396:E1398)</f>
        <v>647298</v>
      </c>
      <c r="F1395" s="1203">
        <f t="shared" si="332"/>
        <v>663235</v>
      </c>
      <c r="G1395" s="1887">
        <f t="shared" si="332"/>
        <v>639570</v>
      </c>
      <c r="H1395" s="1204">
        <f t="shared" si="319"/>
        <v>0.96431883118351713</v>
      </c>
    </row>
    <row r="1396" spans="1:8" ht="17.100000000000001" customHeight="1">
      <c r="A1396" s="1193"/>
      <c r="B1396" s="1205"/>
      <c r="C1396" s="1942" t="s">
        <v>463</v>
      </c>
      <c r="D1396" s="1943" t="s">
        <v>675</v>
      </c>
      <c r="E1396" s="1511">
        <v>3000</v>
      </c>
      <c r="F1396" s="1511">
        <v>3000</v>
      </c>
      <c r="G1396" s="1879">
        <v>1050</v>
      </c>
      <c r="H1396" s="1512">
        <f t="shared" si="319"/>
        <v>0.35</v>
      </c>
    </row>
    <row r="1397" spans="1:8" ht="17.100000000000001" customHeight="1">
      <c r="A1397" s="1193"/>
      <c r="B1397" s="1205"/>
      <c r="C1397" s="1942" t="s">
        <v>467</v>
      </c>
      <c r="D1397" s="1943" t="s">
        <v>680</v>
      </c>
      <c r="E1397" s="1511">
        <v>27150</v>
      </c>
      <c r="F1397" s="1511">
        <v>27150</v>
      </c>
      <c r="G1397" s="1879">
        <v>11665</v>
      </c>
      <c r="H1397" s="1512">
        <f t="shared" si="319"/>
        <v>0.42965009208103133</v>
      </c>
    </row>
    <row r="1398" spans="1:8" ht="17.100000000000001" customHeight="1">
      <c r="A1398" s="1193"/>
      <c r="B1398" s="1205"/>
      <c r="C1398" s="1942" t="s">
        <v>469</v>
      </c>
      <c r="D1398" s="1943" t="s">
        <v>687</v>
      </c>
      <c r="E1398" s="1511">
        <v>617148</v>
      </c>
      <c r="F1398" s="1511">
        <v>633085</v>
      </c>
      <c r="G1398" s="1879">
        <v>626855</v>
      </c>
      <c r="H1398" s="1512">
        <f t="shared" si="319"/>
        <v>0.99015929930420088</v>
      </c>
    </row>
    <row r="1399" spans="1:8" ht="17.100000000000001" customHeight="1">
      <c r="A1399" s="1193"/>
      <c r="B1399" s="1205"/>
      <c r="C1399" s="1238"/>
      <c r="D1399" s="1238"/>
      <c r="E1399" s="1215"/>
      <c r="F1399" s="1215"/>
      <c r="G1399" s="1881"/>
      <c r="H1399" s="1216"/>
    </row>
    <row r="1400" spans="1:8" ht="17.100000000000001" customHeight="1">
      <c r="A1400" s="1193"/>
      <c r="B1400" s="1205"/>
      <c r="C1400" s="2745" t="s">
        <v>742</v>
      </c>
      <c r="D1400" s="2745"/>
      <c r="E1400" s="1511">
        <f>SUM(E1401:E1408)</f>
        <v>9027201</v>
      </c>
      <c r="F1400" s="1511">
        <f t="shared" ref="F1400:G1400" si="333">SUM(F1401:F1408)</f>
        <v>7893462</v>
      </c>
      <c r="G1400" s="1879">
        <f t="shared" si="333"/>
        <v>7461245</v>
      </c>
      <c r="H1400" s="1512">
        <f t="shared" si="319"/>
        <v>0.94524367128137188</v>
      </c>
    </row>
    <row r="1401" spans="1:8" ht="63.75" customHeight="1">
      <c r="A1401" s="1193"/>
      <c r="B1401" s="1205"/>
      <c r="C1401" s="1962" t="s">
        <v>325</v>
      </c>
      <c r="D1401" s="1821" t="s">
        <v>757</v>
      </c>
      <c r="E1401" s="1511">
        <v>4670132</v>
      </c>
      <c r="F1401" s="1511">
        <v>3513454</v>
      </c>
      <c r="G1401" s="1879">
        <v>3272767</v>
      </c>
      <c r="H1401" s="1512">
        <f t="shared" si="319"/>
        <v>0.93149561656421287</v>
      </c>
    </row>
    <row r="1402" spans="1:8" ht="63.75" hidden="1">
      <c r="A1402" s="1193"/>
      <c r="B1402" s="1205"/>
      <c r="C1402" s="1427" t="s">
        <v>153</v>
      </c>
      <c r="D1402" s="1975" t="s">
        <v>710</v>
      </c>
      <c r="E1402" s="1511">
        <v>0</v>
      </c>
      <c r="F1402" s="1511"/>
      <c r="G1402" s="1879"/>
      <c r="H1402" s="1512" t="e">
        <f t="shared" si="319"/>
        <v>#DIV/0!</v>
      </c>
    </row>
    <row r="1403" spans="1:8" ht="43.5" hidden="1" customHeight="1">
      <c r="A1403" s="1193"/>
      <c r="B1403" s="1205"/>
      <c r="C1403" s="1427" t="s">
        <v>96</v>
      </c>
      <c r="D1403" s="1976" t="s">
        <v>752</v>
      </c>
      <c r="E1403" s="1511">
        <v>0</v>
      </c>
      <c r="F1403" s="1511"/>
      <c r="G1403" s="1879"/>
      <c r="H1403" s="1512" t="e">
        <f t="shared" si="319"/>
        <v>#DIV/0!</v>
      </c>
    </row>
    <row r="1404" spans="1:8" ht="43.5" hidden="1" customHeight="1">
      <c r="A1404" s="1193"/>
      <c r="B1404" s="1205"/>
      <c r="C1404" s="1427" t="s">
        <v>284</v>
      </c>
      <c r="D1404" s="1977" t="s">
        <v>758</v>
      </c>
      <c r="E1404" s="1511">
        <v>0</v>
      </c>
      <c r="F1404" s="1511"/>
      <c r="G1404" s="1879"/>
      <c r="H1404" s="1512" t="e">
        <f t="shared" si="319"/>
        <v>#DIV/0!</v>
      </c>
    </row>
    <row r="1405" spans="1:8" ht="55.5" customHeight="1">
      <c r="A1405" s="1193"/>
      <c r="B1405" s="1205"/>
      <c r="C1405" s="1823" t="s">
        <v>153</v>
      </c>
      <c r="D1405" s="1325" t="s">
        <v>710</v>
      </c>
      <c r="E1405" s="1306">
        <v>4357069</v>
      </c>
      <c r="F1405" s="1306">
        <v>3328932</v>
      </c>
      <c r="G1405" s="1798">
        <v>3137424</v>
      </c>
      <c r="H1405" s="1307">
        <f t="shared" si="319"/>
        <v>0.94247163955286561</v>
      </c>
    </row>
    <row r="1406" spans="1:8" ht="54.75" customHeight="1">
      <c r="A1406" s="1193"/>
      <c r="B1406" s="1205"/>
      <c r="C1406" s="1978" t="s">
        <v>96</v>
      </c>
      <c r="D1406" s="1979" t="s">
        <v>752</v>
      </c>
      <c r="E1406" s="1306">
        <v>0</v>
      </c>
      <c r="F1406" s="1306">
        <v>36000</v>
      </c>
      <c r="G1406" s="1798">
        <v>36000</v>
      </c>
      <c r="H1406" s="1307">
        <f t="shared" si="319"/>
        <v>1</v>
      </c>
    </row>
    <row r="1407" spans="1:8" ht="54.75" customHeight="1">
      <c r="A1407" s="1193"/>
      <c r="B1407" s="1205"/>
      <c r="C1407" s="1969" t="s">
        <v>284</v>
      </c>
      <c r="D1407" s="1980" t="s">
        <v>48</v>
      </c>
      <c r="E1407" s="1306">
        <v>0</v>
      </c>
      <c r="F1407" s="1306">
        <v>15604</v>
      </c>
      <c r="G1407" s="1798">
        <v>15603</v>
      </c>
      <c r="H1407" s="1307">
        <f t="shared" si="319"/>
        <v>0.99993591386823888</v>
      </c>
    </row>
    <row r="1408" spans="1:8" ht="18" customHeight="1">
      <c r="A1408" s="1193"/>
      <c r="B1408" s="1205"/>
      <c r="C1408" s="1969" t="s">
        <v>286</v>
      </c>
      <c r="D1408" s="1980" t="s">
        <v>759</v>
      </c>
      <c r="E1408" s="1306">
        <v>0</v>
      </c>
      <c r="F1408" s="1306">
        <v>999472</v>
      </c>
      <c r="G1408" s="1798">
        <v>999451</v>
      </c>
      <c r="H1408" s="1307">
        <f t="shared" si="319"/>
        <v>0.99997898890614245</v>
      </c>
    </row>
    <row r="1409" spans="1:8" ht="17.100000000000001" customHeight="1">
      <c r="A1409" s="1193"/>
      <c r="B1409" s="1205"/>
      <c r="C1409" s="1981"/>
      <c r="D1409" s="1710"/>
      <c r="E1409" s="1693"/>
      <c r="F1409" s="1693"/>
      <c r="G1409" s="1982"/>
      <c r="H1409" s="1694"/>
    </row>
    <row r="1410" spans="1:8" ht="17.100000000000001" customHeight="1">
      <c r="A1410" s="1193"/>
      <c r="B1410" s="1205"/>
      <c r="C1410" s="2655" t="s">
        <v>835</v>
      </c>
      <c r="D1410" s="2655"/>
      <c r="E1410" s="1306">
        <f t="shared" ref="E1410:G1410" si="334">SUM(E1411:E1413)</f>
        <v>475030</v>
      </c>
      <c r="F1410" s="1306">
        <f t="shared" si="334"/>
        <v>477030</v>
      </c>
      <c r="G1410" s="1798">
        <f t="shared" si="334"/>
        <v>474330</v>
      </c>
      <c r="H1410" s="1307">
        <f t="shared" si="319"/>
        <v>0.99433997861769696</v>
      </c>
    </row>
    <row r="1411" spans="1:8" ht="17.100000000000001" customHeight="1">
      <c r="A1411" s="1193"/>
      <c r="B1411" s="1205"/>
      <c r="C1411" s="1983" t="s">
        <v>458</v>
      </c>
      <c r="D1411" s="1984" t="s">
        <v>696</v>
      </c>
      <c r="E1411" s="1511">
        <v>45030</v>
      </c>
      <c r="F1411" s="1511">
        <v>45030</v>
      </c>
      <c r="G1411" s="1879">
        <v>45030</v>
      </c>
      <c r="H1411" s="1512">
        <f t="shared" si="319"/>
        <v>1</v>
      </c>
    </row>
    <row r="1412" spans="1:8" ht="17.100000000000001" customHeight="1">
      <c r="A1412" s="1193"/>
      <c r="B1412" s="1205"/>
      <c r="C1412" s="1983" t="s">
        <v>958</v>
      </c>
      <c r="D1412" s="1984" t="s">
        <v>959</v>
      </c>
      <c r="E1412" s="1511">
        <v>100000</v>
      </c>
      <c r="F1412" s="1511">
        <v>102000</v>
      </c>
      <c r="G1412" s="1879">
        <v>102000</v>
      </c>
      <c r="H1412" s="1512">
        <f t="shared" si="319"/>
        <v>1</v>
      </c>
    </row>
    <row r="1413" spans="1:8" ht="17.100000000000001" customHeight="1">
      <c r="A1413" s="1193"/>
      <c r="B1413" s="1205"/>
      <c r="C1413" s="1983" t="s">
        <v>939</v>
      </c>
      <c r="D1413" s="1984" t="s">
        <v>940</v>
      </c>
      <c r="E1413" s="1511">
        <v>330000</v>
      </c>
      <c r="F1413" s="1511">
        <v>330000</v>
      </c>
      <c r="G1413" s="1879">
        <v>327300</v>
      </c>
      <c r="H1413" s="1512">
        <f t="shared" ref="H1413:H1476" si="335">G1413/F1413</f>
        <v>0.99181818181818182</v>
      </c>
    </row>
    <row r="1414" spans="1:8" ht="17.100000000000001" customHeight="1">
      <c r="A1414" s="1193"/>
      <c r="B1414" s="1205"/>
      <c r="C1414" s="1585"/>
      <c r="D1414" s="1586"/>
      <c r="E1414" s="1221"/>
      <c r="F1414" s="1221"/>
      <c r="G1414" s="1480"/>
      <c r="H1414" s="1222"/>
    </row>
    <row r="1415" spans="1:8" ht="17.100000000000001" customHeight="1">
      <c r="A1415" s="1193"/>
      <c r="B1415" s="1205"/>
      <c r="C1415" s="2746" t="s">
        <v>708</v>
      </c>
      <c r="D1415" s="2747"/>
      <c r="E1415" s="1511">
        <f>E1416+E1417</f>
        <v>60401</v>
      </c>
      <c r="F1415" s="1511">
        <f t="shared" ref="F1415:G1415" si="336">F1416+F1417</f>
        <v>63695</v>
      </c>
      <c r="G1415" s="1879">
        <f t="shared" si="336"/>
        <v>63695</v>
      </c>
      <c r="H1415" s="1512">
        <f t="shared" si="335"/>
        <v>1</v>
      </c>
    </row>
    <row r="1416" spans="1:8" ht="49.5" hidden="1" customHeight="1">
      <c r="A1416" s="1193"/>
      <c r="B1416" s="1205"/>
      <c r="C1416" s="1969" t="s">
        <v>279</v>
      </c>
      <c r="D1416" s="1736" t="s">
        <v>757</v>
      </c>
      <c r="E1416" s="1511">
        <v>0</v>
      </c>
      <c r="F1416" s="1511"/>
      <c r="G1416" s="1879"/>
      <c r="H1416" s="1512" t="e">
        <f t="shared" si="335"/>
        <v>#DIV/0!</v>
      </c>
    </row>
    <row r="1417" spans="1:8" ht="15" customHeight="1">
      <c r="A1417" s="1193"/>
      <c r="B1417" s="1205"/>
      <c r="C1417" s="1969" t="s">
        <v>960</v>
      </c>
      <c r="D1417" s="1736" t="s">
        <v>875</v>
      </c>
      <c r="E1417" s="1511">
        <v>60401</v>
      </c>
      <c r="F1417" s="1511">
        <v>63695</v>
      </c>
      <c r="G1417" s="1879">
        <v>63695</v>
      </c>
      <c r="H1417" s="1512">
        <f t="shared" si="335"/>
        <v>1</v>
      </c>
    </row>
    <row r="1418" spans="1:8" ht="12" customHeight="1">
      <c r="A1418" s="1193"/>
      <c r="B1418" s="1205"/>
      <c r="C1418" s="1238"/>
      <c r="D1418" s="1238"/>
      <c r="E1418" s="1215"/>
      <c r="F1418" s="1300"/>
      <c r="G1418" s="1881"/>
      <c r="H1418" s="1216"/>
    </row>
    <row r="1419" spans="1:8" ht="17.100000000000001" customHeight="1">
      <c r="A1419" s="1193"/>
      <c r="B1419" s="1205"/>
      <c r="C1419" s="2698" t="s">
        <v>697</v>
      </c>
      <c r="D1419" s="2698"/>
      <c r="E1419" s="1635">
        <f t="shared" ref="E1419:G1419" si="337">E1420</f>
        <v>172000</v>
      </c>
      <c r="F1419" s="1635">
        <f t="shared" si="337"/>
        <v>188488</v>
      </c>
      <c r="G1419" s="1635">
        <f t="shared" si="337"/>
        <v>164502</v>
      </c>
      <c r="H1419" s="1636">
        <f t="shared" si="335"/>
        <v>0.8727452145494673</v>
      </c>
    </row>
    <row r="1420" spans="1:8" ht="14.25" customHeight="1">
      <c r="A1420" s="1193"/>
      <c r="B1420" s="1205"/>
      <c r="C1420" s="2699" t="s">
        <v>698</v>
      </c>
      <c r="D1420" s="2699"/>
      <c r="E1420" s="1511">
        <f t="shared" ref="E1420:G1420" si="338">SUM(E1421:E1423)</f>
        <v>172000</v>
      </c>
      <c r="F1420" s="1511">
        <f t="shared" si="338"/>
        <v>188488</v>
      </c>
      <c r="G1420" s="1511">
        <f t="shared" si="338"/>
        <v>164502</v>
      </c>
      <c r="H1420" s="1512">
        <f t="shared" si="335"/>
        <v>0.8727452145494673</v>
      </c>
    </row>
    <row r="1421" spans="1:8" ht="54.75" customHeight="1">
      <c r="A1421" s="1193"/>
      <c r="B1421" s="1205"/>
      <c r="C1421" s="1985" t="s">
        <v>772</v>
      </c>
      <c r="D1421" s="1586" t="s">
        <v>775</v>
      </c>
      <c r="E1421" s="1986">
        <v>67000</v>
      </c>
      <c r="F1421" s="1986">
        <v>52715</v>
      </c>
      <c r="G1421" s="1987">
        <v>33697</v>
      </c>
      <c r="H1421" s="1988">
        <f t="shared" si="335"/>
        <v>0.63922982073413637</v>
      </c>
    </row>
    <row r="1422" spans="1:8" ht="56.25" customHeight="1">
      <c r="A1422" s="1193"/>
      <c r="B1422" s="1205"/>
      <c r="C1422" s="1989" t="s">
        <v>821</v>
      </c>
      <c r="D1422" s="1990" t="s">
        <v>822</v>
      </c>
      <c r="E1422" s="1991">
        <v>105000</v>
      </c>
      <c r="F1422" s="1991">
        <v>84198</v>
      </c>
      <c r="G1422" s="1992">
        <v>79236</v>
      </c>
      <c r="H1422" s="1993">
        <f t="shared" si="335"/>
        <v>0.94106748378821348</v>
      </c>
    </row>
    <row r="1423" spans="1:8" ht="32.25" customHeight="1" thickBot="1">
      <c r="A1423" s="1193"/>
      <c r="B1423" s="1205"/>
      <c r="C1423" s="1245" t="s">
        <v>287</v>
      </c>
      <c r="D1423" s="1631" t="s">
        <v>850</v>
      </c>
      <c r="E1423" s="1221">
        <v>0</v>
      </c>
      <c r="F1423" s="1221">
        <v>51575</v>
      </c>
      <c r="G1423" s="1480">
        <v>51569</v>
      </c>
      <c r="H1423" s="1222">
        <f t="shared" si="335"/>
        <v>0.99988366456616573</v>
      </c>
    </row>
    <row r="1424" spans="1:8" ht="17.100000000000001" customHeight="1" thickBot="1">
      <c r="A1424" s="1187" t="s">
        <v>961</v>
      </c>
      <c r="B1424" s="1320"/>
      <c r="C1424" s="1321"/>
      <c r="D1424" s="1322" t="s">
        <v>962</v>
      </c>
      <c r="E1424" s="1323">
        <f t="shared" ref="E1424:G1424" si="339">SUM(E1425,E1437)</f>
        <v>719000</v>
      </c>
      <c r="F1424" s="1323">
        <f t="shared" si="339"/>
        <v>0</v>
      </c>
      <c r="G1424" s="1323">
        <f t="shared" si="339"/>
        <v>0</v>
      </c>
      <c r="H1424" s="1324"/>
    </row>
    <row r="1425" spans="1:8" ht="17.100000000000001" customHeight="1" thickBot="1">
      <c r="A1425" s="1193"/>
      <c r="B1425" s="1281" t="s">
        <v>963</v>
      </c>
      <c r="C1425" s="1282"/>
      <c r="D1425" s="1283" t="s">
        <v>289</v>
      </c>
      <c r="E1425" s="1284">
        <f t="shared" ref="E1425:G1425" si="340">E1426</f>
        <v>219000</v>
      </c>
      <c r="F1425" s="1284">
        <f t="shared" si="340"/>
        <v>0</v>
      </c>
      <c r="G1425" s="1284">
        <f t="shared" si="340"/>
        <v>0</v>
      </c>
      <c r="H1425" s="1285"/>
    </row>
    <row r="1426" spans="1:8" ht="17.100000000000001" customHeight="1">
      <c r="A1426" s="1193"/>
      <c r="B1426" s="2636"/>
      <c r="C1426" s="2638" t="s">
        <v>665</v>
      </c>
      <c r="D1426" s="2638"/>
      <c r="E1426" s="1633">
        <f t="shared" ref="E1426:G1426" si="341">E1427+E1432+E1435</f>
        <v>219000</v>
      </c>
      <c r="F1426" s="1633">
        <f t="shared" si="341"/>
        <v>0</v>
      </c>
      <c r="G1426" s="1633">
        <f t="shared" si="341"/>
        <v>0</v>
      </c>
      <c r="H1426" s="1634"/>
    </row>
    <row r="1427" spans="1:8" ht="17.100000000000001" customHeight="1">
      <c r="A1427" s="1193"/>
      <c r="B1427" s="2630"/>
      <c r="C1427" s="2709" t="s">
        <v>666</v>
      </c>
      <c r="D1427" s="2709"/>
      <c r="E1427" s="1511">
        <f t="shared" ref="E1427:G1427" si="342">SUM(E1428)</f>
        <v>19000</v>
      </c>
      <c r="F1427" s="1511">
        <f t="shared" si="342"/>
        <v>0</v>
      </c>
      <c r="G1427" s="1511">
        <f t="shared" si="342"/>
        <v>0</v>
      </c>
      <c r="H1427" s="1512"/>
    </row>
    <row r="1428" spans="1:8" ht="17.100000000000001" customHeight="1">
      <c r="A1428" s="1193"/>
      <c r="B1428" s="2630"/>
      <c r="C1428" s="2700" t="s">
        <v>673</v>
      </c>
      <c r="D1428" s="2700"/>
      <c r="E1428" s="1203">
        <f t="shared" ref="E1428:G1428" si="343">SUM(E1429:E1430)</f>
        <v>19000</v>
      </c>
      <c r="F1428" s="1203">
        <f t="shared" si="343"/>
        <v>0</v>
      </c>
      <c r="G1428" s="1203">
        <f t="shared" si="343"/>
        <v>0</v>
      </c>
      <c r="H1428" s="1204"/>
    </row>
    <row r="1429" spans="1:8" ht="17.100000000000001" customHeight="1">
      <c r="A1429" s="1193"/>
      <c r="B1429" s="2630"/>
      <c r="C1429" s="1994" t="s">
        <v>467</v>
      </c>
      <c r="D1429" s="1995" t="s">
        <v>680</v>
      </c>
      <c r="E1429" s="1511">
        <v>4000</v>
      </c>
      <c r="F1429" s="1511">
        <v>0</v>
      </c>
      <c r="G1429" s="1879">
        <v>0</v>
      </c>
      <c r="H1429" s="1512"/>
    </row>
    <row r="1430" spans="1:8" ht="17.100000000000001" customHeight="1">
      <c r="A1430" s="1193"/>
      <c r="B1430" s="2630"/>
      <c r="C1430" s="1994" t="s">
        <v>750</v>
      </c>
      <c r="D1430" s="1995" t="s">
        <v>751</v>
      </c>
      <c r="E1430" s="1511">
        <v>15000</v>
      </c>
      <c r="F1430" s="1511">
        <v>0</v>
      </c>
      <c r="G1430" s="1879">
        <v>0</v>
      </c>
      <c r="H1430" s="1512"/>
    </row>
    <row r="1431" spans="1:8" ht="17.100000000000001" customHeight="1">
      <c r="A1431" s="1193"/>
      <c r="B1431" s="2630"/>
      <c r="C1431" s="1994"/>
      <c r="D1431" s="1996"/>
      <c r="E1431" s="1511"/>
      <c r="F1431" s="1511"/>
      <c r="G1431" s="1879"/>
      <c r="H1431" s="1512"/>
    </row>
    <row r="1432" spans="1:8" ht="17.100000000000001" hidden="1" customHeight="1">
      <c r="A1432" s="1193"/>
      <c r="B1432" s="2630"/>
      <c r="C1432" s="2702" t="s">
        <v>708</v>
      </c>
      <c r="D1432" s="2702"/>
      <c r="E1432" s="1511">
        <f t="shared" ref="E1432" si="344">E1433</f>
        <v>0</v>
      </c>
      <c r="F1432" s="1511"/>
      <c r="G1432" s="1879"/>
      <c r="H1432" s="1512"/>
    </row>
    <row r="1433" spans="1:8" ht="17.100000000000001" hidden="1" customHeight="1">
      <c r="A1433" s="1193"/>
      <c r="B1433" s="2630"/>
      <c r="C1433" s="1989" t="s">
        <v>964</v>
      </c>
      <c r="D1433" s="1995" t="s">
        <v>965</v>
      </c>
      <c r="E1433" s="1511">
        <v>0</v>
      </c>
      <c r="F1433" s="1511"/>
      <c r="G1433" s="1879"/>
      <c r="H1433" s="1512"/>
    </row>
    <row r="1434" spans="1:8" ht="17.100000000000001" hidden="1" customHeight="1">
      <c r="A1434" s="1193"/>
      <c r="B1434" s="2630"/>
      <c r="C1434" s="1994"/>
      <c r="D1434" s="1996"/>
      <c r="E1434" s="1511"/>
      <c r="F1434" s="1511"/>
      <c r="G1434" s="1879"/>
      <c r="H1434" s="1512"/>
    </row>
    <row r="1435" spans="1:8" ht="17.100000000000001" customHeight="1">
      <c r="A1435" s="1193"/>
      <c r="B1435" s="2630"/>
      <c r="C1435" s="2699" t="s">
        <v>835</v>
      </c>
      <c r="D1435" s="2699"/>
      <c r="E1435" s="1511">
        <f t="shared" ref="E1435:G1435" si="345">E1436</f>
        <v>200000</v>
      </c>
      <c r="F1435" s="1511">
        <f t="shared" si="345"/>
        <v>0</v>
      </c>
      <c r="G1435" s="1879">
        <f t="shared" si="345"/>
        <v>0</v>
      </c>
      <c r="H1435" s="1512"/>
    </row>
    <row r="1436" spans="1:8" ht="17.100000000000001" customHeight="1" thickBot="1">
      <c r="A1436" s="1193"/>
      <c r="B1436" s="2637"/>
      <c r="C1436" s="1662" t="s">
        <v>836</v>
      </c>
      <c r="D1436" s="1997" t="s">
        <v>837</v>
      </c>
      <c r="E1436" s="1229">
        <v>200000</v>
      </c>
      <c r="F1436" s="1229">
        <v>0</v>
      </c>
      <c r="G1436" s="1481">
        <v>0</v>
      </c>
      <c r="H1436" s="1512"/>
    </row>
    <row r="1437" spans="1:8" ht="17.100000000000001" customHeight="1" thickBot="1">
      <c r="A1437" s="1193"/>
      <c r="B1437" s="1281" t="s">
        <v>966</v>
      </c>
      <c r="C1437" s="1282"/>
      <c r="D1437" s="1283" t="s">
        <v>53</v>
      </c>
      <c r="E1437" s="1284">
        <f>E1438+E1447</f>
        <v>500000</v>
      </c>
      <c r="F1437" s="1284">
        <f t="shared" ref="F1437:G1437" si="346">F1438+F1447</f>
        <v>0</v>
      </c>
      <c r="G1437" s="1284">
        <f t="shared" si="346"/>
        <v>0</v>
      </c>
      <c r="H1437" s="1285"/>
    </row>
    <row r="1438" spans="1:8" ht="17.100000000000001" customHeight="1">
      <c r="A1438" s="1193"/>
      <c r="B1438" s="2630"/>
      <c r="C1438" s="2590" t="s">
        <v>665</v>
      </c>
      <c r="D1438" s="2590"/>
      <c r="E1438" s="1199">
        <f t="shared" ref="E1438:G1438" si="347">E1439+E1443</f>
        <v>150000</v>
      </c>
      <c r="F1438" s="1199">
        <f t="shared" si="347"/>
        <v>0</v>
      </c>
      <c r="G1438" s="1199">
        <f t="shared" si="347"/>
        <v>0</v>
      </c>
      <c r="H1438" s="1200"/>
    </row>
    <row r="1439" spans="1:8" ht="17.100000000000001" customHeight="1">
      <c r="A1439" s="1193"/>
      <c r="B1439" s="2630"/>
      <c r="C1439" s="2709" t="s">
        <v>666</v>
      </c>
      <c r="D1439" s="2709"/>
      <c r="E1439" s="1511">
        <f t="shared" ref="E1439:G1440" si="348">E1440</f>
        <v>150000</v>
      </c>
      <c r="F1439" s="1511">
        <f t="shared" si="348"/>
        <v>0</v>
      </c>
      <c r="G1439" s="1511">
        <f t="shared" si="348"/>
        <v>0</v>
      </c>
      <c r="H1439" s="1512"/>
    </row>
    <row r="1440" spans="1:8" ht="17.100000000000001" customHeight="1">
      <c r="A1440" s="1193"/>
      <c r="B1440" s="2630"/>
      <c r="C1440" s="2700" t="s">
        <v>673</v>
      </c>
      <c r="D1440" s="2700"/>
      <c r="E1440" s="1203">
        <f t="shared" si="348"/>
        <v>150000</v>
      </c>
      <c r="F1440" s="1203">
        <f t="shared" si="348"/>
        <v>0</v>
      </c>
      <c r="G1440" s="1203">
        <f t="shared" si="348"/>
        <v>0</v>
      </c>
      <c r="H1440" s="1512"/>
    </row>
    <row r="1441" spans="1:8" ht="17.100000000000001" customHeight="1">
      <c r="A1441" s="1193"/>
      <c r="B1441" s="2630"/>
      <c r="C1441" s="1998" t="s">
        <v>467</v>
      </c>
      <c r="D1441" s="1999" t="s">
        <v>680</v>
      </c>
      <c r="E1441" s="1986">
        <v>150000</v>
      </c>
      <c r="F1441" s="1986">
        <v>0</v>
      </c>
      <c r="G1441" s="1987">
        <v>0</v>
      </c>
      <c r="H1441" s="1512"/>
    </row>
    <row r="1442" spans="1:8" ht="17.100000000000001" hidden="1" customHeight="1" thickBot="1">
      <c r="A1442" s="1193"/>
      <c r="B1442" s="1233"/>
      <c r="C1442" s="2741"/>
      <c r="D1442" s="2742"/>
      <c r="E1442" s="1986"/>
      <c r="F1442" s="1986"/>
      <c r="G1442" s="1987"/>
      <c r="H1442" s="1512"/>
    </row>
    <row r="1443" spans="1:8" ht="17.100000000000001" hidden="1" customHeight="1">
      <c r="A1443" s="1193"/>
      <c r="B1443" s="1233"/>
      <c r="C1443" s="2702" t="s">
        <v>967</v>
      </c>
      <c r="D1443" s="2709"/>
      <c r="E1443" s="2000">
        <f t="shared" ref="E1443" si="349">E1444+E1445</f>
        <v>0</v>
      </c>
      <c r="F1443" s="2000"/>
      <c r="G1443" s="2001"/>
      <c r="H1443" s="2002"/>
    </row>
    <row r="1444" spans="1:8" ht="39" hidden="1" customHeight="1">
      <c r="A1444" s="1193"/>
      <c r="B1444" s="1233"/>
      <c r="C1444" s="2003" t="s">
        <v>968</v>
      </c>
      <c r="D1444" s="2004" t="s">
        <v>969</v>
      </c>
      <c r="E1444" s="1986">
        <v>0</v>
      </c>
      <c r="F1444" s="1986"/>
      <c r="G1444" s="1987"/>
      <c r="H1444" s="2002"/>
    </row>
    <row r="1445" spans="1:8" ht="39" hidden="1" customHeight="1">
      <c r="A1445" s="1193"/>
      <c r="B1445" s="1233"/>
      <c r="C1445" s="2003" t="s">
        <v>970</v>
      </c>
      <c r="D1445" s="2004" t="s">
        <v>971</v>
      </c>
      <c r="E1445" s="1986">
        <v>0</v>
      </c>
      <c r="F1445" s="1986"/>
      <c r="G1445" s="1987"/>
      <c r="H1445" s="2002"/>
    </row>
    <row r="1446" spans="1:8" ht="15.75" customHeight="1">
      <c r="A1446" s="1193"/>
      <c r="B1446" s="1233"/>
      <c r="C1446" s="2005"/>
      <c r="D1446" s="2004"/>
      <c r="E1446" s="2000"/>
      <c r="F1446" s="2000"/>
      <c r="G1446" s="2001"/>
      <c r="H1446" s="2002"/>
    </row>
    <row r="1447" spans="1:8" ht="19.5" customHeight="1">
      <c r="A1447" s="1193"/>
      <c r="B1447" s="1233"/>
      <c r="C1447" s="2698" t="s">
        <v>697</v>
      </c>
      <c r="D1447" s="2733"/>
      <c r="E1447" s="2006">
        <f>E1448</f>
        <v>350000</v>
      </c>
      <c r="F1447" s="2006">
        <f t="shared" ref="F1447:G1447" si="350">F1448</f>
        <v>0</v>
      </c>
      <c r="G1447" s="2007">
        <f t="shared" si="350"/>
        <v>0</v>
      </c>
      <c r="H1447" s="2002"/>
    </row>
    <row r="1448" spans="1:8" ht="18.75" customHeight="1">
      <c r="A1448" s="1193"/>
      <c r="B1448" s="1233"/>
      <c r="C1448" s="2699" t="s">
        <v>698</v>
      </c>
      <c r="D1448" s="2734"/>
      <c r="E1448" s="2000">
        <f>E1449+E1450</f>
        <v>350000</v>
      </c>
      <c r="F1448" s="2000">
        <f t="shared" ref="F1448:G1448" si="351">F1449+F1450</f>
        <v>0</v>
      </c>
      <c r="G1448" s="2001">
        <f t="shared" si="351"/>
        <v>0</v>
      </c>
      <c r="H1448" s="2002"/>
    </row>
    <row r="1449" spans="1:8" ht="39" customHeight="1">
      <c r="A1449" s="1193"/>
      <c r="B1449" s="1233"/>
      <c r="C1449" s="1994" t="s">
        <v>484</v>
      </c>
      <c r="D1449" s="2008" t="s">
        <v>848</v>
      </c>
      <c r="E1449" s="2000">
        <v>350000</v>
      </c>
      <c r="F1449" s="2000">
        <v>0</v>
      </c>
      <c r="G1449" s="2001">
        <v>0</v>
      </c>
      <c r="H1449" s="2002"/>
    </row>
    <row r="1450" spans="1:8" ht="0.75" customHeight="1" thickBot="1">
      <c r="A1450" s="1193"/>
      <c r="B1450" s="1233"/>
      <c r="C1450" s="2009" t="s">
        <v>513</v>
      </c>
      <c r="D1450" s="2010" t="s">
        <v>849</v>
      </c>
      <c r="E1450" s="1229">
        <v>0</v>
      </c>
      <c r="F1450" s="1229"/>
      <c r="G1450" s="1229"/>
      <c r="H1450" s="1230" t="e">
        <f t="shared" si="335"/>
        <v>#DIV/0!</v>
      </c>
    </row>
    <row r="1451" spans="1:8" ht="17.100000000000001" customHeight="1" thickBot="1">
      <c r="A1451" s="1187" t="s">
        <v>427</v>
      </c>
      <c r="B1451" s="1188"/>
      <c r="C1451" s="1189"/>
      <c r="D1451" s="1190" t="s">
        <v>624</v>
      </c>
      <c r="E1451" s="1191">
        <f>E1452+E1467+E1471+E1479+E1483+E1491+E1503+E1507+E1517+E1522</f>
        <v>43401090</v>
      </c>
      <c r="F1451" s="1191">
        <f t="shared" ref="F1451:G1451" si="352">F1452+F1467+F1471+F1479+F1483+F1491+F1503+F1507+F1517+F1522</f>
        <v>83262807</v>
      </c>
      <c r="G1451" s="1191">
        <f t="shared" si="352"/>
        <v>75139722</v>
      </c>
      <c r="H1451" s="1192">
        <f t="shared" si="335"/>
        <v>0.90244041376121276</v>
      </c>
    </row>
    <row r="1452" spans="1:8" ht="17.100000000000001" customHeight="1" thickBot="1">
      <c r="A1452" s="1193"/>
      <c r="B1452" s="1281" t="s">
        <v>972</v>
      </c>
      <c r="C1452" s="1282"/>
      <c r="D1452" s="1283" t="s">
        <v>292</v>
      </c>
      <c r="E1452" s="1284">
        <f>E1453+E1462</f>
        <v>26873970</v>
      </c>
      <c r="F1452" s="1284">
        <f t="shared" ref="F1452:G1452" si="353">F1453+F1462</f>
        <v>55994885</v>
      </c>
      <c r="G1452" s="1284">
        <f t="shared" si="353"/>
        <v>49273422</v>
      </c>
      <c r="H1452" s="1285">
        <f t="shared" si="335"/>
        <v>0.87996291089802225</v>
      </c>
    </row>
    <row r="1453" spans="1:8" ht="17.100000000000001" customHeight="1">
      <c r="A1453" s="1193"/>
      <c r="B1453" s="2735"/>
      <c r="C1453" s="2736" t="s">
        <v>665</v>
      </c>
      <c r="D1453" s="2737"/>
      <c r="E1453" s="1633">
        <f>E1454+E1458</f>
        <v>336000</v>
      </c>
      <c r="F1453" s="1633">
        <f t="shared" ref="F1453:G1453" si="354">F1454+F1458</f>
        <v>8100934</v>
      </c>
      <c r="G1453" s="1633">
        <f t="shared" si="354"/>
        <v>7983696</v>
      </c>
      <c r="H1453" s="1634">
        <f t="shared" si="335"/>
        <v>0.98552784160443718</v>
      </c>
    </row>
    <row r="1454" spans="1:8" ht="14.25" customHeight="1">
      <c r="A1454" s="1193"/>
      <c r="B1454" s="2735"/>
      <c r="C1454" s="2709" t="s">
        <v>666</v>
      </c>
      <c r="D1454" s="2709"/>
      <c r="E1454" s="1221">
        <f>E1455</f>
        <v>0</v>
      </c>
      <c r="F1454" s="1221">
        <f t="shared" ref="F1454:G1455" si="355">F1455</f>
        <v>6590934</v>
      </c>
      <c r="G1454" s="1221">
        <f t="shared" si="355"/>
        <v>6590933</v>
      </c>
      <c r="H1454" s="1222">
        <f t="shared" si="335"/>
        <v>0.99999984827643551</v>
      </c>
    </row>
    <row r="1455" spans="1:8" ht="14.25" customHeight="1">
      <c r="A1455" s="1193"/>
      <c r="B1455" s="2735"/>
      <c r="C1455" s="2700" t="s">
        <v>673</v>
      </c>
      <c r="D1455" s="2700"/>
      <c r="E1455" s="2000">
        <f>E1456</f>
        <v>0</v>
      </c>
      <c r="F1455" s="2000">
        <f t="shared" si="355"/>
        <v>6590934</v>
      </c>
      <c r="G1455" s="2000">
        <f t="shared" si="355"/>
        <v>6590933</v>
      </c>
      <c r="H1455" s="2002">
        <f t="shared" si="335"/>
        <v>0.99999984827643551</v>
      </c>
    </row>
    <row r="1456" spans="1:8" ht="30" customHeight="1">
      <c r="A1456" s="1193"/>
      <c r="B1456" s="2735"/>
      <c r="C1456" s="2011" t="s">
        <v>973</v>
      </c>
      <c r="D1456" s="1819" t="s">
        <v>974</v>
      </c>
      <c r="E1456" s="1306">
        <v>0</v>
      </c>
      <c r="F1456" s="1306">
        <v>6590934</v>
      </c>
      <c r="G1456" s="1798">
        <v>6590933</v>
      </c>
      <c r="H1456" s="1307">
        <f t="shared" si="335"/>
        <v>0.99999984827643551</v>
      </c>
    </row>
    <row r="1457" spans="1:8" ht="10.5" customHeight="1">
      <c r="A1457" s="1193"/>
      <c r="B1457" s="2735"/>
      <c r="C1457" s="1193"/>
      <c r="D1457" s="1586"/>
      <c r="E1457" s="1221"/>
      <c r="F1457" s="1221"/>
      <c r="G1457" s="1221"/>
      <c r="H1457" s="1222"/>
    </row>
    <row r="1458" spans="1:8" ht="17.100000000000001" customHeight="1">
      <c r="A1458" s="1193"/>
      <c r="B1458" s="2735"/>
      <c r="C1458" s="2738" t="s">
        <v>967</v>
      </c>
      <c r="D1458" s="2739"/>
      <c r="E1458" s="2000">
        <f t="shared" ref="E1458:G1458" si="356">E1459+E1460</f>
        <v>336000</v>
      </c>
      <c r="F1458" s="2000">
        <f t="shared" si="356"/>
        <v>1510000</v>
      </c>
      <c r="G1458" s="2000">
        <f t="shared" si="356"/>
        <v>1392763</v>
      </c>
      <c r="H1458" s="2002">
        <f t="shared" si="335"/>
        <v>0.92235960264900663</v>
      </c>
    </row>
    <row r="1459" spans="1:8" ht="50.25" hidden="1" customHeight="1">
      <c r="A1459" s="1193"/>
      <c r="B1459" s="2735"/>
      <c r="C1459" s="2012" t="s">
        <v>325</v>
      </c>
      <c r="D1459" s="2004" t="s">
        <v>709</v>
      </c>
      <c r="E1459" s="2000">
        <v>0</v>
      </c>
      <c r="F1459" s="2000"/>
      <c r="G1459" s="2000"/>
      <c r="H1459" s="2002" t="e">
        <f t="shared" si="335"/>
        <v>#DIV/0!</v>
      </c>
    </row>
    <row r="1460" spans="1:8" ht="35.25" customHeight="1">
      <c r="A1460" s="1193"/>
      <c r="B1460" s="2735"/>
      <c r="C1460" s="2003" t="s">
        <v>975</v>
      </c>
      <c r="D1460" s="2004" t="s">
        <v>976</v>
      </c>
      <c r="E1460" s="2000">
        <f>270000+66000</f>
        <v>336000</v>
      </c>
      <c r="F1460" s="2000">
        <v>1510000</v>
      </c>
      <c r="G1460" s="2001">
        <v>1392763</v>
      </c>
      <c r="H1460" s="2002">
        <f t="shared" si="335"/>
        <v>0.92235960264900663</v>
      </c>
    </row>
    <row r="1461" spans="1:8" ht="17.100000000000001" customHeight="1">
      <c r="A1461" s="1193"/>
      <c r="B1461" s="2735"/>
      <c r="C1461" s="2013"/>
      <c r="D1461" s="2013"/>
      <c r="E1461" s="2014"/>
      <c r="F1461" s="2014"/>
      <c r="G1461" s="2014"/>
      <c r="H1461" s="2015"/>
    </row>
    <row r="1462" spans="1:8" ht="17.100000000000001" customHeight="1">
      <c r="A1462" s="1193"/>
      <c r="B1462" s="2735"/>
      <c r="C1462" s="2740" t="s">
        <v>697</v>
      </c>
      <c r="D1462" s="2740"/>
      <c r="E1462" s="2016">
        <f t="shared" ref="E1462:G1462" si="357">E1463</f>
        <v>26537970</v>
      </c>
      <c r="F1462" s="2016">
        <f t="shared" si="357"/>
        <v>47893951</v>
      </c>
      <c r="G1462" s="2016">
        <f t="shared" si="357"/>
        <v>41289726</v>
      </c>
      <c r="H1462" s="2017">
        <f t="shared" si="335"/>
        <v>0.8621073254115118</v>
      </c>
    </row>
    <row r="1463" spans="1:8" ht="17.100000000000001" customHeight="1">
      <c r="A1463" s="1193"/>
      <c r="B1463" s="2735"/>
      <c r="C1463" s="2699" t="s">
        <v>698</v>
      </c>
      <c r="D1463" s="2699"/>
      <c r="E1463" s="2000">
        <f t="shared" ref="E1463:G1463" si="358">SUM(E1464:E1466)</f>
        <v>26537970</v>
      </c>
      <c r="F1463" s="2000">
        <f t="shared" si="358"/>
        <v>47893951</v>
      </c>
      <c r="G1463" s="2000">
        <f t="shared" si="358"/>
        <v>41289726</v>
      </c>
      <c r="H1463" s="2002">
        <f t="shared" si="335"/>
        <v>0.8621073254115118</v>
      </c>
    </row>
    <row r="1464" spans="1:8" ht="51.75" customHeight="1">
      <c r="A1464" s="1193"/>
      <c r="B1464" s="2014"/>
      <c r="C1464" s="2018" t="s">
        <v>772</v>
      </c>
      <c r="D1464" s="1996" t="s">
        <v>775</v>
      </c>
      <c r="E1464" s="2000">
        <v>4233022</v>
      </c>
      <c r="F1464" s="2000">
        <v>5633022</v>
      </c>
      <c r="G1464" s="2001">
        <v>5132116</v>
      </c>
      <c r="H1464" s="2002">
        <f t="shared" si="335"/>
        <v>0.91107686069750837</v>
      </c>
    </row>
    <row r="1465" spans="1:8" ht="42" customHeight="1">
      <c r="A1465" s="1193"/>
      <c r="B1465" s="2014"/>
      <c r="C1465" s="2018" t="s">
        <v>484</v>
      </c>
      <c r="D1465" s="1995" t="s">
        <v>848</v>
      </c>
      <c r="E1465" s="2000">
        <v>22304948</v>
      </c>
      <c r="F1465" s="2000">
        <v>42206438</v>
      </c>
      <c r="G1465" s="2001">
        <v>36103120</v>
      </c>
      <c r="H1465" s="2002">
        <f t="shared" si="335"/>
        <v>0.85539367240609121</v>
      </c>
    </row>
    <row r="1466" spans="1:8" ht="25.5" customHeight="1" thickBot="1">
      <c r="A1466" s="1193"/>
      <c r="B1466" s="2014"/>
      <c r="C1466" s="1989" t="s">
        <v>287</v>
      </c>
      <c r="D1466" s="1995" t="s">
        <v>850</v>
      </c>
      <c r="E1466" s="2000">
        <v>0</v>
      </c>
      <c r="F1466" s="2000">
        <v>54491</v>
      </c>
      <c r="G1466" s="2001">
        <v>54490</v>
      </c>
      <c r="H1466" s="2002">
        <f t="shared" si="335"/>
        <v>0.99998164834559833</v>
      </c>
    </row>
    <row r="1467" spans="1:8" ht="15" customHeight="1" thickBot="1">
      <c r="A1467" s="1193"/>
      <c r="B1467" s="1281" t="s">
        <v>977</v>
      </c>
      <c r="C1467" s="1282"/>
      <c r="D1467" s="1283" t="s">
        <v>978</v>
      </c>
      <c r="E1467" s="1284">
        <f t="shared" ref="E1467:G1469" si="359">E1468</f>
        <v>8225000</v>
      </c>
      <c r="F1467" s="1284">
        <f t="shared" si="359"/>
        <v>14975000</v>
      </c>
      <c r="G1467" s="1284">
        <f t="shared" si="359"/>
        <v>14975000</v>
      </c>
      <c r="H1467" s="1285">
        <f t="shared" si="335"/>
        <v>1</v>
      </c>
    </row>
    <row r="1468" spans="1:8" ht="18.75" customHeight="1">
      <c r="A1468" s="1193"/>
      <c r="B1468" s="2014"/>
      <c r="C1468" s="2729" t="s">
        <v>697</v>
      </c>
      <c r="D1468" s="2730"/>
      <c r="E1468" s="2000">
        <f t="shared" si="359"/>
        <v>8225000</v>
      </c>
      <c r="F1468" s="2000">
        <f t="shared" si="359"/>
        <v>14975000</v>
      </c>
      <c r="G1468" s="2000">
        <f t="shared" si="359"/>
        <v>14975000</v>
      </c>
      <c r="H1468" s="2002">
        <f t="shared" si="335"/>
        <v>1</v>
      </c>
    </row>
    <row r="1469" spans="1:8" ht="15.75" customHeight="1">
      <c r="A1469" s="1193"/>
      <c r="B1469" s="2014"/>
      <c r="C1469" s="2731" t="s">
        <v>806</v>
      </c>
      <c r="D1469" s="2732"/>
      <c r="E1469" s="2000">
        <f t="shared" si="359"/>
        <v>8225000</v>
      </c>
      <c r="F1469" s="2000">
        <f t="shared" si="359"/>
        <v>14975000</v>
      </c>
      <c r="G1469" s="2000">
        <f t="shared" si="359"/>
        <v>14975000</v>
      </c>
      <c r="H1469" s="2002">
        <f t="shared" si="335"/>
        <v>1</v>
      </c>
    </row>
    <row r="1470" spans="1:8" ht="23.25" customHeight="1" thickBot="1">
      <c r="A1470" s="1193"/>
      <c r="B1470" s="2014"/>
      <c r="C1470" s="2019" t="s">
        <v>807</v>
      </c>
      <c r="D1470" s="2020" t="s">
        <v>979</v>
      </c>
      <c r="E1470" s="1986">
        <v>8225000</v>
      </c>
      <c r="F1470" s="1986">
        <v>14975000</v>
      </c>
      <c r="G1470" s="1986">
        <v>14975000</v>
      </c>
      <c r="H1470" s="1988">
        <f t="shared" si="335"/>
        <v>1</v>
      </c>
    </row>
    <row r="1471" spans="1:8" ht="15" customHeight="1" thickBot="1">
      <c r="A1471" s="1193"/>
      <c r="B1471" s="1782" t="s">
        <v>980</v>
      </c>
      <c r="C1471" s="1282"/>
      <c r="D1471" s="1283" t="s">
        <v>296</v>
      </c>
      <c r="E1471" s="1284">
        <f t="shared" ref="E1471:G1471" si="360">E1476+E1472</f>
        <v>2129340</v>
      </c>
      <c r="F1471" s="1284">
        <f t="shared" si="360"/>
        <v>3464473</v>
      </c>
      <c r="G1471" s="1284">
        <f t="shared" si="360"/>
        <v>2775626</v>
      </c>
      <c r="H1471" s="1285">
        <f t="shared" si="335"/>
        <v>0.80116831622010043</v>
      </c>
    </row>
    <row r="1472" spans="1:8" ht="15">
      <c r="A1472" s="1193"/>
      <c r="B1472" s="2630"/>
      <c r="C1472" s="2725" t="s">
        <v>665</v>
      </c>
      <c r="D1472" s="2726"/>
      <c r="E1472" s="1552">
        <f t="shared" ref="E1472:G1473" si="361">E1473</f>
        <v>30000</v>
      </c>
      <c r="F1472" s="1552">
        <f t="shared" si="361"/>
        <v>30000</v>
      </c>
      <c r="G1472" s="1552">
        <f t="shared" si="361"/>
        <v>24676</v>
      </c>
      <c r="H1472" s="1553">
        <f t="shared" si="335"/>
        <v>0.82253333333333334</v>
      </c>
    </row>
    <row r="1473" spans="1:8" ht="15">
      <c r="A1473" s="1193"/>
      <c r="B1473" s="2630"/>
      <c r="C1473" s="2727" t="s">
        <v>967</v>
      </c>
      <c r="D1473" s="2728"/>
      <c r="E1473" s="2021">
        <f t="shared" si="361"/>
        <v>30000</v>
      </c>
      <c r="F1473" s="2021">
        <f t="shared" si="361"/>
        <v>30000</v>
      </c>
      <c r="G1473" s="2021">
        <f t="shared" si="361"/>
        <v>24676</v>
      </c>
      <c r="H1473" s="2022">
        <f t="shared" si="335"/>
        <v>0.82253333333333334</v>
      </c>
    </row>
    <row r="1474" spans="1:8" ht="37.5" customHeight="1">
      <c r="A1474" s="1193"/>
      <c r="B1474" s="2630"/>
      <c r="C1474" s="2023" t="s">
        <v>975</v>
      </c>
      <c r="D1474" s="2024" t="s">
        <v>976</v>
      </c>
      <c r="E1474" s="2021">
        <v>30000</v>
      </c>
      <c r="F1474" s="2021">
        <v>30000</v>
      </c>
      <c r="G1474" s="2021">
        <v>24676</v>
      </c>
      <c r="H1474" s="2022">
        <f t="shared" si="335"/>
        <v>0.82253333333333334</v>
      </c>
    </row>
    <row r="1475" spans="1:8" ht="15">
      <c r="A1475" s="1193"/>
      <c r="B1475" s="2630"/>
      <c r="C1475" s="2025"/>
      <c r="D1475" s="1251"/>
      <c r="E1475" s="1252"/>
      <c r="F1475" s="1252"/>
      <c r="G1475" s="1252"/>
      <c r="H1475" s="1253"/>
    </row>
    <row r="1476" spans="1:8" ht="16.5" customHeight="1">
      <c r="A1476" s="1193"/>
      <c r="B1476" s="2630"/>
      <c r="C1476" s="2698" t="s">
        <v>697</v>
      </c>
      <c r="D1476" s="2698"/>
      <c r="E1476" s="2016">
        <f t="shared" ref="E1476:G1477" si="362">E1477</f>
        <v>2099340</v>
      </c>
      <c r="F1476" s="2016">
        <f t="shared" si="362"/>
        <v>3434473</v>
      </c>
      <c r="G1476" s="2016">
        <f t="shared" si="362"/>
        <v>2750950</v>
      </c>
      <c r="H1476" s="2017">
        <f t="shared" si="335"/>
        <v>0.80098169355240234</v>
      </c>
    </row>
    <row r="1477" spans="1:8" ht="15.75" customHeight="1">
      <c r="A1477" s="1193"/>
      <c r="B1477" s="2630"/>
      <c r="C1477" s="2710" t="s">
        <v>698</v>
      </c>
      <c r="D1477" s="2710"/>
      <c r="E1477" s="1986">
        <f t="shared" si="362"/>
        <v>2099340</v>
      </c>
      <c r="F1477" s="1986">
        <f t="shared" si="362"/>
        <v>3434473</v>
      </c>
      <c r="G1477" s="1986">
        <f t="shared" si="362"/>
        <v>2750950</v>
      </c>
      <c r="H1477" s="1988">
        <f t="shared" ref="H1477:H1540" si="363">G1477/F1477</f>
        <v>0.80098169355240234</v>
      </c>
    </row>
    <row r="1478" spans="1:8" ht="39" thickBot="1">
      <c r="A1478" s="1193"/>
      <c r="B1478" s="2630"/>
      <c r="C1478" s="1435" t="s">
        <v>484</v>
      </c>
      <c r="D1478" s="1436" t="s">
        <v>848</v>
      </c>
      <c r="E1478" s="1229">
        <v>2099340</v>
      </c>
      <c r="F1478" s="1229">
        <v>3434473</v>
      </c>
      <c r="G1478" s="1229">
        <v>2750950</v>
      </c>
      <c r="H1478" s="1230">
        <f t="shared" si="363"/>
        <v>0.80098169355240234</v>
      </c>
    </row>
    <row r="1479" spans="1:8" ht="17.100000000000001" customHeight="1" thickBot="1">
      <c r="A1479" s="1193"/>
      <c r="B1479" s="1782" t="s">
        <v>981</v>
      </c>
      <c r="C1479" s="1282"/>
      <c r="D1479" s="1283" t="s">
        <v>297</v>
      </c>
      <c r="E1479" s="1284">
        <f t="shared" ref="E1479:G1480" si="364">SUM(E1480)</f>
        <v>312880</v>
      </c>
      <c r="F1479" s="1284">
        <f t="shared" si="364"/>
        <v>617535</v>
      </c>
      <c r="G1479" s="1284">
        <f t="shared" si="364"/>
        <v>602077</v>
      </c>
      <c r="H1479" s="1285">
        <f t="shared" si="363"/>
        <v>0.97496822042475328</v>
      </c>
    </row>
    <row r="1480" spans="1:8" ht="15.75" customHeight="1">
      <c r="A1480" s="1193"/>
      <c r="B1480" s="2630"/>
      <c r="C1480" s="2714" t="s">
        <v>697</v>
      </c>
      <c r="D1480" s="2714"/>
      <c r="E1480" s="1199">
        <f t="shared" si="364"/>
        <v>312880</v>
      </c>
      <c r="F1480" s="1199">
        <f t="shared" si="364"/>
        <v>617535</v>
      </c>
      <c r="G1480" s="1199">
        <f t="shared" si="364"/>
        <v>602077</v>
      </c>
      <c r="H1480" s="1200">
        <f t="shared" si="363"/>
        <v>0.97496822042475328</v>
      </c>
    </row>
    <row r="1481" spans="1:8" ht="17.25" customHeight="1">
      <c r="A1481" s="1193"/>
      <c r="B1481" s="2630"/>
      <c r="C1481" s="2699" t="s">
        <v>698</v>
      </c>
      <c r="D1481" s="2699"/>
      <c r="E1481" s="2000">
        <f t="shared" ref="E1481:G1481" si="365">E1482</f>
        <v>312880</v>
      </c>
      <c r="F1481" s="2000">
        <f t="shared" si="365"/>
        <v>617535</v>
      </c>
      <c r="G1481" s="2000">
        <f t="shared" si="365"/>
        <v>602077</v>
      </c>
      <c r="H1481" s="2002">
        <f t="shared" si="363"/>
        <v>0.97496822042475328</v>
      </c>
    </row>
    <row r="1482" spans="1:8" ht="39" thickBot="1">
      <c r="A1482" s="1193"/>
      <c r="B1482" s="2630"/>
      <c r="C1482" s="1985" t="s">
        <v>484</v>
      </c>
      <c r="D1482" s="1999" t="s">
        <v>848</v>
      </c>
      <c r="E1482" s="1409">
        <v>312880</v>
      </c>
      <c r="F1482" s="1409">
        <v>617535</v>
      </c>
      <c r="G1482" s="1409">
        <v>602077</v>
      </c>
      <c r="H1482" s="1410">
        <f t="shared" si="363"/>
        <v>0.97496822042475328</v>
      </c>
    </row>
    <row r="1483" spans="1:8" ht="18.75" customHeight="1" thickBot="1">
      <c r="A1483" s="1193"/>
      <c r="B1483" s="1281" t="s">
        <v>428</v>
      </c>
      <c r="C1483" s="1282"/>
      <c r="D1483" s="1283" t="s">
        <v>298</v>
      </c>
      <c r="E1483" s="1284">
        <f t="shared" ref="E1483:G1483" si="366">E1484+E1488</f>
        <v>2550000</v>
      </c>
      <c r="F1483" s="1284">
        <f t="shared" si="366"/>
        <v>3361502</v>
      </c>
      <c r="G1483" s="1284">
        <f t="shared" si="366"/>
        <v>3358586</v>
      </c>
      <c r="H1483" s="1285">
        <f t="shared" si="363"/>
        <v>0.99913253063660235</v>
      </c>
    </row>
    <row r="1484" spans="1:8" ht="15" hidden="1">
      <c r="A1484" s="1193"/>
      <c r="B1484" s="1406"/>
      <c r="C1484" s="2725" t="s">
        <v>665</v>
      </c>
      <c r="D1484" s="2726"/>
      <c r="E1484" s="1552">
        <f t="shared" ref="E1484:E1485" si="367">E1485</f>
        <v>0</v>
      </c>
      <c r="F1484" s="1552"/>
      <c r="G1484" s="1552"/>
      <c r="H1484" s="1553" t="e">
        <f t="shared" si="363"/>
        <v>#DIV/0!</v>
      </c>
    </row>
    <row r="1485" spans="1:8" ht="15" hidden="1">
      <c r="A1485" s="1193"/>
      <c r="B1485" s="1406"/>
      <c r="C1485" s="2727" t="s">
        <v>967</v>
      </c>
      <c r="D1485" s="2728"/>
      <c r="E1485" s="2021">
        <f t="shared" si="367"/>
        <v>0</v>
      </c>
      <c r="F1485" s="2021"/>
      <c r="G1485" s="2021"/>
      <c r="H1485" s="2022" t="e">
        <f t="shared" si="363"/>
        <v>#DIV/0!</v>
      </c>
    </row>
    <row r="1486" spans="1:8" ht="28.5" hidden="1" customHeight="1">
      <c r="A1486" s="1193"/>
      <c r="B1486" s="1406"/>
      <c r="C1486" s="2023" t="s">
        <v>975</v>
      </c>
      <c r="D1486" s="2024" t="s">
        <v>976</v>
      </c>
      <c r="E1486" s="2021">
        <v>0</v>
      </c>
      <c r="F1486" s="2021"/>
      <c r="G1486" s="2021"/>
      <c r="H1486" s="2022" t="e">
        <f t="shared" si="363"/>
        <v>#DIV/0!</v>
      </c>
    </row>
    <row r="1487" spans="1:8" ht="15" hidden="1">
      <c r="A1487" s="1193"/>
      <c r="B1487" s="1406"/>
      <c r="C1487" s="2725"/>
      <c r="D1487" s="2726"/>
      <c r="E1487" s="1552"/>
      <c r="F1487" s="1552"/>
      <c r="G1487" s="1552"/>
      <c r="H1487" s="1553" t="e">
        <f t="shared" si="363"/>
        <v>#DIV/0!</v>
      </c>
    </row>
    <row r="1488" spans="1:8" ht="17.25" customHeight="1">
      <c r="A1488" s="1193"/>
      <c r="B1488" s="2724"/>
      <c r="C1488" s="2629" t="s">
        <v>697</v>
      </c>
      <c r="D1488" s="2629"/>
      <c r="E1488" s="1199">
        <f t="shared" ref="E1488:G1489" si="368">E1489</f>
        <v>2550000</v>
      </c>
      <c r="F1488" s="1199">
        <f t="shared" si="368"/>
        <v>3361502</v>
      </c>
      <c r="G1488" s="1199">
        <f t="shared" si="368"/>
        <v>3358586</v>
      </c>
      <c r="H1488" s="1200">
        <f t="shared" si="363"/>
        <v>0.99913253063660235</v>
      </c>
    </row>
    <row r="1489" spans="1:8" ht="16.5" customHeight="1">
      <c r="A1489" s="1193"/>
      <c r="B1489" s="2724"/>
      <c r="C1489" s="2699" t="s">
        <v>982</v>
      </c>
      <c r="D1489" s="2699"/>
      <c r="E1489" s="2000">
        <f t="shared" si="368"/>
        <v>2550000</v>
      </c>
      <c r="F1489" s="2000">
        <f t="shared" si="368"/>
        <v>3361502</v>
      </c>
      <c r="G1489" s="2000">
        <f t="shared" si="368"/>
        <v>3358586</v>
      </c>
      <c r="H1489" s="2002">
        <f t="shared" si="363"/>
        <v>0.99913253063660235</v>
      </c>
    </row>
    <row r="1490" spans="1:8" ht="39" thickBot="1">
      <c r="A1490" s="1193"/>
      <c r="B1490" s="2724"/>
      <c r="C1490" s="1985" t="s">
        <v>484</v>
      </c>
      <c r="D1490" s="1999" t="s">
        <v>848</v>
      </c>
      <c r="E1490" s="1409">
        <v>2550000</v>
      </c>
      <c r="F1490" s="1409">
        <v>3361502</v>
      </c>
      <c r="G1490" s="1409">
        <v>3358586</v>
      </c>
      <c r="H1490" s="1410">
        <f t="shared" si="363"/>
        <v>0.99913253063660235</v>
      </c>
    </row>
    <row r="1491" spans="1:8" ht="17.100000000000001" customHeight="1" thickBot="1">
      <c r="A1491" s="1193"/>
      <c r="B1491" s="1281" t="s">
        <v>983</v>
      </c>
      <c r="C1491" s="1282"/>
      <c r="D1491" s="1283" t="s">
        <v>984</v>
      </c>
      <c r="E1491" s="1284">
        <f>E1492+E1500</f>
        <v>2639450</v>
      </c>
      <c r="F1491" s="1284">
        <f t="shared" ref="F1491:G1491" si="369">F1492+F1500</f>
        <v>4239450</v>
      </c>
      <c r="G1491" s="1284">
        <f t="shared" si="369"/>
        <v>3639445</v>
      </c>
      <c r="H1491" s="1285">
        <f t="shared" si="363"/>
        <v>0.8584710280814728</v>
      </c>
    </row>
    <row r="1492" spans="1:8" ht="17.100000000000001" customHeight="1">
      <c r="A1492" s="1193"/>
      <c r="B1492" s="1205"/>
      <c r="C1492" s="2590" t="s">
        <v>665</v>
      </c>
      <c r="D1492" s="2590"/>
      <c r="E1492" s="1199">
        <f t="shared" ref="E1492:G1492" si="370">E1493+E1497</f>
        <v>2351450</v>
      </c>
      <c r="F1492" s="1199">
        <f t="shared" si="370"/>
        <v>3951450</v>
      </c>
      <c r="G1492" s="1199">
        <f t="shared" si="370"/>
        <v>3351445</v>
      </c>
      <c r="H1492" s="1200">
        <f t="shared" si="363"/>
        <v>0.84815574029786533</v>
      </c>
    </row>
    <row r="1493" spans="1:8" ht="17.100000000000001" customHeight="1">
      <c r="A1493" s="1193"/>
      <c r="B1493" s="1205"/>
      <c r="C1493" s="2709" t="s">
        <v>666</v>
      </c>
      <c r="D1493" s="2709"/>
      <c r="E1493" s="2000">
        <f t="shared" ref="E1493:G1494" si="371">E1494</f>
        <v>1218900</v>
      </c>
      <c r="F1493" s="2000">
        <f t="shared" si="371"/>
        <v>2818900</v>
      </c>
      <c r="G1493" s="2000">
        <f t="shared" si="371"/>
        <v>2218900</v>
      </c>
      <c r="H1493" s="2002">
        <f t="shared" si="363"/>
        <v>0.78715101635389695</v>
      </c>
    </row>
    <row r="1494" spans="1:8" ht="17.100000000000001" customHeight="1">
      <c r="A1494" s="1193"/>
      <c r="B1494" s="2661"/>
      <c r="C1494" s="2700" t="s">
        <v>673</v>
      </c>
      <c r="D1494" s="2700"/>
      <c r="E1494" s="2026">
        <f t="shared" si="371"/>
        <v>1218900</v>
      </c>
      <c r="F1494" s="2026">
        <f t="shared" si="371"/>
        <v>2818900</v>
      </c>
      <c r="G1494" s="2026">
        <f t="shared" si="371"/>
        <v>2218900</v>
      </c>
      <c r="H1494" s="2027">
        <f t="shared" si="363"/>
        <v>0.78715101635389695</v>
      </c>
    </row>
    <row r="1495" spans="1:8" ht="17.100000000000001" customHeight="1">
      <c r="A1495" s="1193"/>
      <c r="B1495" s="2661"/>
      <c r="C1495" s="1989" t="s">
        <v>466</v>
      </c>
      <c r="D1495" s="1995" t="s">
        <v>679</v>
      </c>
      <c r="E1495" s="2000">
        <v>1218900</v>
      </c>
      <c r="F1495" s="2000">
        <v>2818900</v>
      </c>
      <c r="G1495" s="2000">
        <v>2218900</v>
      </c>
      <c r="H1495" s="2002">
        <f t="shared" si="363"/>
        <v>0.78715101635389695</v>
      </c>
    </row>
    <row r="1496" spans="1:8" ht="17.100000000000001" customHeight="1">
      <c r="A1496" s="1193"/>
      <c r="B1496" s="2661"/>
      <c r="C1496" s="1607"/>
      <c r="D1496" s="1398"/>
      <c r="E1496" s="1399"/>
      <c r="F1496" s="1399"/>
      <c r="G1496" s="1399"/>
      <c r="H1496" s="1400"/>
    </row>
    <row r="1497" spans="1:8" ht="17.100000000000001" customHeight="1">
      <c r="A1497" s="1193"/>
      <c r="B1497" s="2661"/>
      <c r="C1497" s="2655" t="s">
        <v>742</v>
      </c>
      <c r="D1497" s="2655"/>
      <c r="E1497" s="2028">
        <f t="shared" ref="E1497:G1497" si="372">E1498</f>
        <v>1132550</v>
      </c>
      <c r="F1497" s="2028">
        <f t="shared" si="372"/>
        <v>1132550</v>
      </c>
      <c r="G1497" s="2028">
        <f t="shared" si="372"/>
        <v>1132545</v>
      </c>
      <c r="H1497" s="2029">
        <f t="shared" si="363"/>
        <v>0.9999955851838771</v>
      </c>
    </row>
    <row r="1498" spans="1:8" ht="36" customHeight="1">
      <c r="A1498" s="1193"/>
      <c r="B1498" s="2661"/>
      <c r="C1498" s="1989" t="s">
        <v>975</v>
      </c>
      <c r="D1498" s="1995" t="s">
        <v>976</v>
      </c>
      <c r="E1498" s="2000">
        <v>1132550</v>
      </c>
      <c r="F1498" s="2000">
        <v>1132550</v>
      </c>
      <c r="G1498" s="2000">
        <v>1132545</v>
      </c>
      <c r="H1498" s="2002">
        <f t="shared" si="363"/>
        <v>0.9999955851838771</v>
      </c>
    </row>
    <row r="1499" spans="1:8" ht="15" customHeight="1">
      <c r="A1499" s="1193"/>
      <c r="B1499" s="1205"/>
      <c r="C1499" s="1910"/>
      <c r="D1499" s="1911"/>
      <c r="E1499" s="1306"/>
      <c r="F1499" s="1306"/>
      <c r="G1499" s="1306"/>
      <c r="H1499" s="1307"/>
    </row>
    <row r="1500" spans="1:8" ht="17.25" customHeight="1">
      <c r="A1500" s="1193"/>
      <c r="B1500" s="1205"/>
      <c r="C1500" s="2629" t="s">
        <v>697</v>
      </c>
      <c r="D1500" s="2629"/>
      <c r="E1500" s="1199">
        <f>E1501</f>
        <v>288000</v>
      </c>
      <c r="F1500" s="1199">
        <f t="shared" ref="F1500:G1501" si="373">F1501</f>
        <v>288000</v>
      </c>
      <c r="G1500" s="1199">
        <f t="shared" si="373"/>
        <v>288000</v>
      </c>
      <c r="H1500" s="1200">
        <f t="shared" si="363"/>
        <v>1</v>
      </c>
    </row>
    <row r="1501" spans="1:8" ht="18" customHeight="1">
      <c r="A1501" s="1193"/>
      <c r="B1501" s="1205"/>
      <c r="C1501" s="2699" t="s">
        <v>982</v>
      </c>
      <c r="D1501" s="2699"/>
      <c r="E1501" s="2000">
        <f>E1502</f>
        <v>288000</v>
      </c>
      <c r="F1501" s="2000">
        <f t="shared" si="373"/>
        <v>288000</v>
      </c>
      <c r="G1501" s="2000">
        <f t="shared" si="373"/>
        <v>288000</v>
      </c>
      <c r="H1501" s="2002">
        <f t="shared" si="363"/>
        <v>1</v>
      </c>
    </row>
    <row r="1502" spans="1:8" ht="37.5" customHeight="1" thickBot="1">
      <c r="A1502" s="1193"/>
      <c r="B1502" s="1205"/>
      <c r="C1502" s="1985" t="s">
        <v>484</v>
      </c>
      <c r="D1502" s="1999" t="s">
        <v>848</v>
      </c>
      <c r="E1502" s="1409">
        <v>288000</v>
      </c>
      <c r="F1502" s="1409">
        <v>288000</v>
      </c>
      <c r="G1502" s="1409">
        <v>288000</v>
      </c>
      <c r="H1502" s="1410">
        <f t="shared" si="363"/>
        <v>1</v>
      </c>
    </row>
    <row r="1503" spans="1:8" ht="17.100000000000001" customHeight="1" thickBot="1">
      <c r="A1503" s="1193"/>
      <c r="B1503" s="1281" t="s">
        <v>505</v>
      </c>
      <c r="C1503" s="1282"/>
      <c r="D1503" s="1283" t="s">
        <v>506</v>
      </c>
      <c r="E1503" s="1284">
        <f t="shared" ref="E1503:G1504" si="374">E1504</f>
        <v>150000</v>
      </c>
      <c r="F1503" s="1284">
        <f t="shared" si="374"/>
        <v>150001</v>
      </c>
      <c r="G1503" s="1284">
        <f t="shared" si="374"/>
        <v>124566</v>
      </c>
      <c r="H1503" s="1285">
        <f t="shared" si="363"/>
        <v>0.83043446377024155</v>
      </c>
    </row>
    <row r="1504" spans="1:8" ht="17.100000000000001" customHeight="1">
      <c r="A1504" s="1193"/>
      <c r="B1504" s="2630"/>
      <c r="C1504" s="2629" t="s">
        <v>665</v>
      </c>
      <c r="D1504" s="2629"/>
      <c r="E1504" s="1199">
        <f t="shared" si="374"/>
        <v>150000</v>
      </c>
      <c r="F1504" s="1199">
        <f t="shared" si="374"/>
        <v>150001</v>
      </c>
      <c r="G1504" s="1199">
        <f t="shared" si="374"/>
        <v>124566</v>
      </c>
      <c r="H1504" s="1200">
        <f t="shared" si="363"/>
        <v>0.83043446377024155</v>
      </c>
    </row>
    <row r="1505" spans="1:8" ht="17.100000000000001" customHeight="1">
      <c r="A1505" s="1193"/>
      <c r="B1505" s="2630"/>
      <c r="C1505" s="2699" t="s">
        <v>742</v>
      </c>
      <c r="D1505" s="2699"/>
      <c r="E1505" s="2000">
        <f t="shared" ref="E1505:G1505" si="375">SUM(E1506:E1506)</f>
        <v>150000</v>
      </c>
      <c r="F1505" s="2000">
        <f t="shared" si="375"/>
        <v>150001</v>
      </c>
      <c r="G1505" s="2000">
        <f t="shared" si="375"/>
        <v>124566</v>
      </c>
      <c r="H1505" s="2002">
        <f t="shared" si="363"/>
        <v>0.83043446377024155</v>
      </c>
    </row>
    <row r="1506" spans="1:8" ht="50.25" customHeight="1" thickBot="1">
      <c r="A1506" s="1193"/>
      <c r="B1506" s="2630"/>
      <c r="C1506" s="1985" t="s">
        <v>96</v>
      </c>
      <c r="D1506" s="1999" t="s">
        <v>752</v>
      </c>
      <c r="E1506" s="1409">
        <v>150000</v>
      </c>
      <c r="F1506" s="1409">
        <v>150001</v>
      </c>
      <c r="G1506" s="1409">
        <v>124566</v>
      </c>
      <c r="H1506" s="1410">
        <f t="shared" si="363"/>
        <v>0.83043446377024155</v>
      </c>
    </row>
    <row r="1507" spans="1:8" ht="17.100000000000001" customHeight="1" thickBot="1">
      <c r="A1507" s="1193"/>
      <c r="B1507" s="1281" t="s">
        <v>507</v>
      </c>
      <c r="C1507" s="1282"/>
      <c r="D1507" s="1283" t="s">
        <v>300</v>
      </c>
      <c r="E1507" s="1284">
        <f t="shared" ref="E1507:G1507" si="376">SUM(E1508)</f>
        <v>457800</v>
      </c>
      <c r="F1507" s="1284">
        <f t="shared" si="376"/>
        <v>357800</v>
      </c>
      <c r="G1507" s="1284">
        <f t="shared" si="376"/>
        <v>309380</v>
      </c>
      <c r="H1507" s="1285">
        <f t="shared" si="363"/>
        <v>0.86467300167691452</v>
      </c>
    </row>
    <row r="1508" spans="1:8" ht="17.100000000000001" customHeight="1">
      <c r="A1508" s="1193"/>
      <c r="B1508" s="1205"/>
      <c r="C1508" s="2590" t="s">
        <v>665</v>
      </c>
      <c r="D1508" s="2590"/>
      <c r="E1508" s="1199">
        <f t="shared" ref="E1508:G1508" si="377">E1509+E1515</f>
        <v>457800</v>
      </c>
      <c r="F1508" s="1199">
        <f t="shared" si="377"/>
        <v>357800</v>
      </c>
      <c r="G1508" s="1199">
        <f t="shared" si="377"/>
        <v>309380</v>
      </c>
      <c r="H1508" s="1200">
        <f t="shared" si="363"/>
        <v>0.86467300167691452</v>
      </c>
    </row>
    <row r="1509" spans="1:8" ht="17.100000000000001" customHeight="1">
      <c r="A1509" s="1193"/>
      <c r="B1509" s="1205"/>
      <c r="C1509" s="2709" t="s">
        <v>666</v>
      </c>
      <c r="D1509" s="2709"/>
      <c r="E1509" s="2000">
        <f t="shared" ref="E1509:G1509" si="378">E1510</f>
        <v>30000</v>
      </c>
      <c r="F1509" s="2000">
        <f t="shared" si="378"/>
        <v>30000</v>
      </c>
      <c r="G1509" s="2000">
        <f t="shared" si="378"/>
        <v>29344</v>
      </c>
      <c r="H1509" s="2002">
        <f t="shared" si="363"/>
        <v>0.9781333333333333</v>
      </c>
    </row>
    <row r="1510" spans="1:8" ht="17.100000000000001" customHeight="1">
      <c r="A1510" s="1193"/>
      <c r="B1510" s="1205"/>
      <c r="C1510" s="2700" t="s">
        <v>673</v>
      </c>
      <c r="D1510" s="2700"/>
      <c r="E1510" s="2000">
        <f>SUM(E1511:E1513)</f>
        <v>30000</v>
      </c>
      <c r="F1510" s="2000">
        <f t="shared" ref="F1510:G1510" si="379">SUM(F1511:F1513)</f>
        <v>30000</v>
      </c>
      <c r="G1510" s="2000">
        <f t="shared" si="379"/>
        <v>29344</v>
      </c>
      <c r="H1510" s="2002">
        <f t="shared" si="363"/>
        <v>0.9781333333333333</v>
      </c>
    </row>
    <row r="1511" spans="1:8" ht="17.100000000000001" customHeight="1">
      <c r="A1511" s="1193"/>
      <c r="B1511" s="1205"/>
      <c r="C1511" s="2030" t="s">
        <v>509</v>
      </c>
      <c r="D1511" s="1995" t="s">
        <v>724</v>
      </c>
      <c r="E1511" s="2000">
        <v>30000</v>
      </c>
      <c r="F1511" s="2000">
        <v>23000</v>
      </c>
      <c r="G1511" s="2000">
        <v>22457</v>
      </c>
      <c r="H1511" s="2002">
        <f t="shared" si="363"/>
        <v>0.97639130434782606</v>
      </c>
    </row>
    <row r="1512" spans="1:8" ht="17.100000000000001" customHeight="1">
      <c r="A1512" s="1193"/>
      <c r="B1512" s="1205"/>
      <c r="C1512" s="2011" t="s">
        <v>463</v>
      </c>
      <c r="D1512" s="1723" t="s">
        <v>675</v>
      </c>
      <c r="E1512" s="1306">
        <v>0</v>
      </c>
      <c r="F1512" s="1306">
        <v>4000</v>
      </c>
      <c r="G1512" s="1306">
        <v>3887</v>
      </c>
      <c r="H1512" s="1307">
        <f t="shared" si="363"/>
        <v>0.97175</v>
      </c>
    </row>
    <row r="1513" spans="1:8" ht="17.100000000000001" customHeight="1">
      <c r="A1513" s="1193"/>
      <c r="B1513" s="1205"/>
      <c r="C1513" s="1823" t="s">
        <v>467</v>
      </c>
      <c r="D1513" s="1723" t="s">
        <v>680</v>
      </c>
      <c r="E1513" s="1306">
        <v>0</v>
      </c>
      <c r="F1513" s="1306">
        <v>3000</v>
      </c>
      <c r="G1513" s="1306">
        <v>3000</v>
      </c>
      <c r="H1513" s="1307">
        <f t="shared" si="363"/>
        <v>1</v>
      </c>
    </row>
    <row r="1514" spans="1:8" ht="17.100000000000001" customHeight="1">
      <c r="A1514" s="1193"/>
      <c r="B1514" s="1205"/>
      <c r="C1514" s="2031"/>
      <c r="D1514" s="1238"/>
      <c r="E1514" s="1215"/>
      <c r="F1514" s="1215"/>
      <c r="G1514" s="1215"/>
      <c r="H1514" s="1216"/>
    </row>
    <row r="1515" spans="1:8" ht="17.100000000000001" customHeight="1">
      <c r="A1515" s="1193"/>
      <c r="B1515" s="1205"/>
      <c r="C1515" s="2723" t="s">
        <v>742</v>
      </c>
      <c r="D1515" s="2696"/>
      <c r="E1515" s="2000">
        <f t="shared" ref="E1515:G1515" si="380">SUM(E1516:E1516)</f>
        <v>427800</v>
      </c>
      <c r="F1515" s="2000">
        <f t="shared" si="380"/>
        <v>327800</v>
      </c>
      <c r="G1515" s="2000">
        <f t="shared" si="380"/>
        <v>280036</v>
      </c>
      <c r="H1515" s="2002">
        <f t="shared" si="363"/>
        <v>0.85428920073215375</v>
      </c>
    </row>
    <row r="1516" spans="1:8" ht="51" customHeight="1" thickBot="1">
      <c r="A1516" s="1193"/>
      <c r="B1516" s="1205"/>
      <c r="C1516" s="1985" t="s">
        <v>96</v>
      </c>
      <c r="D1516" s="1999" t="s">
        <v>752</v>
      </c>
      <c r="E1516" s="1409">
        <v>427800</v>
      </c>
      <c r="F1516" s="1409">
        <v>327800</v>
      </c>
      <c r="G1516" s="1409">
        <v>280036</v>
      </c>
      <c r="H1516" s="1410">
        <f t="shared" si="363"/>
        <v>0.85428920073215375</v>
      </c>
    </row>
    <row r="1517" spans="1:8" ht="27.75" customHeight="1" thickBot="1">
      <c r="A1517" s="1193"/>
      <c r="B1517" s="1281" t="s">
        <v>429</v>
      </c>
      <c r="C1517" s="1282"/>
      <c r="D1517" s="1283" t="s">
        <v>302</v>
      </c>
      <c r="E1517" s="1284">
        <f t="shared" ref="E1517:G1520" si="381">E1518</f>
        <v>25000</v>
      </c>
      <c r="F1517" s="1284">
        <f t="shared" si="381"/>
        <v>25000</v>
      </c>
      <c r="G1517" s="1284">
        <f t="shared" si="381"/>
        <v>22989</v>
      </c>
      <c r="H1517" s="1285">
        <f t="shared" si="363"/>
        <v>0.91956000000000004</v>
      </c>
    </row>
    <row r="1518" spans="1:8" ht="17.100000000000001" customHeight="1">
      <c r="A1518" s="1193"/>
      <c r="B1518" s="2630"/>
      <c r="C1518" s="2590" t="s">
        <v>665</v>
      </c>
      <c r="D1518" s="2590"/>
      <c r="E1518" s="1199">
        <f t="shared" si="381"/>
        <v>25000</v>
      </c>
      <c r="F1518" s="1199">
        <f t="shared" si="381"/>
        <v>25000</v>
      </c>
      <c r="G1518" s="1199">
        <f t="shared" si="381"/>
        <v>22989</v>
      </c>
      <c r="H1518" s="1200">
        <f t="shared" si="363"/>
        <v>0.91956000000000004</v>
      </c>
    </row>
    <row r="1519" spans="1:8" ht="17.100000000000001" customHeight="1">
      <c r="A1519" s="1193"/>
      <c r="B1519" s="2630"/>
      <c r="C1519" s="2709" t="s">
        <v>666</v>
      </c>
      <c r="D1519" s="2709"/>
      <c r="E1519" s="2000">
        <f t="shared" si="381"/>
        <v>25000</v>
      </c>
      <c r="F1519" s="2000">
        <f t="shared" si="381"/>
        <v>25000</v>
      </c>
      <c r="G1519" s="2000">
        <f t="shared" si="381"/>
        <v>22989</v>
      </c>
      <c r="H1519" s="2002">
        <f t="shared" si="363"/>
        <v>0.91956000000000004</v>
      </c>
    </row>
    <row r="1520" spans="1:8" ht="17.100000000000001" customHeight="1">
      <c r="A1520" s="1193"/>
      <c r="B1520" s="2630"/>
      <c r="C1520" s="2700" t="s">
        <v>673</v>
      </c>
      <c r="D1520" s="2700"/>
      <c r="E1520" s="2000">
        <f t="shared" si="381"/>
        <v>25000</v>
      </c>
      <c r="F1520" s="2000">
        <f t="shared" si="381"/>
        <v>25000</v>
      </c>
      <c r="G1520" s="2000">
        <f t="shared" si="381"/>
        <v>22989</v>
      </c>
      <c r="H1520" s="2002">
        <f t="shared" si="363"/>
        <v>0.91956000000000004</v>
      </c>
    </row>
    <row r="1521" spans="1:8" ht="17.100000000000001" customHeight="1" thickBot="1">
      <c r="A1521" s="1193"/>
      <c r="B1521" s="2630"/>
      <c r="C1521" s="2032" t="s">
        <v>485</v>
      </c>
      <c r="D1521" s="1999" t="s">
        <v>985</v>
      </c>
      <c r="E1521" s="1409">
        <v>25000</v>
      </c>
      <c r="F1521" s="1409">
        <v>25000</v>
      </c>
      <c r="G1521" s="1409">
        <v>22989</v>
      </c>
      <c r="H1521" s="1410">
        <f t="shared" si="363"/>
        <v>0.91956000000000004</v>
      </c>
    </row>
    <row r="1522" spans="1:8" ht="17.100000000000001" customHeight="1" thickBot="1">
      <c r="A1522" s="1193"/>
      <c r="B1522" s="1281" t="s">
        <v>430</v>
      </c>
      <c r="C1522" s="1411"/>
      <c r="D1522" s="1283" t="s">
        <v>53</v>
      </c>
      <c r="E1522" s="1284">
        <f>SUM(E1523)</f>
        <v>37650</v>
      </c>
      <c r="F1522" s="1284">
        <f t="shared" ref="F1522:G1522" si="382">SUM(F1523)</f>
        <v>77161</v>
      </c>
      <c r="G1522" s="1284">
        <f t="shared" si="382"/>
        <v>58631</v>
      </c>
      <c r="H1522" s="1285">
        <f t="shared" si="363"/>
        <v>0.75985277536579365</v>
      </c>
    </row>
    <row r="1523" spans="1:8" ht="17.100000000000001" customHeight="1">
      <c r="A1523" s="1193"/>
      <c r="B1523" s="1233"/>
      <c r="C1523" s="2590" t="s">
        <v>665</v>
      </c>
      <c r="D1523" s="2590"/>
      <c r="E1523" s="1199">
        <f>E1524+E1531</f>
        <v>37650</v>
      </c>
      <c r="F1523" s="1199">
        <f t="shared" ref="F1523:G1523" si="383">F1524+F1531</f>
        <v>77161</v>
      </c>
      <c r="G1523" s="1199">
        <f t="shared" si="383"/>
        <v>58631</v>
      </c>
      <c r="H1523" s="1200">
        <f t="shared" si="363"/>
        <v>0.75985277536579365</v>
      </c>
    </row>
    <row r="1524" spans="1:8" ht="17.100000000000001" customHeight="1">
      <c r="A1524" s="1193"/>
      <c r="B1524" s="1205"/>
      <c r="C1524" s="2709" t="s">
        <v>666</v>
      </c>
      <c r="D1524" s="2709"/>
      <c r="E1524" s="2033">
        <f t="shared" ref="E1524:G1524" si="384">E1525+E1528</f>
        <v>37650</v>
      </c>
      <c r="F1524" s="2033">
        <f t="shared" si="384"/>
        <v>67362</v>
      </c>
      <c r="G1524" s="2033">
        <f t="shared" si="384"/>
        <v>48832</v>
      </c>
      <c r="H1524" s="2034">
        <f t="shared" si="363"/>
        <v>0.72491909385113273</v>
      </c>
    </row>
    <row r="1525" spans="1:8" ht="17.100000000000001" customHeight="1">
      <c r="A1525" s="1193"/>
      <c r="B1525" s="1205"/>
      <c r="C1525" s="2715" t="s">
        <v>667</v>
      </c>
      <c r="D1525" s="2715"/>
      <c r="E1525" s="2033">
        <f t="shared" ref="E1525:G1525" si="385">SUM(E1526:E1526)</f>
        <v>34850</v>
      </c>
      <c r="F1525" s="2033">
        <f t="shared" si="385"/>
        <v>47362</v>
      </c>
      <c r="G1525" s="2033">
        <f t="shared" si="385"/>
        <v>33600</v>
      </c>
      <c r="H1525" s="2034">
        <f t="shared" si="363"/>
        <v>0.70942950044339348</v>
      </c>
    </row>
    <row r="1526" spans="1:8" ht="17.100000000000001" customHeight="1">
      <c r="A1526" s="1193"/>
      <c r="B1526" s="1205"/>
      <c r="C1526" s="1989" t="s">
        <v>478</v>
      </c>
      <c r="D1526" s="1995" t="s">
        <v>672</v>
      </c>
      <c r="E1526" s="1991">
        <v>34850</v>
      </c>
      <c r="F1526" s="1991">
        <v>47362</v>
      </c>
      <c r="G1526" s="1991">
        <v>33600</v>
      </c>
      <c r="H1526" s="1993">
        <f t="shared" si="363"/>
        <v>0.70942950044339348</v>
      </c>
    </row>
    <row r="1527" spans="1:8" ht="17.100000000000001" customHeight="1">
      <c r="A1527" s="1193"/>
      <c r="B1527" s="1205"/>
      <c r="C1527" s="1238"/>
      <c r="D1527" s="1238"/>
      <c r="E1527" s="1215"/>
      <c r="F1527" s="1215"/>
      <c r="G1527" s="1215"/>
      <c r="H1527" s="1216"/>
    </row>
    <row r="1528" spans="1:8" ht="17.100000000000001" customHeight="1">
      <c r="A1528" s="1193"/>
      <c r="B1528" s="1205"/>
      <c r="C1528" s="2718" t="s">
        <v>673</v>
      </c>
      <c r="D1528" s="2718"/>
      <c r="E1528" s="1986">
        <f t="shared" ref="E1528:G1528" si="386">SUM(E1529:E1529)</f>
        <v>2800</v>
      </c>
      <c r="F1528" s="1986">
        <f t="shared" si="386"/>
        <v>20000</v>
      </c>
      <c r="G1528" s="1986">
        <f t="shared" si="386"/>
        <v>15232</v>
      </c>
      <c r="H1528" s="1988">
        <f t="shared" si="363"/>
        <v>0.76160000000000005</v>
      </c>
    </row>
    <row r="1529" spans="1:8" ht="17.100000000000001" customHeight="1">
      <c r="A1529" s="1193"/>
      <c r="B1529" s="1205"/>
      <c r="C1529" s="2035" t="s">
        <v>467</v>
      </c>
      <c r="D1529" s="2036" t="s">
        <v>680</v>
      </c>
      <c r="E1529" s="2000">
        <v>2800</v>
      </c>
      <c r="F1529" s="2000">
        <v>20000</v>
      </c>
      <c r="G1529" s="2000">
        <v>15232</v>
      </c>
      <c r="H1529" s="2002">
        <f t="shared" si="363"/>
        <v>0.76160000000000005</v>
      </c>
    </row>
    <row r="1530" spans="1:8" ht="17.100000000000001" customHeight="1">
      <c r="A1530" s="1193"/>
      <c r="B1530" s="1205"/>
      <c r="C1530" s="2719"/>
      <c r="D1530" s="2720"/>
      <c r="E1530" s="1221"/>
      <c r="F1530" s="1221"/>
      <c r="G1530" s="1221"/>
      <c r="H1530" s="1222"/>
    </row>
    <row r="1531" spans="1:8" ht="17.100000000000001" customHeight="1">
      <c r="A1531" s="1193"/>
      <c r="B1531" s="1205"/>
      <c r="C1531" s="2721" t="s">
        <v>742</v>
      </c>
      <c r="D1531" s="2722"/>
      <c r="E1531" s="2000">
        <f>E1532</f>
        <v>0</v>
      </c>
      <c r="F1531" s="2000">
        <f t="shared" ref="F1531:G1531" si="387">F1532</f>
        <v>9799</v>
      </c>
      <c r="G1531" s="2000">
        <f t="shared" si="387"/>
        <v>9799</v>
      </c>
      <c r="H1531" s="2002">
        <f t="shared" si="363"/>
        <v>1</v>
      </c>
    </row>
    <row r="1532" spans="1:8" ht="42" customHeight="1" thickBot="1">
      <c r="A1532" s="1193"/>
      <c r="B1532" s="1205"/>
      <c r="C1532" s="1985" t="s">
        <v>109</v>
      </c>
      <c r="D1532" s="1999" t="s">
        <v>784</v>
      </c>
      <c r="E1532" s="1221">
        <v>0</v>
      </c>
      <c r="F1532" s="1221">
        <v>9799</v>
      </c>
      <c r="G1532" s="1221">
        <v>9799</v>
      </c>
      <c r="H1532" s="1222">
        <f t="shared" si="363"/>
        <v>1</v>
      </c>
    </row>
    <row r="1533" spans="1:8" ht="17.100000000000001" customHeight="1" thickBot="1">
      <c r="A1533" s="1187" t="s">
        <v>510</v>
      </c>
      <c r="B1533" s="1188"/>
      <c r="C1533" s="1189"/>
      <c r="D1533" s="1190" t="s">
        <v>986</v>
      </c>
      <c r="E1533" s="1191">
        <f>SUM(E1534,E1538,E1542,E1598,E1594)</f>
        <v>20306715</v>
      </c>
      <c r="F1533" s="1191">
        <f t="shared" ref="F1533:G1533" si="388">SUM(F1534,F1538,F1542,F1598,F1594)</f>
        <v>28109376</v>
      </c>
      <c r="G1533" s="1191">
        <f t="shared" si="388"/>
        <v>27246165</v>
      </c>
      <c r="H1533" s="1192">
        <f t="shared" si="363"/>
        <v>0.96929099386624595</v>
      </c>
    </row>
    <row r="1534" spans="1:8" ht="17.100000000000001" customHeight="1" thickBot="1">
      <c r="A1534" s="1878"/>
      <c r="B1534" s="1782" t="s">
        <v>511</v>
      </c>
      <c r="C1534" s="1783"/>
      <c r="D1534" s="1784" t="s">
        <v>304</v>
      </c>
      <c r="E1534" s="1284">
        <f t="shared" ref="E1534:G1535" si="389">E1535</f>
        <v>200000</v>
      </c>
      <c r="F1534" s="1284">
        <f t="shared" si="389"/>
        <v>200000</v>
      </c>
      <c r="G1534" s="1284">
        <f t="shared" si="389"/>
        <v>181412</v>
      </c>
      <c r="H1534" s="1285">
        <f t="shared" si="363"/>
        <v>0.90705999999999998</v>
      </c>
    </row>
    <row r="1535" spans="1:8" ht="17.100000000000001" customHeight="1">
      <c r="A1535" s="1878"/>
      <c r="B1535" s="2717"/>
      <c r="C1535" s="2590" t="s">
        <v>665</v>
      </c>
      <c r="D1535" s="2590"/>
      <c r="E1535" s="1199">
        <f t="shared" si="389"/>
        <v>200000</v>
      </c>
      <c r="F1535" s="1199">
        <f t="shared" si="389"/>
        <v>200000</v>
      </c>
      <c r="G1535" s="1199">
        <f t="shared" si="389"/>
        <v>181412</v>
      </c>
      <c r="H1535" s="1200">
        <f t="shared" si="363"/>
        <v>0.90705999999999998</v>
      </c>
    </row>
    <row r="1536" spans="1:8" ht="17.100000000000001" customHeight="1">
      <c r="A1536" s="1878"/>
      <c r="B1536" s="2717"/>
      <c r="C1536" s="2709" t="s">
        <v>742</v>
      </c>
      <c r="D1536" s="2709"/>
      <c r="E1536" s="2000">
        <f t="shared" ref="E1536:G1536" si="390">SUM(E1537:E1537)</f>
        <v>200000</v>
      </c>
      <c r="F1536" s="2000">
        <f t="shared" si="390"/>
        <v>200000</v>
      </c>
      <c r="G1536" s="2000">
        <f t="shared" si="390"/>
        <v>181412</v>
      </c>
      <c r="H1536" s="2002">
        <f t="shared" si="363"/>
        <v>0.90705999999999998</v>
      </c>
    </row>
    <row r="1537" spans="1:8" ht="51.75" thickBot="1">
      <c r="A1537" s="1878"/>
      <c r="B1537" s="2717"/>
      <c r="C1537" s="2037" t="s">
        <v>96</v>
      </c>
      <c r="D1537" s="2038" t="s">
        <v>987</v>
      </c>
      <c r="E1537" s="1986">
        <v>200000</v>
      </c>
      <c r="F1537" s="1986">
        <v>200000</v>
      </c>
      <c r="G1537" s="1986">
        <v>181412</v>
      </c>
      <c r="H1537" s="1988">
        <f t="shared" si="363"/>
        <v>0.90705999999999998</v>
      </c>
    </row>
    <row r="1538" spans="1:8" ht="26.25" hidden="1" thickBot="1">
      <c r="A1538" s="1878"/>
      <c r="B1538" s="1782" t="s">
        <v>988</v>
      </c>
      <c r="C1538" s="1783"/>
      <c r="D1538" s="1784" t="s">
        <v>989</v>
      </c>
      <c r="E1538" s="1412">
        <f t="shared" ref="E1538:E1540" si="391">E1539</f>
        <v>0</v>
      </c>
      <c r="F1538" s="1412"/>
      <c r="G1538" s="1412"/>
      <c r="H1538" s="1413" t="e">
        <f t="shared" si="363"/>
        <v>#DIV/0!</v>
      </c>
    </row>
    <row r="1539" spans="1:8" ht="17.25" hidden="1" customHeight="1">
      <c r="A1539" s="1878"/>
      <c r="B1539" s="2717"/>
      <c r="C1539" s="2590" t="s">
        <v>697</v>
      </c>
      <c r="D1539" s="2590"/>
      <c r="E1539" s="1416">
        <f t="shared" si="391"/>
        <v>0</v>
      </c>
      <c r="F1539" s="1416"/>
      <c r="G1539" s="1416"/>
      <c r="H1539" s="1417" t="e">
        <f t="shared" si="363"/>
        <v>#DIV/0!</v>
      </c>
    </row>
    <row r="1540" spans="1:8" ht="17.25" hidden="1" customHeight="1">
      <c r="A1540" s="1878"/>
      <c r="B1540" s="2717"/>
      <c r="C1540" s="2699" t="s">
        <v>698</v>
      </c>
      <c r="D1540" s="2699"/>
      <c r="E1540" s="1986">
        <f t="shared" si="391"/>
        <v>0</v>
      </c>
      <c r="F1540" s="1986"/>
      <c r="G1540" s="1986"/>
      <c r="H1540" s="1988" t="e">
        <f t="shared" si="363"/>
        <v>#DIV/0!</v>
      </c>
    </row>
    <row r="1541" spans="1:8" ht="40.5" hidden="1" customHeight="1" thickBot="1">
      <c r="A1541" s="1878"/>
      <c r="B1541" s="2717"/>
      <c r="C1541" s="2037" t="s">
        <v>385</v>
      </c>
      <c r="D1541" s="2038" t="s">
        <v>803</v>
      </c>
      <c r="E1541" s="1986">
        <v>0</v>
      </c>
      <c r="F1541" s="1986"/>
      <c r="G1541" s="1986"/>
      <c r="H1541" s="1988" t="e">
        <f t="shared" ref="H1541:H1605" si="392">G1541/F1541</f>
        <v>#DIV/0!</v>
      </c>
    </row>
    <row r="1542" spans="1:8" ht="17.100000000000001" customHeight="1" thickBot="1">
      <c r="A1542" s="1193"/>
      <c r="B1542" s="1281" t="s">
        <v>990</v>
      </c>
      <c r="C1542" s="1282"/>
      <c r="D1542" s="1283" t="s">
        <v>306</v>
      </c>
      <c r="E1542" s="1284">
        <f t="shared" ref="E1542:G1542" si="393">E1543+E1590</f>
        <v>3981525</v>
      </c>
      <c r="F1542" s="1284">
        <f t="shared" si="393"/>
        <v>4087638</v>
      </c>
      <c r="G1542" s="1284">
        <f t="shared" si="393"/>
        <v>3980152</v>
      </c>
      <c r="H1542" s="1285">
        <f t="shared" si="392"/>
        <v>0.973704618657523</v>
      </c>
    </row>
    <row r="1543" spans="1:8" ht="17.100000000000001" customHeight="1">
      <c r="A1543" s="1193"/>
      <c r="B1543" s="1205"/>
      <c r="C1543" s="2590" t="s">
        <v>665</v>
      </c>
      <c r="D1543" s="2590"/>
      <c r="E1543" s="1199">
        <f>E1544+E1575+E1578</f>
        <v>3902525</v>
      </c>
      <c r="F1543" s="1199">
        <f t="shared" ref="F1543:G1543" si="394">F1544+F1575+F1578</f>
        <v>3858838</v>
      </c>
      <c r="G1543" s="1199">
        <f t="shared" si="394"/>
        <v>3771179</v>
      </c>
      <c r="H1543" s="1200">
        <f t="shared" si="392"/>
        <v>0.9772835760402484</v>
      </c>
    </row>
    <row r="1544" spans="1:8" ht="17.100000000000001" customHeight="1">
      <c r="A1544" s="1193"/>
      <c r="B1544" s="1205"/>
      <c r="C1544" s="2709" t="s">
        <v>666</v>
      </c>
      <c r="D1544" s="2709"/>
      <c r="E1544" s="2000">
        <f t="shared" ref="E1544:G1544" si="395">E1545+E1552</f>
        <v>2713065</v>
      </c>
      <c r="F1544" s="2000">
        <f t="shared" si="395"/>
        <v>3189778</v>
      </c>
      <c r="G1544" s="2000">
        <f t="shared" si="395"/>
        <v>3123033</v>
      </c>
      <c r="H1544" s="2002">
        <f t="shared" si="392"/>
        <v>0.97907534630936699</v>
      </c>
    </row>
    <row r="1545" spans="1:8" ht="17.100000000000001" customHeight="1">
      <c r="A1545" s="1193"/>
      <c r="B1545" s="1205"/>
      <c r="C1545" s="2715" t="s">
        <v>667</v>
      </c>
      <c r="D1545" s="2715"/>
      <c r="E1545" s="2026">
        <f t="shared" ref="E1545:G1545" si="396">SUM(E1546:E1550)</f>
        <v>2014197</v>
      </c>
      <c r="F1545" s="2026">
        <f t="shared" si="396"/>
        <v>2448677</v>
      </c>
      <c r="G1545" s="2026">
        <f t="shared" si="396"/>
        <v>2444954</v>
      </c>
      <c r="H1545" s="2027">
        <f t="shared" si="392"/>
        <v>0.99847958714032103</v>
      </c>
    </row>
    <row r="1546" spans="1:8" ht="17.100000000000001" customHeight="1">
      <c r="A1546" s="1193"/>
      <c r="B1546" s="1205"/>
      <c r="C1546" s="1989" t="s">
        <v>459</v>
      </c>
      <c r="D1546" s="1995" t="s">
        <v>668</v>
      </c>
      <c r="E1546" s="2000">
        <v>1557354</v>
      </c>
      <c r="F1546" s="2000">
        <v>1932312</v>
      </c>
      <c r="G1546" s="2000">
        <v>1932176</v>
      </c>
      <c r="H1546" s="2002">
        <f t="shared" si="392"/>
        <v>0.99992961799129743</v>
      </c>
    </row>
    <row r="1547" spans="1:8" ht="17.100000000000001" customHeight="1">
      <c r="A1547" s="1193"/>
      <c r="B1547" s="1205"/>
      <c r="C1547" s="1989" t="s">
        <v>460</v>
      </c>
      <c r="D1547" s="1995" t="s">
        <v>669</v>
      </c>
      <c r="E1547" s="2000">
        <v>133760</v>
      </c>
      <c r="F1547" s="2000">
        <v>120890</v>
      </c>
      <c r="G1547" s="2000">
        <v>120890</v>
      </c>
      <c r="H1547" s="2002">
        <f t="shared" si="392"/>
        <v>1</v>
      </c>
    </row>
    <row r="1548" spans="1:8" ht="17.100000000000001" customHeight="1">
      <c r="A1548" s="1193"/>
      <c r="B1548" s="1205"/>
      <c r="C1548" s="1989" t="s">
        <v>461</v>
      </c>
      <c r="D1548" s="1995" t="s">
        <v>670</v>
      </c>
      <c r="E1548" s="2000">
        <v>282239</v>
      </c>
      <c r="F1548" s="2000">
        <v>336027</v>
      </c>
      <c r="G1548" s="2000">
        <v>334221</v>
      </c>
      <c r="H1548" s="2002">
        <f t="shared" si="392"/>
        <v>0.99462543188493779</v>
      </c>
    </row>
    <row r="1549" spans="1:8" ht="28.5" customHeight="1">
      <c r="A1549" s="1193"/>
      <c r="B1549" s="1205"/>
      <c r="C1549" s="1989" t="s">
        <v>462</v>
      </c>
      <c r="D1549" s="1995" t="s">
        <v>671</v>
      </c>
      <c r="E1549" s="2000">
        <v>40844</v>
      </c>
      <c r="F1549" s="2000">
        <v>44048</v>
      </c>
      <c r="G1549" s="2000">
        <v>42277</v>
      </c>
      <c r="H1549" s="2002">
        <f t="shared" si="392"/>
        <v>0.95979386124228117</v>
      </c>
    </row>
    <row r="1550" spans="1:8" ht="20.25" customHeight="1">
      <c r="A1550" s="1193"/>
      <c r="B1550" s="1205"/>
      <c r="C1550" s="1265" t="s">
        <v>478</v>
      </c>
      <c r="D1550" s="1266" t="s">
        <v>672</v>
      </c>
      <c r="E1550" s="2000">
        <v>0</v>
      </c>
      <c r="F1550" s="2000">
        <v>15400</v>
      </c>
      <c r="G1550" s="2000">
        <v>15390</v>
      </c>
      <c r="H1550" s="2002">
        <f t="shared" si="392"/>
        <v>0.99935064935064932</v>
      </c>
    </row>
    <row r="1551" spans="1:8" ht="17.100000000000001" customHeight="1">
      <c r="A1551" s="1193"/>
      <c r="B1551" s="1205"/>
      <c r="C1551" s="1238"/>
      <c r="D1551" s="1238"/>
      <c r="E1551" s="1215"/>
      <c r="F1551" s="1215"/>
      <c r="G1551" s="1215"/>
      <c r="H1551" s="1216"/>
    </row>
    <row r="1552" spans="1:8" ht="17.100000000000001" customHeight="1">
      <c r="A1552" s="1193"/>
      <c r="B1552" s="1205"/>
      <c r="C1552" s="2700" t="s">
        <v>673</v>
      </c>
      <c r="D1552" s="2700"/>
      <c r="E1552" s="2026">
        <f t="shared" ref="E1552:G1552" si="397">SUM(E1553:E1573)</f>
        <v>698868</v>
      </c>
      <c r="F1552" s="2026">
        <f t="shared" si="397"/>
        <v>741101</v>
      </c>
      <c r="G1552" s="2026">
        <f t="shared" si="397"/>
        <v>678079</v>
      </c>
      <c r="H1552" s="2027">
        <f t="shared" si="392"/>
        <v>0.91496165839743837</v>
      </c>
    </row>
    <row r="1553" spans="1:8" ht="17.100000000000001" customHeight="1">
      <c r="A1553" s="1193"/>
      <c r="B1553" s="1205"/>
      <c r="C1553" s="1989" t="s">
        <v>473</v>
      </c>
      <c r="D1553" s="1995" t="s">
        <v>674</v>
      </c>
      <c r="E1553" s="2000">
        <v>10000</v>
      </c>
      <c r="F1553" s="2000">
        <v>800</v>
      </c>
      <c r="G1553" s="2000">
        <v>644</v>
      </c>
      <c r="H1553" s="2002">
        <f t="shared" si="392"/>
        <v>0.80500000000000005</v>
      </c>
    </row>
    <row r="1554" spans="1:8" ht="17.100000000000001" customHeight="1">
      <c r="A1554" s="1193"/>
      <c r="B1554" s="1205"/>
      <c r="C1554" s="1989" t="s">
        <v>509</v>
      </c>
      <c r="D1554" s="1995" t="s">
        <v>724</v>
      </c>
      <c r="E1554" s="2000">
        <v>22000</v>
      </c>
      <c r="F1554" s="2000">
        <v>22000</v>
      </c>
      <c r="G1554" s="2000">
        <v>22000</v>
      </c>
      <c r="H1554" s="2002">
        <f t="shared" si="392"/>
        <v>1</v>
      </c>
    </row>
    <row r="1555" spans="1:8" ht="17.100000000000001" customHeight="1">
      <c r="A1555" s="1193"/>
      <c r="B1555" s="1205"/>
      <c r="C1555" s="1989" t="s">
        <v>463</v>
      </c>
      <c r="D1555" s="1995" t="s">
        <v>675</v>
      </c>
      <c r="E1555" s="2000">
        <v>64650</v>
      </c>
      <c r="F1555" s="2000">
        <v>150350</v>
      </c>
      <c r="G1555" s="2000">
        <v>150106</v>
      </c>
      <c r="H1555" s="2002">
        <f t="shared" si="392"/>
        <v>0.99837712005320922</v>
      </c>
    </row>
    <row r="1556" spans="1:8" ht="17.100000000000001" customHeight="1">
      <c r="A1556" s="1193"/>
      <c r="B1556" s="1205"/>
      <c r="C1556" s="1989" t="s">
        <v>480</v>
      </c>
      <c r="D1556" s="1995" t="s">
        <v>676</v>
      </c>
      <c r="E1556" s="2000">
        <v>4000</v>
      </c>
      <c r="F1556" s="2000">
        <v>4000</v>
      </c>
      <c r="G1556" s="2000">
        <v>3999</v>
      </c>
      <c r="H1556" s="2002">
        <f t="shared" si="392"/>
        <v>0.99975000000000003</v>
      </c>
    </row>
    <row r="1557" spans="1:8" ht="17.100000000000001" customHeight="1">
      <c r="A1557" s="1193"/>
      <c r="B1557" s="1205"/>
      <c r="C1557" s="1989" t="s">
        <v>464</v>
      </c>
      <c r="D1557" s="1995" t="s">
        <v>677</v>
      </c>
      <c r="E1557" s="2000">
        <v>83963</v>
      </c>
      <c r="F1557" s="2000">
        <v>110854</v>
      </c>
      <c r="G1557" s="2000">
        <v>95322</v>
      </c>
      <c r="H1557" s="2002">
        <f t="shared" si="392"/>
        <v>0.85988778032366897</v>
      </c>
    </row>
    <row r="1558" spans="1:8" ht="17.100000000000001" customHeight="1">
      <c r="A1558" s="1193"/>
      <c r="B1558" s="1205"/>
      <c r="C1558" s="1989" t="s">
        <v>465</v>
      </c>
      <c r="D1558" s="1995" t="s">
        <v>678</v>
      </c>
      <c r="E1558" s="2000">
        <v>49825</v>
      </c>
      <c r="F1558" s="2000">
        <v>78969</v>
      </c>
      <c r="G1558" s="2000">
        <v>77738</v>
      </c>
      <c r="H1558" s="2002">
        <f t="shared" si="392"/>
        <v>0.98441160455368559</v>
      </c>
    </row>
    <row r="1559" spans="1:8" ht="17.100000000000001" customHeight="1">
      <c r="A1559" s="1193"/>
      <c r="B1559" s="1205"/>
      <c r="C1559" s="1989" t="s">
        <v>466</v>
      </c>
      <c r="D1559" s="1995" t="s">
        <v>679</v>
      </c>
      <c r="E1559" s="2000">
        <v>4800</v>
      </c>
      <c r="F1559" s="2000">
        <v>4800</v>
      </c>
      <c r="G1559" s="2000">
        <v>1965</v>
      </c>
      <c r="H1559" s="2002">
        <f t="shared" si="392"/>
        <v>0.40937499999999999</v>
      </c>
    </row>
    <row r="1560" spans="1:8" ht="17.100000000000001" customHeight="1">
      <c r="A1560" s="1193"/>
      <c r="B1560" s="1205"/>
      <c r="C1560" s="1989" t="s">
        <v>467</v>
      </c>
      <c r="D1560" s="1995" t="s">
        <v>680</v>
      </c>
      <c r="E1560" s="2000">
        <v>218005</v>
      </c>
      <c r="F1560" s="2000">
        <v>206786</v>
      </c>
      <c r="G1560" s="2000">
        <v>175044</v>
      </c>
      <c r="H1560" s="2002">
        <f t="shared" si="392"/>
        <v>0.8464983122648535</v>
      </c>
    </row>
    <row r="1561" spans="1:8" ht="16.5" customHeight="1">
      <c r="A1561" s="1193"/>
      <c r="B1561" s="1205"/>
      <c r="C1561" s="1989" t="s">
        <v>468</v>
      </c>
      <c r="D1561" s="1995" t="s">
        <v>681</v>
      </c>
      <c r="E1561" s="2000">
        <v>17769</v>
      </c>
      <c r="F1561" s="2000">
        <v>16239</v>
      </c>
      <c r="G1561" s="2000">
        <v>13574</v>
      </c>
      <c r="H1561" s="2002">
        <f t="shared" si="392"/>
        <v>0.83588890941560445</v>
      </c>
    </row>
    <row r="1562" spans="1:8" ht="16.5" hidden="1" customHeight="1">
      <c r="A1562" s="1193"/>
      <c r="B1562" s="1205"/>
      <c r="C1562" s="1989" t="s">
        <v>856</v>
      </c>
      <c r="D1562" s="1995" t="s">
        <v>813</v>
      </c>
      <c r="E1562" s="2000">
        <v>0</v>
      </c>
      <c r="F1562" s="2000"/>
      <c r="G1562" s="2000"/>
      <c r="H1562" s="2002" t="e">
        <f t="shared" si="392"/>
        <v>#DIV/0!</v>
      </c>
    </row>
    <row r="1563" spans="1:8" ht="16.5" customHeight="1">
      <c r="A1563" s="1193"/>
      <c r="B1563" s="1205"/>
      <c r="C1563" s="1989" t="s">
        <v>481</v>
      </c>
      <c r="D1563" s="1995" t="s">
        <v>682</v>
      </c>
      <c r="E1563" s="2000">
        <v>55000</v>
      </c>
      <c r="F1563" s="2000">
        <v>0</v>
      </c>
      <c r="G1563" s="2000">
        <v>0</v>
      </c>
      <c r="H1563" s="2002"/>
    </row>
    <row r="1564" spans="1:8" ht="24.75" customHeight="1">
      <c r="A1564" s="1193"/>
      <c r="B1564" s="1205"/>
      <c r="C1564" s="1989" t="s">
        <v>683</v>
      </c>
      <c r="D1564" s="1995" t="s">
        <v>684</v>
      </c>
      <c r="E1564" s="2000">
        <v>18740</v>
      </c>
      <c r="F1564" s="2000">
        <v>1615</v>
      </c>
      <c r="G1564" s="2000">
        <v>1615</v>
      </c>
      <c r="H1564" s="2002">
        <f t="shared" si="392"/>
        <v>1</v>
      </c>
    </row>
    <row r="1565" spans="1:8" ht="17.100000000000001" customHeight="1">
      <c r="A1565" s="1193"/>
      <c r="B1565" s="1205"/>
      <c r="C1565" s="1989" t="s">
        <v>477</v>
      </c>
      <c r="D1565" s="1995" t="s">
        <v>685</v>
      </c>
      <c r="E1565" s="2000">
        <v>13000</v>
      </c>
      <c r="F1565" s="2000">
        <v>19988</v>
      </c>
      <c r="G1565" s="2000">
        <v>17622</v>
      </c>
      <c r="H1565" s="2002">
        <f t="shared" si="392"/>
        <v>0.88162897738643187</v>
      </c>
    </row>
    <row r="1566" spans="1:8" ht="17.100000000000001" customHeight="1">
      <c r="A1566" s="1193"/>
      <c r="B1566" s="1205"/>
      <c r="C1566" s="1989" t="s">
        <v>793</v>
      </c>
      <c r="D1566" s="1995" t="s">
        <v>794</v>
      </c>
      <c r="E1566" s="2000">
        <v>3500</v>
      </c>
      <c r="F1566" s="2000">
        <v>2881</v>
      </c>
      <c r="G1566" s="2000">
        <v>2325</v>
      </c>
      <c r="H1566" s="2002">
        <f t="shared" si="392"/>
        <v>0.80701145435612631</v>
      </c>
    </row>
    <row r="1567" spans="1:8" ht="17.100000000000001" customHeight="1">
      <c r="A1567" s="1193"/>
      <c r="B1567" s="1205"/>
      <c r="C1567" s="1989" t="s">
        <v>486</v>
      </c>
      <c r="D1567" s="1995" t="s">
        <v>686</v>
      </c>
      <c r="E1567" s="2000">
        <v>7142</v>
      </c>
      <c r="F1567" s="2000">
        <v>7142</v>
      </c>
      <c r="G1567" s="2000">
        <v>4655</v>
      </c>
      <c r="H1567" s="2002">
        <f t="shared" si="392"/>
        <v>0.65177821338560626</v>
      </c>
    </row>
    <row r="1568" spans="1:8" ht="17.100000000000001" customHeight="1">
      <c r="A1568" s="1193"/>
      <c r="B1568" s="1205"/>
      <c r="C1568" s="1989" t="s">
        <v>469</v>
      </c>
      <c r="D1568" s="1995" t="s">
        <v>687</v>
      </c>
      <c r="E1568" s="2000">
        <v>67385</v>
      </c>
      <c r="F1568" s="2000">
        <v>63097</v>
      </c>
      <c r="G1568" s="2000">
        <v>63096</v>
      </c>
      <c r="H1568" s="2002">
        <f t="shared" si="392"/>
        <v>0.99998415138596131</v>
      </c>
    </row>
    <row r="1569" spans="1:8" ht="17.100000000000001" customHeight="1">
      <c r="A1569" s="1193"/>
      <c r="B1569" s="1205"/>
      <c r="C1569" s="1989" t="s">
        <v>470</v>
      </c>
      <c r="D1569" s="1995" t="s">
        <v>688</v>
      </c>
      <c r="E1569" s="2000">
        <v>20161</v>
      </c>
      <c r="F1569" s="2000">
        <v>16900</v>
      </c>
      <c r="G1569" s="2000">
        <v>16767</v>
      </c>
      <c r="H1569" s="2002">
        <f t="shared" si="392"/>
        <v>0.99213017751479293</v>
      </c>
    </row>
    <row r="1570" spans="1:8" ht="17.100000000000001" customHeight="1">
      <c r="A1570" s="1193"/>
      <c r="B1570" s="1205"/>
      <c r="C1570" s="1989" t="s">
        <v>487</v>
      </c>
      <c r="D1570" s="1995" t="s">
        <v>691</v>
      </c>
      <c r="E1570" s="2000">
        <v>21928</v>
      </c>
      <c r="F1570" s="2000">
        <v>15100</v>
      </c>
      <c r="G1570" s="2000">
        <v>14668</v>
      </c>
      <c r="H1570" s="2002">
        <f t="shared" si="392"/>
        <v>0.97139072847682117</v>
      </c>
    </row>
    <row r="1571" spans="1:8" ht="17.100000000000001" customHeight="1">
      <c r="A1571" s="1193"/>
      <c r="B1571" s="1205"/>
      <c r="C1571" s="1998" t="s">
        <v>692</v>
      </c>
      <c r="D1571" s="1995" t="s">
        <v>693</v>
      </c>
      <c r="E1571" s="2000">
        <v>4000</v>
      </c>
      <c r="F1571" s="2000">
        <v>2480</v>
      </c>
      <c r="G1571" s="2000">
        <v>823</v>
      </c>
      <c r="H1571" s="2002">
        <f t="shared" si="392"/>
        <v>0.33185483870967741</v>
      </c>
    </row>
    <row r="1572" spans="1:8" ht="17.100000000000001" customHeight="1">
      <c r="A1572" s="1193"/>
      <c r="B1572" s="1205"/>
      <c r="C1572" s="1245" t="s">
        <v>750</v>
      </c>
      <c r="D1572" s="1995" t="s">
        <v>751</v>
      </c>
      <c r="E1572" s="2000">
        <v>0</v>
      </c>
      <c r="F1572" s="2000">
        <v>500</v>
      </c>
      <c r="G1572" s="2000">
        <v>500</v>
      </c>
      <c r="H1572" s="2002">
        <f t="shared" si="392"/>
        <v>1</v>
      </c>
    </row>
    <row r="1573" spans="1:8" ht="26.25" customHeight="1">
      <c r="A1573" s="1193"/>
      <c r="B1573" s="1205"/>
      <c r="C1573" s="1985" t="s">
        <v>482</v>
      </c>
      <c r="D1573" s="1999" t="s">
        <v>694</v>
      </c>
      <c r="E1573" s="2000">
        <v>13000</v>
      </c>
      <c r="F1573" s="2000">
        <v>16600</v>
      </c>
      <c r="G1573" s="2000">
        <v>15616</v>
      </c>
      <c r="H1573" s="2002">
        <f t="shared" si="392"/>
        <v>0.9407228915662651</v>
      </c>
    </row>
    <row r="1574" spans="1:8" ht="17.100000000000001" customHeight="1">
      <c r="A1574" s="1193"/>
      <c r="B1574" s="1205"/>
      <c r="C1574" s="2039"/>
      <c r="D1574" s="2040"/>
      <c r="E1574" s="2041"/>
      <c r="F1574" s="2041"/>
      <c r="G1574" s="2041"/>
      <c r="H1574" s="2042"/>
    </row>
    <row r="1575" spans="1:8" ht="17.100000000000001" customHeight="1">
      <c r="A1575" s="1193"/>
      <c r="B1575" s="1205"/>
      <c r="C1575" s="2655" t="s">
        <v>742</v>
      </c>
      <c r="D1575" s="2655"/>
      <c r="E1575" s="1306">
        <f t="shared" ref="E1575:G1575" si="398">E1576</f>
        <v>1180000</v>
      </c>
      <c r="F1575" s="1306">
        <f t="shared" si="398"/>
        <v>660000</v>
      </c>
      <c r="G1575" s="1306">
        <f t="shared" si="398"/>
        <v>640694</v>
      </c>
      <c r="H1575" s="1307">
        <f t="shared" si="392"/>
        <v>0.97074848484848486</v>
      </c>
    </row>
    <row r="1576" spans="1:8" ht="50.25" customHeight="1">
      <c r="A1576" s="1193"/>
      <c r="B1576" s="1205"/>
      <c r="C1576" s="1989" t="s">
        <v>96</v>
      </c>
      <c r="D1576" s="1995" t="s">
        <v>752</v>
      </c>
      <c r="E1576" s="2000">
        <v>1180000</v>
      </c>
      <c r="F1576" s="2000">
        <v>660000</v>
      </c>
      <c r="G1576" s="2000">
        <v>640694</v>
      </c>
      <c r="H1576" s="2002">
        <f t="shared" si="392"/>
        <v>0.97074848484848486</v>
      </c>
    </row>
    <row r="1577" spans="1:8" ht="17.100000000000001" customHeight="1">
      <c r="A1577" s="1193"/>
      <c r="B1577" s="1205"/>
      <c r="C1577" s="1238"/>
      <c r="D1577" s="1238"/>
      <c r="E1577" s="1215"/>
      <c r="F1577" s="1215"/>
      <c r="G1577" s="1215"/>
      <c r="H1577" s="1216"/>
    </row>
    <row r="1578" spans="1:8" ht="17.100000000000001" customHeight="1">
      <c r="A1578" s="1193"/>
      <c r="B1578" s="2661"/>
      <c r="C1578" s="2710" t="s">
        <v>695</v>
      </c>
      <c r="D1578" s="2710"/>
      <c r="E1578" s="1986">
        <f t="shared" ref="E1578:G1578" si="399">SUM(E1579:E1588)</f>
        <v>9460</v>
      </c>
      <c r="F1578" s="1986">
        <f t="shared" si="399"/>
        <v>9060</v>
      </c>
      <c r="G1578" s="1986">
        <f t="shared" si="399"/>
        <v>7452</v>
      </c>
      <c r="H1578" s="1988">
        <f t="shared" si="392"/>
        <v>0.82251655629139075</v>
      </c>
    </row>
    <row r="1579" spans="1:8" ht="15.75" customHeight="1">
      <c r="A1579" s="1193"/>
      <c r="B1579" s="2661"/>
      <c r="C1579" s="1989" t="s">
        <v>458</v>
      </c>
      <c r="D1579" s="1995" t="s">
        <v>696</v>
      </c>
      <c r="E1579" s="1991">
        <v>8460</v>
      </c>
      <c r="F1579" s="1991">
        <v>8460</v>
      </c>
      <c r="G1579" s="1991">
        <v>7452</v>
      </c>
      <c r="H1579" s="1993">
        <f t="shared" si="392"/>
        <v>0.88085106382978728</v>
      </c>
    </row>
    <row r="1580" spans="1:8" ht="17.100000000000001" hidden="1" customHeight="1">
      <c r="A1580" s="1193"/>
      <c r="B1580" s="2661"/>
      <c r="C1580" s="2043"/>
      <c r="D1580" s="2044" t="s">
        <v>991</v>
      </c>
      <c r="E1580" s="2045"/>
      <c r="F1580" s="2045"/>
      <c r="G1580" s="2045"/>
      <c r="H1580" s="2046" t="e">
        <f t="shared" si="392"/>
        <v>#DIV/0!</v>
      </c>
    </row>
    <row r="1581" spans="1:8" ht="17.100000000000001" hidden="1" customHeight="1">
      <c r="A1581" s="1193"/>
      <c r="B1581" s="2661"/>
      <c r="C1581" s="2716" t="s">
        <v>665</v>
      </c>
      <c r="D1581" s="2716"/>
      <c r="E1581" s="2016"/>
      <c r="F1581" s="2016"/>
      <c r="G1581" s="2016"/>
      <c r="H1581" s="2017" t="e">
        <f t="shared" si="392"/>
        <v>#DIV/0!</v>
      </c>
    </row>
    <row r="1582" spans="1:8" ht="17.100000000000001" hidden="1" customHeight="1">
      <c r="A1582" s="1193"/>
      <c r="B1582" s="2661"/>
      <c r="C1582" s="2709" t="s">
        <v>742</v>
      </c>
      <c r="D1582" s="2709"/>
      <c r="E1582" s="2000"/>
      <c r="F1582" s="2000"/>
      <c r="G1582" s="2000"/>
      <c r="H1582" s="2002" t="e">
        <f t="shared" si="392"/>
        <v>#DIV/0!</v>
      </c>
    </row>
    <row r="1583" spans="1:8" ht="36.75" hidden="1" customHeight="1">
      <c r="A1583" s="1193"/>
      <c r="B1583" s="2661"/>
      <c r="C1583" s="1989" t="s">
        <v>325</v>
      </c>
      <c r="D1583" s="1995" t="s">
        <v>775</v>
      </c>
      <c r="E1583" s="2000"/>
      <c r="F1583" s="2000"/>
      <c r="G1583" s="2000"/>
      <c r="H1583" s="2002" t="e">
        <f t="shared" si="392"/>
        <v>#DIV/0!</v>
      </c>
    </row>
    <row r="1584" spans="1:8" ht="17.100000000000001" hidden="1" customHeight="1">
      <c r="A1584" s="1193"/>
      <c r="B1584" s="2661"/>
      <c r="C1584" s="2043"/>
      <c r="D1584" s="2044" t="s">
        <v>992</v>
      </c>
      <c r="E1584" s="2045"/>
      <c r="F1584" s="2045"/>
      <c r="G1584" s="2045"/>
      <c r="H1584" s="2046" t="e">
        <f t="shared" si="392"/>
        <v>#DIV/0!</v>
      </c>
    </row>
    <row r="1585" spans="1:8" ht="17.100000000000001" hidden="1" customHeight="1">
      <c r="A1585" s="1193"/>
      <c r="B1585" s="2661"/>
      <c r="C1585" s="2716" t="s">
        <v>665</v>
      </c>
      <c r="D1585" s="2716"/>
      <c r="E1585" s="2016"/>
      <c r="F1585" s="2016"/>
      <c r="G1585" s="2016"/>
      <c r="H1585" s="2017" t="e">
        <f t="shared" si="392"/>
        <v>#DIV/0!</v>
      </c>
    </row>
    <row r="1586" spans="1:8" ht="17.100000000000001" hidden="1" customHeight="1">
      <c r="A1586" s="1193"/>
      <c r="B1586" s="2661"/>
      <c r="C1586" s="2709" t="s">
        <v>742</v>
      </c>
      <c r="D1586" s="2709"/>
      <c r="E1586" s="2000"/>
      <c r="F1586" s="2000"/>
      <c r="G1586" s="2000"/>
      <c r="H1586" s="2002" t="e">
        <f t="shared" si="392"/>
        <v>#DIV/0!</v>
      </c>
    </row>
    <row r="1587" spans="1:8" ht="0.75" hidden="1" customHeight="1">
      <c r="A1587" s="1193"/>
      <c r="B1587" s="2661"/>
      <c r="C1587" s="1989" t="s">
        <v>325</v>
      </c>
      <c r="D1587" s="1995" t="s">
        <v>775</v>
      </c>
      <c r="E1587" s="2000"/>
      <c r="F1587" s="2000"/>
      <c r="G1587" s="2000"/>
      <c r="H1587" s="2002" t="e">
        <f t="shared" si="392"/>
        <v>#DIV/0!</v>
      </c>
    </row>
    <row r="1588" spans="1:8" ht="17.25" customHeight="1">
      <c r="A1588" s="1193"/>
      <c r="B1588" s="2661"/>
      <c r="C1588" s="1989" t="s">
        <v>479</v>
      </c>
      <c r="D1588" s="1995" t="s">
        <v>686</v>
      </c>
      <c r="E1588" s="2000">
        <v>1000</v>
      </c>
      <c r="F1588" s="2000">
        <v>600</v>
      </c>
      <c r="G1588" s="2000">
        <v>0</v>
      </c>
      <c r="H1588" s="2002">
        <f t="shared" si="392"/>
        <v>0</v>
      </c>
    </row>
    <row r="1589" spans="1:8" ht="17.25" customHeight="1">
      <c r="A1589" s="1193"/>
      <c r="B1589" s="2661"/>
      <c r="C1589" s="1238"/>
      <c r="D1589" s="1238"/>
      <c r="E1589" s="1215"/>
      <c r="F1589" s="1215"/>
      <c r="G1589" s="1215"/>
      <c r="H1589" s="1216"/>
    </row>
    <row r="1590" spans="1:8" ht="17.25" customHeight="1">
      <c r="A1590" s="1193"/>
      <c r="B1590" s="2661"/>
      <c r="C1590" s="2698" t="s">
        <v>697</v>
      </c>
      <c r="D1590" s="2698"/>
      <c r="E1590" s="2016">
        <f t="shared" ref="E1590:G1590" si="400">E1591</f>
        <v>79000</v>
      </c>
      <c r="F1590" s="2016">
        <f t="shared" si="400"/>
        <v>228800</v>
      </c>
      <c r="G1590" s="2016">
        <f t="shared" si="400"/>
        <v>208973</v>
      </c>
      <c r="H1590" s="2017">
        <f t="shared" si="392"/>
        <v>0.91334353146853142</v>
      </c>
    </row>
    <row r="1591" spans="1:8" ht="17.25" customHeight="1">
      <c r="A1591" s="1193"/>
      <c r="B1591" s="2661"/>
      <c r="C1591" s="2699" t="s">
        <v>698</v>
      </c>
      <c r="D1591" s="2699"/>
      <c r="E1591" s="2000">
        <f>SUM(E1593+E1592)</f>
        <v>79000</v>
      </c>
      <c r="F1591" s="2000">
        <f t="shared" ref="F1591:G1591" si="401">SUM(F1593+F1592)</f>
        <v>228800</v>
      </c>
      <c r="G1591" s="2000">
        <f t="shared" si="401"/>
        <v>208973</v>
      </c>
      <c r="H1591" s="2002">
        <f t="shared" si="392"/>
        <v>0.91334353146853142</v>
      </c>
    </row>
    <row r="1592" spans="1:8" ht="17.25" customHeight="1">
      <c r="A1592" s="1193"/>
      <c r="B1592" s="2661"/>
      <c r="C1592" s="2018" t="s">
        <v>472</v>
      </c>
      <c r="D1592" s="2047" t="s">
        <v>699</v>
      </c>
      <c r="E1592" s="1986">
        <v>67000</v>
      </c>
      <c r="F1592" s="1986">
        <v>216800</v>
      </c>
      <c r="G1592" s="1986">
        <v>197042</v>
      </c>
      <c r="H1592" s="1988">
        <f t="shared" si="392"/>
        <v>0.9088653136531365</v>
      </c>
    </row>
    <row r="1593" spans="1:8" ht="17.25" customHeight="1" thickBot="1">
      <c r="A1593" s="1193"/>
      <c r="B1593" s="2661"/>
      <c r="C1593" s="2032" t="s">
        <v>498</v>
      </c>
      <c r="D1593" s="1999" t="s">
        <v>745</v>
      </c>
      <c r="E1593" s="1986">
        <v>12000</v>
      </c>
      <c r="F1593" s="1986">
        <v>12000</v>
      </c>
      <c r="G1593" s="1986">
        <v>11931</v>
      </c>
      <c r="H1593" s="1988">
        <f t="shared" si="392"/>
        <v>0.99424999999999997</v>
      </c>
    </row>
    <row r="1594" spans="1:8" ht="17.100000000000001" customHeight="1" thickBot="1">
      <c r="A1594" s="1193"/>
      <c r="B1594" s="1281" t="s">
        <v>512</v>
      </c>
      <c r="C1594" s="1411"/>
      <c r="D1594" s="1283" t="s">
        <v>309</v>
      </c>
      <c r="E1594" s="1284">
        <f t="shared" ref="E1594:G1596" si="402">E1595</f>
        <v>0</v>
      </c>
      <c r="F1594" s="1284">
        <f t="shared" si="402"/>
        <v>100000</v>
      </c>
      <c r="G1594" s="1284">
        <f t="shared" si="402"/>
        <v>100000</v>
      </c>
      <c r="H1594" s="1285">
        <f t="shared" si="392"/>
        <v>1</v>
      </c>
    </row>
    <row r="1595" spans="1:8" ht="17.25" customHeight="1">
      <c r="A1595" s="1193"/>
      <c r="B1595" s="1205"/>
      <c r="C1595" s="2714" t="s">
        <v>697</v>
      </c>
      <c r="D1595" s="2714"/>
      <c r="E1595" s="1633">
        <f>E1596</f>
        <v>0</v>
      </c>
      <c r="F1595" s="1633">
        <f t="shared" si="402"/>
        <v>100000</v>
      </c>
      <c r="G1595" s="1633">
        <f t="shared" si="402"/>
        <v>100000</v>
      </c>
      <c r="H1595" s="1634">
        <f t="shared" si="392"/>
        <v>1</v>
      </c>
    </row>
    <row r="1596" spans="1:8" ht="17.25" customHeight="1">
      <c r="A1596" s="1193"/>
      <c r="B1596" s="1205"/>
      <c r="C1596" s="2699" t="s">
        <v>698</v>
      </c>
      <c r="D1596" s="2699"/>
      <c r="E1596" s="2000">
        <f t="shared" si="402"/>
        <v>0</v>
      </c>
      <c r="F1596" s="2000">
        <f t="shared" si="402"/>
        <v>100000</v>
      </c>
      <c r="G1596" s="2000">
        <f t="shared" si="402"/>
        <v>100000</v>
      </c>
      <c r="H1596" s="2002">
        <f t="shared" si="392"/>
        <v>1</v>
      </c>
    </row>
    <row r="1597" spans="1:8" ht="43.5" customHeight="1" thickBot="1">
      <c r="A1597" s="1193"/>
      <c r="B1597" s="1205"/>
      <c r="C1597" s="1985" t="s">
        <v>513</v>
      </c>
      <c r="D1597" s="1999" t="s">
        <v>849</v>
      </c>
      <c r="E1597" s="1221">
        <v>0</v>
      </c>
      <c r="F1597" s="1221">
        <v>100000</v>
      </c>
      <c r="G1597" s="1221">
        <v>100000</v>
      </c>
      <c r="H1597" s="1222">
        <f t="shared" si="392"/>
        <v>1</v>
      </c>
    </row>
    <row r="1598" spans="1:8" ht="17.100000000000001" customHeight="1" thickBot="1">
      <c r="A1598" s="1193"/>
      <c r="B1598" s="1281" t="s">
        <v>993</v>
      </c>
      <c r="C1598" s="1282"/>
      <c r="D1598" s="1283" t="s">
        <v>53</v>
      </c>
      <c r="E1598" s="1284">
        <f>E1599+E1665</f>
        <v>16125190</v>
      </c>
      <c r="F1598" s="1284">
        <f t="shared" ref="F1598:G1598" si="403">F1599+F1665</f>
        <v>23721738</v>
      </c>
      <c r="G1598" s="1284">
        <f t="shared" si="403"/>
        <v>22984601</v>
      </c>
      <c r="H1598" s="1285">
        <f t="shared" si="392"/>
        <v>0.96892567483883352</v>
      </c>
    </row>
    <row r="1599" spans="1:8" ht="17.100000000000001" customHeight="1">
      <c r="A1599" s="1193"/>
      <c r="B1599" s="1300"/>
      <c r="C1599" s="2590" t="s">
        <v>665</v>
      </c>
      <c r="D1599" s="2590"/>
      <c r="E1599" s="1199">
        <f>E1600+E1608</f>
        <v>15445190</v>
      </c>
      <c r="F1599" s="1199">
        <f t="shared" ref="F1599:G1599" si="404">F1600+F1608</f>
        <v>23273005</v>
      </c>
      <c r="G1599" s="1199">
        <f t="shared" si="404"/>
        <v>22560861</v>
      </c>
      <c r="H1599" s="1200">
        <f t="shared" si="392"/>
        <v>0.96940042766286516</v>
      </c>
    </row>
    <row r="1600" spans="1:8" ht="17.100000000000001" customHeight="1">
      <c r="A1600" s="1193"/>
      <c r="B1600" s="1300"/>
      <c r="C1600" s="2709" t="s">
        <v>742</v>
      </c>
      <c r="D1600" s="2709"/>
      <c r="E1600" s="2000">
        <f>SUM(E1601:E1606)</f>
        <v>10167600</v>
      </c>
      <c r="F1600" s="2000">
        <f t="shared" ref="F1600:G1600" si="405">SUM(F1601:F1606)</f>
        <v>17795858</v>
      </c>
      <c r="G1600" s="2000">
        <f t="shared" si="405"/>
        <v>17353214</v>
      </c>
      <c r="H1600" s="2002">
        <f t="shared" si="392"/>
        <v>0.97512657158761329</v>
      </c>
    </row>
    <row r="1601" spans="1:9" ht="59.25" customHeight="1">
      <c r="A1601" s="1193"/>
      <c r="B1601" s="1300"/>
      <c r="C1601" s="1989" t="s">
        <v>325</v>
      </c>
      <c r="D1601" s="1995" t="s">
        <v>757</v>
      </c>
      <c r="E1601" s="2000">
        <v>7835913</v>
      </c>
      <c r="F1601" s="2000">
        <v>14174198</v>
      </c>
      <c r="G1601" s="2000">
        <v>13841795</v>
      </c>
      <c r="H1601" s="2002">
        <f t="shared" si="392"/>
        <v>0.97654872607254395</v>
      </c>
    </row>
    <row r="1602" spans="1:9" ht="59.25" customHeight="1">
      <c r="A1602" s="1193"/>
      <c r="B1602" s="1300"/>
      <c r="C1602" s="1989" t="s">
        <v>153</v>
      </c>
      <c r="D1602" s="1325" t="s">
        <v>710</v>
      </c>
      <c r="E1602" s="2000">
        <v>2331687</v>
      </c>
      <c r="F1602" s="2000">
        <v>2669409</v>
      </c>
      <c r="G1602" s="2000">
        <v>2559176</v>
      </c>
      <c r="H1602" s="2002">
        <f t="shared" si="392"/>
        <v>0.95870509165137296</v>
      </c>
      <c r="I1602" s="2048"/>
    </row>
    <row r="1603" spans="1:9" ht="49.5" customHeight="1">
      <c r="A1603" s="1193"/>
      <c r="B1603" s="1300"/>
      <c r="C1603" s="2018" t="s">
        <v>96</v>
      </c>
      <c r="D1603" s="1980" t="s">
        <v>752</v>
      </c>
      <c r="E1603" s="1306">
        <v>0</v>
      </c>
      <c r="F1603" s="1306">
        <v>26420</v>
      </c>
      <c r="G1603" s="1306">
        <v>26420</v>
      </c>
      <c r="H1603" s="1307">
        <f t="shared" si="392"/>
        <v>1</v>
      </c>
    </row>
    <row r="1604" spans="1:9" ht="48.75" hidden="1" customHeight="1">
      <c r="A1604" s="1193"/>
      <c r="B1604" s="1300"/>
      <c r="C1604" s="2011" t="s">
        <v>156</v>
      </c>
      <c r="D1604" s="2049" t="s">
        <v>758</v>
      </c>
      <c r="E1604" s="1306">
        <v>0</v>
      </c>
      <c r="F1604" s="1306">
        <v>0</v>
      </c>
      <c r="G1604" s="1306"/>
      <c r="H1604" s="1307" t="e">
        <f t="shared" si="392"/>
        <v>#DIV/0!</v>
      </c>
    </row>
    <row r="1605" spans="1:9" ht="48.75" customHeight="1">
      <c r="A1605" s="1193"/>
      <c r="B1605" s="1300"/>
      <c r="C1605" s="2011" t="s">
        <v>284</v>
      </c>
      <c r="D1605" s="2049" t="s">
        <v>712</v>
      </c>
      <c r="E1605" s="1306">
        <v>0</v>
      </c>
      <c r="F1605" s="1306">
        <v>2033</v>
      </c>
      <c r="G1605" s="1306">
        <v>2032</v>
      </c>
      <c r="H1605" s="1307">
        <f t="shared" si="392"/>
        <v>0.99950811608460399</v>
      </c>
    </row>
    <row r="1606" spans="1:9" ht="16.5" customHeight="1">
      <c r="A1606" s="1193"/>
      <c r="B1606" s="1300"/>
      <c r="C1606" s="2011">
        <v>2959</v>
      </c>
      <c r="D1606" s="2050" t="s">
        <v>759</v>
      </c>
      <c r="E1606" s="1306">
        <v>0</v>
      </c>
      <c r="F1606" s="1306">
        <v>923798</v>
      </c>
      <c r="G1606" s="1306">
        <v>923791</v>
      </c>
      <c r="H1606" s="1307">
        <f t="shared" ref="H1606:H1670" si="406">G1606/F1606</f>
        <v>0.99999242258588994</v>
      </c>
    </row>
    <row r="1607" spans="1:9">
      <c r="A1607" s="1193"/>
      <c r="B1607" s="1300"/>
      <c r="C1607" s="1994"/>
      <c r="D1607" s="2051"/>
      <c r="E1607" s="2052"/>
      <c r="F1607" s="2052"/>
      <c r="G1607" s="2052"/>
      <c r="H1607" s="2053"/>
    </row>
    <row r="1608" spans="1:9" ht="15.75" customHeight="1">
      <c r="A1608" s="1193"/>
      <c r="B1608" s="1300"/>
      <c r="C1608" s="2709" t="s">
        <v>708</v>
      </c>
      <c r="D1608" s="2709"/>
      <c r="E1608" s="2000">
        <f>SUM(E1609:E1663)</f>
        <v>5277590</v>
      </c>
      <c r="F1608" s="2000">
        <f t="shared" ref="F1608:G1608" si="407">SUM(F1609:F1663)</f>
        <v>5477147</v>
      </c>
      <c r="G1608" s="2000">
        <f t="shared" si="407"/>
        <v>5207647</v>
      </c>
      <c r="H1608" s="2002">
        <f t="shared" si="406"/>
        <v>0.95079555104144553</v>
      </c>
    </row>
    <row r="1609" spans="1:9" ht="53.25" customHeight="1">
      <c r="A1609" s="1193"/>
      <c r="B1609" s="1300"/>
      <c r="C1609" s="1989" t="s">
        <v>88</v>
      </c>
      <c r="D1609" s="1325" t="s">
        <v>710</v>
      </c>
      <c r="E1609" s="2000">
        <v>2702365</v>
      </c>
      <c r="F1609" s="2000">
        <v>2724647</v>
      </c>
      <c r="G1609" s="2000">
        <v>2724646</v>
      </c>
      <c r="H1609" s="2002">
        <f t="shared" si="406"/>
        <v>0.99999963297997874</v>
      </c>
    </row>
    <row r="1610" spans="1:9" ht="50.25" customHeight="1">
      <c r="A1610" s="1193"/>
      <c r="B1610" s="1300"/>
      <c r="C1610" s="1989" t="s">
        <v>153</v>
      </c>
      <c r="D1610" s="1325" t="s">
        <v>710</v>
      </c>
      <c r="E1610" s="2000">
        <v>504048</v>
      </c>
      <c r="F1610" s="2001">
        <v>508204</v>
      </c>
      <c r="G1610" s="2001">
        <v>508204</v>
      </c>
      <c r="H1610" s="2002">
        <f t="shared" si="406"/>
        <v>1</v>
      </c>
    </row>
    <row r="1611" spans="1:9" ht="50.25" customHeight="1">
      <c r="A1611" s="1193"/>
      <c r="B1611" s="1300"/>
      <c r="C1611" s="2018" t="s">
        <v>156</v>
      </c>
      <c r="D1611" s="1325" t="s">
        <v>758</v>
      </c>
      <c r="E1611" s="2000">
        <v>0</v>
      </c>
      <c r="F1611" s="2000">
        <v>3410</v>
      </c>
      <c r="G1611" s="2000">
        <v>3410</v>
      </c>
      <c r="H1611" s="2002">
        <f t="shared" si="406"/>
        <v>1</v>
      </c>
    </row>
    <row r="1612" spans="1:9" ht="18" customHeight="1">
      <c r="A1612" s="1193"/>
      <c r="B1612" s="1300"/>
      <c r="C1612" s="2054" t="s">
        <v>994</v>
      </c>
      <c r="D1612" s="1995" t="s">
        <v>860</v>
      </c>
      <c r="E1612" s="2000">
        <v>3000</v>
      </c>
      <c r="F1612" s="2000">
        <v>0</v>
      </c>
      <c r="G1612" s="2000">
        <v>0</v>
      </c>
      <c r="H1612" s="2002"/>
    </row>
    <row r="1613" spans="1:9" ht="18" hidden="1" customHeight="1">
      <c r="A1613" s="1193"/>
      <c r="B1613" s="1300"/>
      <c r="C1613" s="2055" t="s">
        <v>859</v>
      </c>
      <c r="D1613" s="1995" t="s">
        <v>860</v>
      </c>
      <c r="E1613" s="2000">
        <v>0</v>
      </c>
      <c r="F1613" s="2000"/>
      <c r="G1613" s="2000"/>
      <c r="H1613" s="2002" t="e">
        <f t="shared" si="406"/>
        <v>#DIV/0!</v>
      </c>
    </row>
    <row r="1614" spans="1:9" ht="18" hidden="1" customHeight="1">
      <c r="A1614" s="1193"/>
      <c r="B1614" s="1300"/>
      <c r="C1614" s="2055" t="s">
        <v>861</v>
      </c>
      <c r="D1614" s="1995" t="s">
        <v>860</v>
      </c>
      <c r="E1614" s="2000">
        <v>0</v>
      </c>
      <c r="F1614" s="2000"/>
      <c r="G1614" s="2000"/>
      <c r="H1614" s="2002" t="e">
        <f t="shared" si="406"/>
        <v>#DIV/0!</v>
      </c>
    </row>
    <row r="1615" spans="1:9" ht="18" customHeight="1">
      <c r="A1615" s="1193"/>
      <c r="B1615" s="1300"/>
      <c r="C1615" s="1989" t="s">
        <v>761</v>
      </c>
      <c r="D1615" s="1995" t="s">
        <v>668</v>
      </c>
      <c r="E1615" s="2000">
        <v>445887</v>
      </c>
      <c r="F1615" s="2000">
        <v>446118</v>
      </c>
      <c r="G1615" s="2000">
        <v>418448</v>
      </c>
      <c r="H1615" s="2002">
        <f t="shared" si="406"/>
        <v>0.9379760511792844</v>
      </c>
    </row>
    <row r="1616" spans="1:9" ht="18" customHeight="1">
      <c r="A1616" s="1193"/>
      <c r="B1616" s="1300"/>
      <c r="C1616" s="1989" t="s">
        <v>713</v>
      </c>
      <c r="D1616" s="1995" t="s">
        <v>668</v>
      </c>
      <c r="E1616" s="2000">
        <v>77453</v>
      </c>
      <c r="F1616" s="2000">
        <v>84058</v>
      </c>
      <c r="G1616" s="2000">
        <v>82468</v>
      </c>
      <c r="H1616" s="2002">
        <f t="shared" si="406"/>
        <v>0.98108448928121061</v>
      </c>
    </row>
    <row r="1617" spans="1:8" ht="18" customHeight="1">
      <c r="A1617" s="1193"/>
      <c r="B1617" s="1300"/>
      <c r="C1617" s="1989" t="s">
        <v>714</v>
      </c>
      <c r="D1617" s="1995" t="s">
        <v>668</v>
      </c>
      <c r="E1617" s="2000">
        <v>149772</v>
      </c>
      <c r="F1617" s="2000">
        <v>150952</v>
      </c>
      <c r="G1617" s="2000">
        <v>145265</v>
      </c>
      <c r="H1617" s="2002">
        <f t="shared" si="406"/>
        <v>0.96232577243097139</v>
      </c>
    </row>
    <row r="1618" spans="1:8" ht="18" customHeight="1">
      <c r="A1618" s="1193"/>
      <c r="B1618" s="1300"/>
      <c r="C1618" s="1989" t="s">
        <v>762</v>
      </c>
      <c r="D1618" s="1995" t="s">
        <v>669</v>
      </c>
      <c r="E1618" s="2000">
        <v>50208</v>
      </c>
      <c r="F1618" s="2000">
        <v>29870</v>
      </c>
      <c r="G1618" s="2000">
        <v>25459</v>
      </c>
      <c r="H1618" s="2002">
        <f t="shared" si="406"/>
        <v>0.8523267492467359</v>
      </c>
    </row>
    <row r="1619" spans="1:8" ht="18" customHeight="1">
      <c r="A1619" s="1193"/>
      <c r="B1619" s="1300"/>
      <c r="C1619" s="1989" t="s">
        <v>716</v>
      </c>
      <c r="D1619" s="1995" t="s">
        <v>669</v>
      </c>
      <c r="E1619" s="2000">
        <v>3297</v>
      </c>
      <c r="F1619" s="2000">
        <v>2053</v>
      </c>
      <c r="G1619" s="2000">
        <v>1655</v>
      </c>
      <c r="H1619" s="2002">
        <f t="shared" si="406"/>
        <v>0.80613735996103264</v>
      </c>
    </row>
    <row r="1620" spans="1:8" ht="18" customHeight="1">
      <c r="A1620" s="1193"/>
      <c r="B1620" s="1300"/>
      <c r="C1620" s="1989" t="s">
        <v>763</v>
      </c>
      <c r="D1620" s="1995" t="s">
        <v>670</v>
      </c>
      <c r="E1620" s="2000">
        <v>93311</v>
      </c>
      <c r="F1620" s="2000">
        <v>83744</v>
      </c>
      <c r="G1620" s="2000">
        <v>75851</v>
      </c>
      <c r="H1620" s="2002">
        <f t="shared" si="406"/>
        <v>0.90574847153228888</v>
      </c>
    </row>
    <row r="1621" spans="1:8" ht="18" customHeight="1">
      <c r="A1621" s="1193"/>
      <c r="B1621" s="1300"/>
      <c r="C1621" s="1989" t="s">
        <v>717</v>
      </c>
      <c r="D1621" s="1995" t="s">
        <v>670</v>
      </c>
      <c r="E1621" s="2000">
        <v>13113</v>
      </c>
      <c r="F1621" s="2000">
        <v>14230</v>
      </c>
      <c r="G1621" s="2000">
        <v>13557</v>
      </c>
      <c r="H1621" s="2002">
        <f t="shared" si="406"/>
        <v>0.95270555165144066</v>
      </c>
    </row>
    <row r="1622" spans="1:8" ht="18" customHeight="1">
      <c r="A1622" s="1193"/>
      <c r="B1622" s="1300"/>
      <c r="C1622" s="1989" t="s">
        <v>718</v>
      </c>
      <c r="D1622" s="1995" t="s">
        <v>670</v>
      </c>
      <c r="E1622" s="2000">
        <v>27653</v>
      </c>
      <c r="F1622" s="2000">
        <v>26461</v>
      </c>
      <c r="G1622" s="2000">
        <v>24911</v>
      </c>
      <c r="H1622" s="2002">
        <f t="shared" si="406"/>
        <v>0.94142322663542577</v>
      </c>
    </row>
    <row r="1623" spans="1:8" ht="30" customHeight="1">
      <c r="A1623" s="1193"/>
      <c r="B1623" s="1300"/>
      <c r="C1623" s="1989" t="s">
        <v>764</v>
      </c>
      <c r="D1623" s="1995" t="s">
        <v>671</v>
      </c>
      <c r="E1623" s="2000">
        <v>13503</v>
      </c>
      <c r="F1623" s="2000">
        <v>12120</v>
      </c>
      <c r="G1623" s="2000">
        <v>10792</v>
      </c>
      <c r="H1623" s="2002">
        <f t="shared" si="406"/>
        <v>0.89042904290429048</v>
      </c>
    </row>
    <row r="1624" spans="1:8" ht="30" customHeight="1">
      <c r="A1624" s="1193"/>
      <c r="B1624" s="1300"/>
      <c r="C1624" s="1989" t="s">
        <v>719</v>
      </c>
      <c r="D1624" s="1995" t="s">
        <v>671</v>
      </c>
      <c r="E1624" s="2000">
        <v>1897</v>
      </c>
      <c r="F1624" s="2000">
        <v>2059</v>
      </c>
      <c r="G1624" s="2000">
        <v>1962</v>
      </c>
      <c r="H1624" s="2002">
        <f t="shared" si="406"/>
        <v>0.95288975230694517</v>
      </c>
    </row>
    <row r="1625" spans="1:8" ht="28.5" customHeight="1">
      <c r="A1625" s="1193"/>
      <c r="B1625" s="1300"/>
      <c r="C1625" s="1989" t="s">
        <v>720</v>
      </c>
      <c r="D1625" s="1995" t="s">
        <v>671</v>
      </c>
      <c r="E1625" s="2000">
        <v>4000</v>
      </c>
      <c r="F1625" s="2000">
        <v>3517</v>
      </c>
      <c r="G1625" s="2000">
        <v>3225</v>
      </c>
      <c r="H1625" s="2002">
        <f t="shared" si="406"/>
        <v>0.91697469434176859</v>
      </c>
    </row>
    <row r="1626" spans="1:8" ht="18" customHeight="1">
      <c r="A1626" s="1193"/>
      <c r="B1626" s="1300"/>
      <c r="C1626" s="1989" t="s">
        <v>844</v>
      </c>
      <c r="D1626" s="1995" t="s">
        <v>672</v>
      </c>
      <c r="E1626" s="2000">
        <v>277646</v>
      </c>
      <c r="F1626" s="2000">
        <v>294234</v>
      </c>
      <c r="G1626" s="2000">
        <v>292043</v>
      </c>
      <c r="H1626" s="2002">
        <f t="shared" si="406"/>
        <v>0.99255354581727473</v>
      </c>
    </row>
    <row r="1627" spans="1:8" ht="18" customHeight="1">
      <c r="A1627" s="1193"/>
      <c r="B1627" s="1300"/>
      <c r="C1627" s="1989" t="s">
        <v>722</v>
      </c>
      <c r="D1627" s="1995" t="s">
        <v>672</v>
      </c>
      <c r="E1627" s="2000">
        <v>50892</v>
      </c>
      <c r="F1627" s="2000">
        <v>52270</v>
      </c>
      <c r="G1627" s="2000">
        <v>51861</v>
      </c>
      <c r="H1627" s="2002">
        <f t="shared" si="406"/>
        <v>0.99217524392577006</v>
      </c>
    </row>
    <row r="1628" spans="1:8" ht="18" customHeight="1">
      <c r="A1628" s="1193"/>
      <c r="B1628" s="1300"/>
      <c r="C1628" s="1989" t="s">
        <v>765</v>
      </c>
      <c r="D1628" s="1995" t="s">
        <v>675</v>
      </c>
      <c r="E1628" s="2000">
        <v>10658</v>
      </c>
      <c r="F1628" s="2000">
        <v>17045</v>
      </c>
      <c r="G1628" s="2000">
        <v>16452</v>
      </c>
      <c r="H1628" s="2002">
        <f t="shared" si="406"/>
        <v>0.96520973892637141</v>
      </c>
    </row>
    <row r="1629" spans="1:8" ht="18" customHeight="1">
      <c r="A1629" s="1193"/>
      <c r="B1629" s="1300"/>
      <c r="C1629" s="1989" t="s">
        <v>726</v>
      </c>
      <c r="D1629" s="1995" t="s">
        <v>675</v>
      </c>
      <c r="E1629" s="2000">
        <v>3400</v>
      </c>
      <c r="F1629" s="2000">
        <v>3400</v>
      </c>
      <c r="G1629" s="2000">
        <v>2165</v>
      </c>
      <c r="H1629" s="2002">
        <f t="shared" si="406"/>
        <v>0.6367647058823529</v>
      </c>
    </row>
    <row r="1630" spans="1:8" ht="18" customHeight="1">
      <c r="A1630" s="1193"/>
      <c r="B1630" s="1300"/>
      <c r="C1630" s="1989" t="s">
        <v>727</v>
      </c>
      <c r="D1630" s="1995" t="s">
        <v>675</v>
      </c>
      <c r="E1630" s="2000">
        <v>1842</v>
      </c>
      <c r="F1630" s="2000">
        <v>1701</v>
      </c>
      <c r="G1630" s="2000">
        <v>1424</v>
      </c>
      <c r="H1630" s="2002">
        <f t="shared" si="406"/>
        <v>0.83715461493239274</v>
      </c>
    </row>
    <row r="1631" spans="1:8" ht="18" customHeight="1">
      <c r="A1631" s="1193"/>
      <c r="B1631" s="1300"/>
      <c r="C1631" s="1989" t="s">
        <v>948</v>
      </c>
      <c r="D1631" s="1995" t="s">
        <v>676</v>
      </c>
      <c r="E1631" s="2000">
        <v>1037</v>
      </c>
      <c r="F1631" s="2000">
        <v>1037</v>
      </c>
      <c r="G1631" s="2000">
        <v>1036</v>
      </c>
      <c r="H1631" s="2002">
        <f t="shared" si="406"/>
        <v>0.99903567984570874</v>
      </c>
    </row>
    <row r="1632" spans="1:8" ht="18" customHeight="1">
      <c r="A1632" s="1193"/>
      <c r="B1632" s="1300"/>
      <c r="C1632" s="1989" t="s">
        <v>884</v>
      </c>
      <c r="D1632" s="1995" t="s">
        <v>676</v>
      </c>
      <c r="E1632" s="2000">
        <v>194</v>
      </c>
      <c r="F1632" s="2000">
        <v>194</v>
      </c>
      <c r="G1632" s="2000">
        <v>193</v>
      </c>
      <c r="H1632" s="2002">
        <f t="shared" si="406"/>
        <v>0.99484536082474229</v>
      </c>
    </row>
    <row r="1633" spans="1:8" ht="18" customHeight="1">
      <c r="A1633" s="1193"/>
      <c r="B1633" s="1300"/>
      <c r="C1633" s="1989" t="s">
        <v>885</v>
      </c>
      <c r="D1633" s="1995" t="s">
        <v>677</v>
      </c>
      <c r="E1633" s="2000">
        <v>5985</v>
      </c>
      <c r="F1633" s="2000">
        <v>1879</v>
      </c>
      <c r="G1633" s="2000">
        <v>1063</v>
      </c>
      <c r="H1633" s="2002">
        <f t="shared" si="406"/>
        <v>0.56572645023948909</v>
      </c>
    </row>
    <row r="1634" spans="1:8" ht="18" customHeight="1">
      <c r="A1634" s="1193"/>
      <c r="B1634" s="1300"/>
      <c r="C1634" s="1989" t="s">
        <v>863</v>
      </c>
      <c r="D1634" s="1995" t="s">
        <v>677</v>
      </c>
      <c r="E1634" s="2000">
        <v>1117</v>
      </c>
      <c r="F1634" s="2000">
        <v>351</v>
      </c>
      <c r="G1634" s="2000">
        <v>198</v>
      </c>
      <c r="H1634" s="2002">
        <f t="shared" si="406"/>
        <v>0.5641025641025641</v>
      </c>
    </row>
    <row r="1635" spans="1:8" ht="18" hidden="1" customHeight="1">
      <c r="A1635" s="1193"/>
      <c r="B1635" s="1300"/>
      <c r="C1635" s="1989" t="s">
        <v>995</v>
      </c>
      <c r="D1635" s="1995" t="s">
        <v>678</v>
      </c>
      <c r="E1635" s="2000">
        <v>0</v>
      </c>
      <c r="F1635" s="2000"/>
      <c r="G1635" s="2000"/>
      <c r="H1635" s="2002" t="e">
        <f t="shared" si="406"/>
        <v>#DIV/0!</v>
      </c>
    </row>
    <row r="1636" spans="1:8" ht="18" hidden="1" customHeight="1">
      <c r="A1636" s="1193"/>
      <c r="B1636" s="1300"/>
      <c r="C1636" s="1989" t="s">
        <v>729</v>
      </c>
      <c r="D1636" s="1995" t="s">
        <v>678</v>
      </c>
      <c r="E1636" s="2000">
        <v>0</v>
      </c>
      <c r="F1636" s="2000"/>
      <c r="G1636" s="2000"/>
      <c r="H1636" s="2002" t="e">
        <f t="shared" si="406"/>
        <v>#DIV/0!</v>
      </c>
    </row>
    <row r="1637" spans="1:8" ht="18" customHeight="1">
      <c r="A1637" s="1193"/>
      <c r="B1637" s="1300"/>
      <c r="C1637" s="1989" t="s">
        <v>996</v>
      </c>
      <c r="D1637" s="1995" t="s">
        <v>679</v>
      </c>
      <c r="E1637" s="2000">
        <v>1517</v>
      </c>
      <c r="F1637" s="2000">
        <v>1517</v>
      </c>
      <c r="G1637" s="2000">
        <v>92</v>
      </c>
      <c r="H1637" s="2002">
        <f t="shared" si="406"/>
        <v>6.0646011865524062E-2</v>
      </c>
    </row>
    <row r="1638" spans="1:8" ht="18" customHeight="1">
      <c r="A1638" s="1193"/>
      <c r="B1638" s="1300"/>
      <c r="C1638" s="1989" t="s">
        <v>865</v>
      </c>
      <c r="D1638" s="1995" t="s">
        <v>679</v>
      </c>
      <c r="E1638" s="2000">
        <v>283</v>
      </c>
      <c r="F1638" s="2000">
        <v>283</v>
      </c>
      <c r="G1638" s="2000">
        <v>17</v>
      </c>
      <c r="H1638" s="2002">
        <f t="shared" si="406"/>
        <v>6.0070671378091869E-2</v>
      </c>
    </row>
    <row r="1639" spans="1:8" ht="18" customHeight="1">
      <c r="A1639" s="1193"/>
      <c r="B1639" s="1300"/>
      <c r="C1639" s="1989" t="s">
        <v>766</v>
      </c>
      <c r="D1639" s="1995" t="s">
        <v>680</v>
      </c>
      <c r="E1639" s="2000">
        <v>637921</v>
      </c>
      <c r="F1639" s="2000">
        <v>766508</v>
      </c>
      <c r="G1639" s="2000">
        <v>612875</v>
      </c>
      <c r="H1639" s="2002">
        <f t="shared" si="406"/>
        <v>0.79956764965271077</v>
      </c>
    </row>
    <row r="1640" spans="1:8" ht="18" customHeight="1">
      <c r="A1640" s="1193"/>
      <c r="B1640" s="1300"/>
      <c r="C1640" s="1989" t="s">
        <v>730</v>
      </c>
      <c r="D1640" s="1995" t="s">
        <v>680</v>
      </c>
      <c r="E1640" s="2000">
        <v>12201</v>
      </c>
      <c r="F1640" s="2000">
        <v>8886</v>
      </c>
      <c r="G1640" s="2000">
        <v>7951</v>
      </c>
      <c r="H1640" s="2002">
        <f t="shared" si="406"/>
        <v>0.89477830294845828</v>
      </c>
    </row>
    <row r="1641" spans="1:8" ht="18" customHeight="1">
      <c r="A1641" s="1193"/>
      <c r="B1641" s="1300"/>
      <c r="C1641" s="1989" t="s">
        <v>731</v>
      </c>
      <c r="D1641" s="1995" t="s">
        <v>680</v>
      </c>
      <c r="E1641" s="2000">
        <v>68188</v>
      </c>
      <c r="F1641" s="2000">
        <v>90445</v>
      </c>
      <c r="G1641" s="2000">
        <v>61437</v>
      </c>
      <c r="H1641" s="2002">
        <f t="shared" si="406"/>
        <v>0.679274697329869</v>
      </c>
    </row>
    <row r="1642" spans="1:8" ht="18" customHeight="1">
      <c r="A1642" s="1193"/>
      <c r="B1642" s="1300"/>
      <c r="C1642" s="1985" t="s">
        <v>886</v>
      </c>
      <c r="D1642" s="1999" t="s">
        <v>681</v>
      </c>
      <c r="E1642" s="2000">
        <v>3371</v>
      </c>
      <c r="F1642" s="2000">
        <v>3371</v>
      </c>
      <c r="G1642" s="2000">
        <v>611</v>
      </c>
      <c r="H1642" s="2002">
        <f t="shared" si="406"/>
        <v>0.18125185404924354</v>
      </c>
    </row>
    <row r="1643" spans="1:8" ht="18" customHeight="1">
      <c r="A1643" s="1193"/>
      <c r="B1643" s="1300"/>
      <c r="C1643" s="1985" t="s">
        <v>887</v>
      </c>
      <c r="D1643" s="1999" t="s">
        <v>681</v>
      </c>
      <c r="E1643" s="2000">
        <v>629</v>
      </c>
      <c r="F1643" s="2000">
        <v>629</v>
      </c>
      <c r="G1643" s="2000">
        <v>114</v>
      </c>
      <c r="H1643" s="2002">
        <f t="shared" si="406"/>
        <v>0.18124006359300476</v>
      </c>
    </row>
    <row r="1644" spans="1:8" ht="18" customHeight="1">
      <c r="A1644" s="1193"/>
      <c r="B1644" s="1300"/>
      <c r="C1644" s="1985" t="s">
        <v>812</v>
      </c>
      <c r="D1644" s="1999" t="s">
        <v>813</v>
      </c>
      <c r="E1644" s="2000">
        <v>412</v>
      </c>
      <c r="F1644" s="2000">
        <v>0</v>
      </c>
      <c r="G1644" s="2000">
        <v>0</v>
      </c>
      <c r="H1644" s="2002"/>
    </row>
    <row r="1645" spans="1:8" ht="18" customHeight="1">
      <c r="A1645" s="1193"/>
      <c r="B1645" s="1300"/>
      <c r="C1645" s="1985" t="s">
        <v>814</v>
      </c>
      <c r="D1645" s="2056" t="s">
        <v>813</v>
      </c>
      <c r="E1645" s="2000">
        <v>73</v>
      </c>
      <c r="F1645" s="2000">
        <v>0</v>
      </c>
      <c r="G1645" s="2000">
        <v>0</v>
      </c>
      <c r="H1645" s="2002"/>
    </row>
    <row r="1646" spans="1:8" ht="18" customHeight="1">
      <c r="A1646" s="1193"/>
      <c r="B1646" s="1300"/>
      <c r="C1646" s="1985" t="s">
        <v>767</v>
      </c>
      <c r="D1646" s="2057" t="s">
        <v>682</v>
      </c>
      <c r="E1646" s="2000">
        <v>63824</v>
      </c>
      <c r="F1646" s="2000">
        <v>91749</v>
      </c>
      <c r="G1646" s="2000">
        <v>89311</v>
      </c>
      <c r="H1646" s="2002">
        <f t="shared" si="406"/>
        <v>0.97342750329703864</v>
      </c>
    </row>
    <row r="1647" spans="1:8" ht="18" customHeight="1">
      <c r="A1647" s="1193"/>
      <c r="B1647" s="1300"/>
      <c r="C1647" s="1985" t="s">
        <v>733</v>
      </c>
      <c r="D1647" s="2057" t="s">
        <v>682</v>
      </c>
      <c r="E1647" s="2000">
        <v>5376</v>
      </c>
      <c r="F1647" s="2000">
        <v>4747</v>
      </c>
      <c r="G1647" s="2000">
        <v>4292</v>
      </c>
      <c r="H1647" s="2002">
        <f t="shared" si="406"/>
        <v>0.90414998946703184</v>
      </c>
    </row>
    <row r="1648" spans="1:8" ht="24.75" hidden="1" customHeight="1">
      <c r="A1648" s="1193"/>
      <c r="B1648" s="1300"/>
      <c r="C1648" s="1985" t="s">
        <v>997</v>
      </c>
      <c r="D1648" s="1242" t="s">
        <v>684</v>
      </c>
      <c r="E1648" s="2000">
        <v>0</v>
      </c>
      <c r="F1648" s="2000"/>
      <c r="G1648" s="2000"/>
      <c r="H1648" s="2002" t="e">
        <f t="shared" si="406"/>
        <v>#DIV/0!</v>
      </c>
    </row>
    <row r="1649" spans="1:8" ht="24.75" hidden="1" customHeight="1">
      <c r="A1649" s="1193"/>
      <c r="B1649" s="1300"/>
      <c r="C1649" s="1985" t="s">
        <v>869</v>
      </c>
      <c r="D1649" s="1242" t="s">
        <v>684</v>
      </c>
      <c r="E1649" s="2000">
        <v>0</v>
      </c>
      <c r="F1649" s="2000"/>
      <c r="G1649" s="2000"/>
      <c r="H1649" s="2002" t="e">
        <f t="shared" si="406"/>
        <v>#DIV/0!</v>
      </c>
    </row>
    <row r="1650" spans="1:8" ht="18" customHeight="1">
      <c r="A1650" s="1193"/>
      <c r="B1650" s="1300"/>
      <c r="C1650" s="1985" t="s">
        <v>846</v>
      </c>
      <c r="D1650" s="1266" t="s">
        <v>685</v>
      </c>
      <c r="E1650" s="2000">
        <v>15921</v>
      </c>
      <c r="F1650" s="2000">
        <v>21600</v>
      </c>
      <c r="G1650" s="2000">
        <v>6795</v>
      </c>
      <c r="H1650" s="2002">
        <f t="shared" si="406"/>
        <v>0.31458333333333333</v>
      </c>
    </row>
    <row r="1651" spans="1:8" ht="18" customHeight="1">
      <c r="A1651" s="1193"/>
      <c r="B1651" s="1300"/>
      <c r="C1651" s="1989" t="s">
        <v>734</v>
      </c>
      <c r="D1651" s="1266" t="s">
        <v>685</v>
      </c>
      <c r="E1651" s="2000">
        <v>757</v>
      </c>
      <c r="F1651" s="2000">
        <v>0</v>
      </c>
      <c r="G1651" s="2000">
        <v>0</v>
      </c>
      <c r="H1651" s="2002"/>
    </row>
    <row r="1652" spans="1:8" ht="18" customHeight="1">
      <c r="A1652" s="1193"/>
      <c r="B1652" s="1300"/>
      <c r="C1652" s="1989" t="s">
        <v>735</v>
      </c>
      <c r="D1652" s="1266" t="s">
        <v>685</v>
      </c>
      <c r="E1652" s="2000">
        <v>2681</v>
      </c>
      <c r="F1652" s="2000">
        <v>3678</v>
      </c>
      <c r="G1652" s="2000">
        <v>935</v>
      </c>
      <c r="H1652" s="2002">
        <f t="shared" si="406"/>
        <v>0.25421424687330069</v>
      </c>
    </row>
    <row r="1653" spans="1:8" ht="18" customHeight="1">
      <c r="A1653" s="1193"/>
      <c r="B1653" s="1300"/>
      <c r="C1653" s="1989" t="s">
        <v>815</v>
      </c>
      <c r="D1653" s="1266" t="s">
        <v>794</v>
      </c>
      <c r="E1653" s="2000">
        <v>11050</v>
      </c>
      <c r="F1653" s="2000">
        <v>7650</v>
      </c>
      <c r="G1653" s="2000">
        <v>7423</v>
      </c>
      <c r="H1653" s="2002">
        <f t="shared" si="406"/>
        <v>0.97032679738562089</v>
      </c>
    </row>
    <row r="1654" spans="1:8" ht="18" customHeight="1">
      <c r="A1654" s="1193"/>
      <c r="B1654" s="1300"/>
      <c r="C1654" s="1989" t="s">
        <v>816</v>
      </c>
      <c r="D1654" s="1266" t="s">
        <v>794</v>
      </c>
      <c r="E1654" s="2000">
        <v>1950</v>
      </c>
      <c r="F1654" s="2000">
        <v>1350</v>
      </c>
      <c r="G1654" s="2000">
        <v>1310</v>
      </c>
      <c r="H1654" s="2002">
        <f t="shared" si="406"/>
        <v>0.97037037037037033</v>
      </c>
    </row>
    <row r="1655" spans="1:8" ht="18" customHeight="1">
      <c r="A1655" s="1193"/>
      <c r="B1655" s="1300"/>
      <c r="C1655" s="2011" t="s">
        <v>998</v>
      </c>
      <c r="D1655" s="1723" t="s">
        <v>687</v>
      </c>
      <c r="E1655" s="2000">
        <v>6033</v>
      </c>
      <c r="F1655" s="2000">
        <v>6108</v>
      </c>
      <c r="G1655" s="2000">
        <v>5621</v>
      </c>
      <c r="H1655" s="2002">
        <f t="shared" si="406"/>
        <v>0.92026850032743945</v>
      </c>
    </row>
    <row r="1656" spans="1:8" ht="18" customHeight="1">
      <c r="A1656" s="1193"/>
      <c r="B1656" s="1300"/>
      <c r="C1656" s="1823" t="s">
        <v>999</v>
      </c>
      <c r="D1656" s="1723" t="s">
        <v>687</v>
      </c>
      <c r="E1656" s="2000">
        <v>1125</v>
      </c>
      <c r="F1656" s="2000">
        <v>1139</v>
      </c>
      <c r="G1656" s="2000">
        <v>1048</v>
      </c>
      <c r="H1656" s="2002">
        <f t="shared" si="406"/>
        <v>0.9201053555750659</v>
      </c>
    </row>
    <row r="1657" spans="1:8" ht="18" customHeight="1">
      <c r="A1657" s="1193"/>
      <c r="B1657" s="1300"/>
      <c r="C1657" s="1823" t="s">
        <v>1000</v>
      </c>
      <c r="D1657" s="1723" t="s">
        <v>688</v>
      </c>
      <c r="E1657" s="2000">
        <v>843</v>
      </c>
      <c r="F1657" s="2000">
        <v>843</v>
      </c>
      <c r="G1657" s="2000">
        <v>272</v>
      </c>
      <c r="H1657" s="2002">
        <f t="shared" si="406"/>
        <v>0.32265717674970346</v>
      </c>
    </row>
    <row r="1658" spans="1:8" ht="18" customHeight="1">
      <c r="A1658" s="1193"/>
      <c r="B1658" s="1300"/>
      <c r="C1658" s="1823" t="s">
        <v>1001</v>
      </c>
      <c r="D1658" s="1723" t="s">
        <v>688</v>
      </c>
      <c r="E1658" s="2000">
        <v>157</v>
      </c>
      <c r="F1658" s="2000">
        <v>157</v>
      </c>
      <c r="G1658" s="2000">
        <v>51</v>
      </c>
      <c r="H1658" s="2002">
        <f t="shared" si="406"/>
        <v>0.32484076433121017</v>
      </c>
    </row>
    <row r="1659" spans="1:8" ht="18" customHeight="1">
      <c r="A1659" s="1193"/>
      <c r="B1659" s="1300"/>
      <c r="C1659" s="1823" t="s">
        <v>1002</v>
      </c>
      <c r="D1659" s="1723" t="s">
        <v>691</v>
      </c>
      <c r="E1659" s="2000">
        <v>843</v>
      </c>
      <c r="F1659" s="2000">
        <v>843</v>
      </c>
      <c r="G1659" s="2000">
        <v>321</v>
      </c>
      <c r="H1659" s="2002">
        <f t="shared" si="406"/>
        <v>0.38078291814946619</v>
      </c>
    </row>
    <row r="1660" spans="1:8" ht="18" customHeight="1">
      <c r="A1660" s="1193"/>
      <c r="B1660" s="1300"/>
      <c r="C1660" s="1823" t="s">
        <v>871</v>
      </c>
      <c r="D1660" s="1723" t="s">
        <v>691</v>
      </c>
      <c r="E1660" s="1306">
        <v>157</v>
      </c>
      <c r="F1660" s="1306">
        <v>157</v>
      </c>
      <c r="G1660" s="1306">
        <v>60</v>
      </c>
      <c r="H1660" s="1307">
        <f t="shared" si="406"/>
        <v>0.38216560509554143</v>
      </c>
    </row>
    <row r="1661" spans="1:8" ht="50.25" customHeight="1">
      <c r="A1661" s="1193"/>
      <c r="B1661" s="1300"/>
      <c r="C1661" s="2019" t="s">
        <v>738</v>
      </c>
      <c r="D1661" s="2058" t="s">
        <v>739</v>
      </c>
      <c r="E1661" s="2000">
        <v>0</v>
      </c>
      <c r="F1661" s="2000">
        <v>384</v>
      </c>
      <c r="G1661" s="2000">
        <v>383</v>
      </c>
      <c r="H1661" s="2002">
        <f t="shared" si="406"/>
        <v>0.99739583333333337</v>
      </c>
    </row>
    <row r="1662" spans="1:8" ht="26.25" customHeight="1">
      <c r="A1662" s="1193"/>
      <c r="B1662" s="1300"/>
      <c r="C1662" s="2019" t="s">
        <v>768</v>
      </c>
      <c r="D1662" s="2058" t="s">
        <v>694</v>
      </c>
      <c r="E1662" s="2000">
        <v>0</v>
      </c>
      <c r="F1662" s="2000">
        <v>1306</v>
      </c>
      <c r="G1662" s="2000">
        <v>371</v>
      </c>
      <c r="H1662" s="2002">
        <f t="shared" si="406"/>
        <v>0.28407350689127103</v>
      </c>
    </row>
    <row r="1663" spans="1:8" ht="27" customHeight="1">
      <c r="A1663" s="1193"/>
      <c r="B1663" s="1300"/>
      <c r="C1663" s="2019" t="s">
        <v>741</v>
      </c>
      <c r="D1663" s="2058" t="s">
        <v>694</v>
      </c>
      <c r="E1663" s="2000">
        <v>0</v>
      </c>
      <c r="F1663" s="2000">
        <v>243</v>
      </c>
      <c r="G1663" s="2000">
        <v>69</v>
      </c>
      <c r="H1663" s="2002">
        <f t="shared" si="406"/>
        <v>0.2839506172839506</v>
      </c>
    </row>
    <row r="1664" spans="1:8" ht="12.75" customHeight="1">
      <c r="A1664" s="1193"/>
      <c r="B1664" s="1300"/>
      <c r="C1664" s="2059"/>
      <c r="D1664" s="1238"/>
      <c r="E1664" s="1215"/>
      <c r="F1664" s="1215"/>
      <c r="G1664" s="1215"/>
      <c r="H1664" s="1216"/>
    </row>
    <row r="1665" spans="1:8" ht="17.100000000000001" customHeight="1">
      <c r="A1665" s="1193"/>
      <c r="B1665" s="1300"/>
      <c r="C1665" s="2698" t="s">
        <v>697</v>
      </c>
      <c r="D1665" s="2698"/>
      <c r="E1665" s="2016">
        <f t="shared" ref="E1665:G1665" si="408">E1666</f>
        <v>680000</v>
      </c>
      <c r="F1665" s="2016">
        <f t="shared" si="408"/>
        <v>448733</v>
      </c>
      <c r="G1665" s="2016">
        <f t="shared" si="408"/>
        <v>423740</v>
      </c>
      <c r="H1665" s="2017">
        <f t="shared" si="406"/>
        <v>0.94430318251610645</v>
      </c>
    </row>
    <row r="1666" spans="1:8" ht="17.100000000000001" customHeight="1">
      <c r="A1666" s="1193"/>
      <c r="B1666" s="1300"/>
      <c r="C1666" s="2710" t="s">
        <v>827</v>
      </c>
      <c r="D1666" s="2710"/>
      <c r="E1666" s="1986">
        <f t="shared" ref="E1666:G1666" si="409">SUM(E1667:E1670)</f>
        <v>680000</v>
      </c>
      <c r="F1666" s="1986">
        <f t="shared" si="409"/>
        <v>448733</v>
      </c>
      <c r="G1666" s="1986">
        <f t="shared" si="409"/>
        <v>423740</v>
      </c>
      <c r="H1666" s="1988">
        <f t="shared" si="406"/>
        <v>0.94430318251610645</v>
      </c>
    </row>
    <row r="1667" spans="1:8" ht="47.25" customHeight="1">
      <c r="A1667" s="1193"/>
      <c r="B1667" s="1300"/>
      <c r="C1667" s="2060" t="s">
        <v>772</v>
      </c>
      <c r="D1667" s="1995" t="s">
        <v>775</v>
      </c>
      <c r="E1667" s="1991">
        <v>544262</v>
      </c>
      <c r="F1667" s="1991">
        <v>244714</v>
      </c>
      <c r="G1667" s="1991">
        <v>232332</v>
      </c>
      <c r="H1667" s="1993">
        <f t="shared" si="406"/>
        <v>0.94940215925529392</v>
      </c>
    </row>
    <row r="1668" spans="1:8" ht="54.75" customHeight="1">
      <c r="A1668" s="1193"/>
      <c r="B1668" s="1300"/>
      <c r="C1668" s="1985" t="s">
        <v>821</v>
      </c>
      <c r="D1668" s="2061" t="s">
        <v>822</v>
      </c>
      <c r="E1668" s="2062">
        <v>135738</v>
      </c>
      <c r="F1668" s="2062">
        <v>119514</v>
      </c>
      <c r="G1668" s="2062">
        <v>106910</v>
      </c>
      <c r="H1668" s="2063">
        <f t="shared" si="406"/>
        <v>0.89453955185166589</v>
      </c>
    </row>
    <row r="1669" spans="1:8" ht="52.5" customHeight="1">
      <c r="A1669" s="1193"/>
      <c r="B1669" s="1300"/>
      <c r="C1669" s="2035" t="s">
        <v>773</v>
      </c>
      <c r="D1669" s="2064" t="s">
        <v>705</v>
      </c>
      <c r="E1669" s="2000">
        <v>0</v>
      </c>
      <c r="F1669" s="2000">
        <v>2754</v>
      </c>
      <c r="G1669" s="2000">
        <v>2754</v>
      </c>
      <c r="H1669" s="2002">
        <f t="shared" si="406"/>
        <v>1</v>
      </c>
    </row>
    <row r="1670" spans="1:8" ht="27.75" customHeight="1" thickBot="1">
      <c r="A1670" s="1193"/>
      <c r="B1670" s="1300"/>
      <c r="C1670" s="1435" t="s">
        <v>287</v>
      </c>
      <c r="D1670" s="1436" t="s">
        <v>850</v>
      </c>
      <c r="E1670" s="1229">
        <v>0</v>
      </c>
      <c r="F1670" s="1229">
        <v>81751</v>
      </c>
      <c r="G1670" s="1229">
        <v>81744</v>
      </c>
      <c r="H1670" s="1230">
        <f t="shared" si="406"/>
        <v>0.99991437413609618</v>
      </c>
    </row>
    <row r="1671" spans="1:8" ht="17.100000000000001" customHeight="1" thickBot="1">
      <c r="A1671" s="1187" t="s">
        <v>431</v>
      </c>
      <c r="B1671" s="1188"/>
      <c r="C1671" s="2065"/>
      <c r="D1671" s="2066" t="s">
        <v>1003</v>
      </c>
      <c r="E1671" s="1191">
        <f t="shared" ref="E1671:G1671" si="410">E1672+E1684+E1769</f>
        <v>44471613</v>
      </c>
      <c r="F1671" s="1191">
        <f t="shared" si="410"/>
        <v>51133756</v>
      </c>
      <c r="G1671" s="1191">
        <f t="shared" si="410"/>
        <v>45788172</v>
      </c>
      <c r="H1671" s="1192">
        <f t="shared" ref="H1671:H1735" si="411">G1671/F1671</f>
        <v>0.89545880416060186</v>
      </c>
    </row>
    <row r="1672" spans="1:8" ht="17.100000000000001" customHeight="1" thickBot="1">
      <c r="A1672" s="1193"/>
      <c r="B1672" s="1281" t="s">
        <v>556</v>
      </c>
      <c r="C1672" s="1411"/>
      <c r="D1672" s="1508" t="s">
        <v>317</v>
      </c>
      <c r="E1672" s="2067">
        <f t="shared" ref="E1672:G1672" si="412">E1673+E1680</f>
        <v>2403997</v>
      </c>
      <c r="F1672" s="2067">
        <f t="shared" si="412"/>
        <v>2607132</v>
      </c>
      <c r="G1672" s="2067">
        <f t="shared" si="412"/>
        <v>2599993</v>
      </c>
      <c r="H1672" s="2068">
        <f t="shared" si="411"/>
        <v>0.99726174202150097</v>
      </c>
    </row>
    <row r="1673" spans="1:8" ht="17.100000000000001" customHeight="1">
      <c r="A1673" s="1193"/>
      <c r="B1673" s="2630"/>
      <c r="C1673" s="2586" t="s">
        <v>665</v>
      </c>
      <c r="D1673" s="2711"/>
      <c r="E1673" s="1829">
        <f t="shared" ref="E1673:G1673" si="413">E1674</f>
        <v>2403997</v>
      </c>
      <c r="F1673" s="1829">
        <f t="shared" si="413"/>
        <v>2586132</v>
      </c>
      <c r="G1673" s="1829">
        <f t="shared" si="413"/>
        <v>2578993</v>
      </c>
      <c r="H1673" s="1830">
        <f t="shared" si="411"/>
        <v>0.99723950672278139</v>
      </c>
    </row>
    <row r="1674" spans="1:8" ht="17.100000000000001" customHeight="1">
      <c r="A1674" s="1193"/>
      <c r="B1674" s="2630"/>
      <c r="C1674" s="2712" t="s">
        <v>742</v>
      </c>
      <c r="D1674" s="2713"/>
      <c r="E1674" s="2069">
        <f>SUM(E1675:E1678)</f>
        <v>2403997</v>
      </c>
      <c r="F1674" s="2069">
        <f t="shared" ref="F1674:G1674" si="414">SUM(F1675:F1678)</f>
        <v>2586132</v>
      </c>
      <c r="G1674" s="2069">
        <f t="shared" si="414"/>
        <v>2578993</v>
      </c>
      <c r="H1674" s="2070">
        <f t="shared" si="411"/>
        <v>0.99723950672278139</v>
      </c>
    </row>
    <row r="1675" spans="1:8" ht="49.5" customHeight="1">
      <c r="A1675" s="1193"/>
      <c r="B1675" s="2630"/>
      <c r="C1675" s="2030" t="s">
        <v>96</v>
      </c>
      <c r="D1675" s="2071" t="s">
        <v>752</v>
      </c>
      <c r="E1675" s="2069">
        <v>1127991</v>
      </c>
      <c r="F1675" s="2069">
        <v>1128063</v>
      </c>
      <c r="G1675" s="2069">
        <v>1120931</v>
      </c>
      <c r="H1675" s="2070">
        <f t="shared" si="411"/>
        <v>0.9936776580740615</v>
      </c>
    </row>
    <row r="1676" spans="1:8" ht="30" customHeight="1">
      <c r="A1676" s="1193"/>
      <c r="B1676" s="1205"/>
      <c r="C1676" s="2030" t="s">
        <v>1004</v>
      </c>
      <c r="D1676" s="2071" t="s">
        <v>1005</v>
      </c>
      <c r="E1676" s="2069">
        <v>97778</v>
      </c>
      <c r="F1676" s="2069">
        <v>101112</v>
      </c>
      <c r="G1676" s="2069">
        <v>101111</v>
      </c>
      <c r="H1676" s="2070">
        <f t="shared" si="411"/>
        <v>0.99999010997705517</v>
      </c>
    </row>
    <row r="1677" spans="1:8" ht="26.25" customHeight="1">
      <c r="A1677" s="1193"/>
      <c r="B1677" s="1205"/>
      <c r="C1677" s="2032" t="s">
        <v>1006</v>
      </c>
      <c r="D1677" s="2072" t="s">
        <v>1007</v>
      </c>
      <c r="E1677" s="2073">
        <v>1178228</v>
      </c>
      <c r="F1677" s="2073">
        <v>1346469</v>
      </c>
      <c r="G1677" s="2073">
        <v>1346463</v>
      </c>
      <c r="H1677" s="2074">
        <f t="shared" si="411"/>
        <v>0.99999554390037948</v>
      </c>
    </row>
    <row r="1678" spans="1:8" ht="55.5" customHeight="1">
      <c r="A1678" s="1193"/>
      <c r="B1678" s="1205"/>
      <c r="C1678" s="2018" t="s">
        <v>49</v>
      </c>
      <c r="D1678" s="2075" t="s">
        <v>758</v>
      </c>
      <c r="E1678" s="2076">
        <v>0</v>
      </c>
      <c r="F1678" s="2076">
        <v>10488</v>
      </c>
      <c r="G1678" s="2076">
        <v>10488</v>
      </c>
      <c r="H1678" s="2077">
        <f t="shared" si="411"/>
        <v>1</v>
      </c>
    </row>
    <row r="1679" spans="1:8" ht="19.5" customHeight="1">
      <c r="A1679" s="1193"/>
      <c r="B1679" s="1205"/>
      <c r="C1679" s="2078"/>
      <c r="D1679" s="2079"/>
      <c r="E1679" s="2080"/>
      <c r="F1679" s="2080"/>
      <c r="G1679" s="2080"/>
      <c r="H1679" s="2081"/>
    </row>
    <row r="1680" spans="1:8" ht="24.75" customHeight="1">
      <c r="A1680" s="1193"/>
      <c r="B1680" s="1205"/>
      <c r="C1680" s="2703" t="s">
        <v>697</v>
      </c>
      <c r="D1680" s="2704"/>
      <c r="E1680" s="1199">
        <f t="shared" ref="E1680:G1680" si="415">E1681</f>
        <v>0</v>
      </c>
      <c r="F1680" s="1199">
        <f t="shared" si="415"/>
        <v>21000</v>
      </c>
      <c r="G1680" s="1199">
        <f t="shared" si="415"/>
        <v>21000</v>
      </c>
      <c r="H1680" s="1200">
        <f t="shared" si="411"/>
        <v>1</v>
      </c>
    </row>
    <row r="1681" spans="1:8" ht="21.75" customHeight="1">
      <c r="A1681" s="1193"/>
      <c r="B1681" s="1205"/>
      <c r="C1681" s="2705" t="s">
        <v>827</v>
      </c>
      <c r="D1681" s="2706"/>
      <c r="E1681" s="2076">
        <f>E1682+E1683</f>
        <v>0</v>
      </c>
      <c r="F1681" s="2076">
        <f t="shared" ref="F1681:G1681" si="416">F1682+F1683</f>
        <v>21000</v>
      </c>
      <c r="G1681" s="2076">
        <f t="shared" si="416"/>
        <v>21000</v>
      </c>
      <c r="H1681" s="2082">
        <f t="shared" si="411"/>
        <v>1</v>
      </c>
    </row>
    <row r="1682" spans="1:8" ht="51.75" hidden="1" customHeight="1" thickBot="1">
      <c r="A1682" s="1193"/>
      <c r="B1682" s="1205"/>
      <c r="C1682" s="2083" t="s">
        <v>817</v>
      </c>
      <c r="D1682" s="2072" t="s">
        <v>1008</v>
      </c>
      <c r="E1682" s="2062">
        <v>0</v>
      </c>
      <c r="F1682" s="2062"/>
      <c r="G1682" s="2084"/>
      <c r="H1682" s="2082" t="e">
        <f t="shared" si="411"/>
        <v>#DIV/0!</v>
      </c>
    </row>
    <row r="1683" spans="1:8" ht="41.25" customHeight="1" thickBot="1">
      <c r="A1683" s="1193"/>
      <c r="B1683" s="1205"/>
      <c r="C1683" s="1435" t="s">
        <v>513</v>
      </c>
      <c r="D1683" s="2085" t="s">
        <v>849</v>
      </c>
      <c r="E1683" s="1229">
        <v>0</v>
      </c>
      <c r="F1683" s="1229">
        <v>21000</v>
      </c>
      <c r="G1683" s="2086">
        <v>21000</v>
      </c>
      <c r="H1683" s="2087">
        <f t="shared" si="411"/>
        <v>1</v>
      </c>
    </row>
    <row r="1684" spans="1:8" ht="17.100000000000001" customHeight="1" thickBot="1">
      <c r="A1684" s="1193"/>
      <c r="B1684" s="1281" t="s">
        <v>432</v>
      </c>
      <c r="C1684" s="1282"/>
      <c r="D1684" s="1283" t="s">
        <v>433</v>
      </c>
      <c r="E1684" s="1284">
        <f t="shared" ref="E1684:G1684" si="417">E1685+E1759</f>
        <v>31222621</v>
      </c>
      <c r="F1684" s="1284">
        <f t="shared" si="417"/>
        <v>31225321</v>
      </c>
      <c r="G1684" s="1284">
        <f t="shared" si="417"/>
        <v>28602059</v>
      </c>
      <c r="H1684" s="1285">
        <f t="shared" si="411"/>
        <v>0.91598927037451428</v>
      </c>
    </row>
    <row r="1685" spans="1:8" ht="17.100000000000001" customHeight="1">
      <c r="A1685" s="1193"/>
      <c r="B1685" s="1205"/>
      <c r="C1685" s="2590" t="s">
        <v>665</v>
      </c>
      <c r="D1685" s="2590"/>
      <c r="E1685" s="1808">
        <f t="shared" ref="E1685:G1685" si="418">E1686+E1715+E1719</f>
        <v>30672621</v>
      </c>
      <c r="F1685" s="1808">
        <f t="shared" si="418"/>
        <v>30742321</v>
      </c>
      <c r="G1685" s="1808">
        <f t="shared" si="418"/>
        <v>28246959</v>
      </c>
      <c r="H1685" s="1809">
        <f t="shared" si="411"/>
        <v>0.91882974613400203</v>
      </c>
    </row>
    <row r="1686" spans="1:8" ht="17.100000000000001" customHeight="1">
      <c r="A1686" s="1193"/>
      <c r="B1686" s="1205"/>
      <c r="C1686" s="2672" t="s">
        <v>666</v>
      </c>
      <c r="D1686" s="2672"/>
      <c r="E1686" s="2088">
        <f t="shared" ref="E1686:G1686" si="419">E1687+E1694</f>
        <v>10045899</v>
      </c>
      <c r="F1686" s="2088">
        <f t="shared" si="419"/>
        <v>10112429</v>
      </c>
      <c r="G1686" s="2088">
        <f t="shared" si="419"/>
        <v>9848456</v>
      </c>
      <c r="H1686" s="2089">
        <f t="shared" si="411"/>
        <v>0.97389618260855038</v>
      </c>
    </row>
    <row r="1687" spans="1:8" ht="17.100000000000001" customHeight="1">
      <c r="A1687" s="1193"/>
      <c r="B1687" s="1205"/>
      <c r="C1687" s="2707" t="s">
        <v>667</v>
      </c>
      <c r="D1687" s="2707"/>
      <c r="E1687" s="2090">
        <f t="shared" ref="E1687:G1687" si="420">SUM(E1688:E1692)</f>
        <v>8030152</v>
      </c>
      <c r="F1687" s="2090">
        <f t="shared" si="420"/>
        <v>8020112</v>
      </c>
      <c r="G1687" s="2090">
        <f t="shared" si="420"/>
        <v>7915007</v>
      </c>
      <c r="H1687" s="2091">
        <f t="shared" si="411"/>
        <v>0.98689482141895279</v>
      </c>
    </row>
    <row r="1688" spans="1:8" ht="17.100000000000001" customHeight="1">
      <c r="A1688" s="1193"/>
      <c r="B1688" s="1205"/>
      <c r="C1688" s="1265" t="s">
        <v>459</v>
      </c>
      <c r="D1688" s="1266" t="s">
        <v>668</v>
      </c>
      <c r="E1688" s="1742">
        <v>6297980</v>
      </c>
      <c r="F1688" s="1742">
        <v>6302680</v>
      </c>
      <c r="G1688" s="1742">
        <v>6257817</v>
      </c>
      <c r="H1688" s="1743">
        <f t="shared" si="411"/>
        <v>0.99288191689884309</v>
      </c>
    </row>
    <row r="1689" spans="1:8" ht="17.100000000000001" customHeight="1">
      <c r="A1689" s="1193"/>
      <c r="B1689" s="1205"/>
      <c r="C1689" s="1989" t="s">
        <v>460</v>
      </c>
      <c r="D1689" s="1995" t="s">
        <v>669</v>
      </c>
      <c r="E1689" s="1742">
        <v>440137</v>
      </c>
      <c r="F1689" s="1742">
        <v>428637</v>
      </c>
      <c r="G1689" s="1742">
        <v>428372</v>
      </c>
      <c r="H1689" s="1743">
        <f t="shared" si="411"/>
        <v>0.99938176125719436</v>
      </c>
    </row>
    <row r="1690" spans="1:8" ht="17.100000000000001" customHeight="1">
      <c r="A1690" s="1193"/>
      <c r="B1690" s="1205"/>
      <c r="C1690" s="1989" t="s">
        <v>461</v>
      </c>
      <c r="D1690" s="1995" t="s">
        <v>670</v>
      </c>
      <c r="E1690" s="1742">
        <v>1117523</v>
      </c>
      <c r="F1690" s="1742">
        <v>1117523</v>
      </c>
      <c r="G1690" s="1742">
        <v>1092545</v>
      </c>
      <c r="H1690" s="1743">
        <f t="shared" si="411"/>
        <v>0.97764878217271589</v>
      </c>
    </row>
    <row r="1691" spans="1:8" ht="26.25" customHeight="1">
      <c r="A1691" s="1193"/>
      <c r="B1691" s="1205"/>
      <c r="C1691" s="1989" t="s">
        <v>462</v>
      </c>
      <c r="D1691" s="1995" t="s">
        <v>671</v>
      </c>
      <c r="E1691" s="1742">
        <v>159272</v>
      </c>
      <c r="F1691" s="1742">
        <v>157272</v>
      </c>
      <c r="G1691" s="1742">
        <v>124453</v>
      </c>
      <c r="H1691" s="1743">
        <f t="shared" si="411"/>
        <v>0.79132331247774557</v>
      </c>
    </row>
    <row r="1692" spans="1:8" ht="17.100000000000001" customHeight="1">
      <c r="A1692" s="1193"/>
      <c r="B1692" s="1205"/>
      <c r="C1692" s="1989" t="s">
        <v>478</v>
      </c>
      <c r="D1692" s="1995" t="s">
        <v>672</v>
      </c>
      <c r="E1692" s="1742">
        <v>15240</v>
      </c>
      <c r="F1692" s="1742">
        <v>14000</v>
      </c>
      <c r="G1692" s="1742">
        <v>11820</v>
      </c>
      <c r="H1692" s="1743">
        <f t="shared" si="411"/>
        <v>0.84428571428571431</v>
      </c>
    </row>
    <row r="1693" spans="1:8" ht="17.100000000000001" customHeight="1">
      <c r="A1693" s="1193"/>
      <c r="B1693" s="1205"/>
      <c r="C1693" s="1238"/>
      <c r="D1693" s="1238"/>
      <c r="E1693" s="1215"/>
      <c r="F1693" s="1215"/>
      <c r="G1693" s="1215"/>
      <c r="H1693" s="1216"/>
    </row>
    <row r="1694" spans="1:8" ht="17.100000000000001" customHeight="1">
      <c r="A1694" s="1193"/>
      <c r="B1694" s="1205"/>
      <c r="C1694" s="2708" t="s">
        <v>673</v>
      </c>
      <c r="D1694" s="2708"/>
      <c r="E1694" s="2090">
        <f t="shared" ref="E1694:G1694" si="421">SUM(E1695:E1713)</f>
        <v>2015747</v>
      </c>
      <c r="F1694" s="2090">
        <f t="shared" si="421"/>
        <v>2092317</v>
      </c>
      <c r="G1694" s="2090">
        <f t="shared" si="421"/>
        <v>1933449</v>
      </c>
      <c r="H1694" s="2091">
        <f t="shared" si="411"/>
        <v>0.92407077894984369</v>
      </c>
    </row>
    <row r="1695" spans="1:8" ht="17.100000000000001" customHeight="1">
      <c r="A1695" s="1193"/>
      <c r="B1695" s="1205"/>
      <c r="C1695" s="1989" t="s">
        <v>473</v>
      </c>
      <c r="D1695" s="1995" t="s">
        <v>674</v>
      </c>
      <c r="E1695" s="2092">
        <v>6000</v>
      </c>
      <c r="F1695" s="2092">
        <v>1000</v>
      </c>
      <c r="G1695" s="2092">
        <v>0</v>
      </c>
      <c r="H1695" s="2093">
        <f t="shared" si="411"/>
        <v>0</v>
      </c>
    </row>
    <row r="1696" spans="1:8" ht="17.100000000000001" customHeight="1">
      <c r="A1696" s="1193"/>
      <c r="B1696" s="1205"/>
      <c r="C1696" s="1989" t="s">
        <v>463</v>
      </c>
      <c r="D1696" s="1995" t="s">
        <v>675</v>
      </c>
      <c r="E1696" s="2092">
        <v>261800</v>
      </c>
      <c r="F1696" s="2092">
        <v>347700</v>
      </c>
      <c r="G1696" s="2092">
        <v>321555</v>
      </c>
      <c r="H1696" s="2093">
        <f t="shared" si="411"/>
        <v>0.92480586712683344</v>
      </c>
    </row>
    <row r="1697" spans="1:8" ht="17.100000000000001" customHeight="1">
      <c r="A1697" s="1193"/>
      <c r="B1697" s="1205"/>
      <c r="C1697" s="1989" t="s">
        <v>480</v>
      </c>
      <c r="D1697" s="1995" t="s">
        <v>676</v>
      </c>
      <c r="E1697" s="2092">
        <v>6000</v>
      </c>
      <c r="F1697" s="2092">
        <v>6000</v>
      </c>
      <c r="G1697" s="2092">
        <v>5994</v>
      </c>
      <c r="H1697" s="2093">
        <f t="shared" si="411"/>
        <v>0.999</v>
      </c>
    </row>
    <row r="1698" spans="1:8" ht="17.100000000000001" customHeight="1">
      <c r="A1698" s="1193"/>
      <c r="B1698" s="1205"/>
      <c r="C1698" s="1989" t="s">
        <v>464</v>
      </c>
      <c r="D1698" s="1995" t="s">
        <v>677</v>
      </c>
      <c r="E1698" s="2092">
        <v>138200</v>
      </c>
      <c r="F1698" s="2092">
        <v>138200</v>
      </c>
      <c r="G1698" s="2092">
        <v>105905</v>
      </c>
      <c r="H1698" s="2093">
        <f t="shared" si="411"/>
        <v>0.76631693198263384</v>
      </c>
    </row>
    <row r="1699" spans="1:8" ht="17.100000000000001" customHeight="1">
      <c r="A1699" s="1193"/>
      <c r="B1699" s="1205"/>
      <c r="C1699" s="1989" t="s">
        <v>465</v>
      </c>
      <c r="D1699" s="1995" t="s">
        <v>678</v>
      </c>
      <c r="E1699" s="2092">
        <v>70250</v>
      </c>
      <c r="F1699" s="2092">
        <v>88350</v>
      </c>
      <c r="G1699" s="2092">
        <v>74949</v>
      </c>
      <c r="H1699" s="2093">
        <f t="shared" si="411"/>
        <v>0.84831918505942272</v>
      </c>
    </row>
    <row r="1700" spans="1:8" ht="17.100000000000001" customHeight="1">
      <c r="A1700" s="1193"/>
      <c r="B1700" s="1205"/>
      <c r="C1700" s="1989" t="s">
        <v>466</v>
      </c>
      <c r="D1700" s="1995" t="s">
        <v>679</v>
      </c>
      <c r="E1700" s="2092">
        <v>4631</v>
      </c>
      <c r="F1700" s="2092">
        <v>4631</v>
      </c>
      <c r="G1700" s="2092">
        <v>2165</v>
      </c>
      <c r="H1700" s="2093">
        <f t="shared" si="411"/>
        <v>0.46750161952062191</v>
      </c>
    </row>
    <row r="1701" spans="1:8" ht="17.100000000000001" customHeight="1">
      <c r="A1701" s="1193"/>
      <c r="B1701" s="1205"/>
      <c r="C1701" s="1989" t="s">
        <v>467</v>
      </c>
      <c r="D1701" s="1995" t="s">
        <v>680</v>
      </c>
      <c r="E1701" s="2092">
        <v>663653</v>
      </c>
      <c r="F1701" s="2092">
        <v>674253</v>
      </c>
      <c r="G1701" s="2092">
        <v>629235</v>
      </c>
      <c r="H1701" s="2093">
        <f t="shared" si="411"/>
        <v>0.93323277760721868</v>
      </c>
    </row>
    <row r="1702" spans="1:8" ht="16.5" customHeight="1">
      <c r="A1702" s="1193"/>
      <c r="B1702" s="1205"/>
      <c r="C1702" s="1989" t="s">
        <v>468</v>
      </c>
      <c r="D1702" s="1995" t="s">
        <v>681</v>
      </c>
      <c r="E1702" s="2092">
        <v>28300</v>
      </c>
      <c r="F1702" s="2092">
        <v>20680</v>
      </c>
      <c r="G1702" s="2092">
        <v>18451</v>
      </c>
      <c r="H1702" s="2093">
        <f t="shared" si="411"/>
        <v>0.89221470019342364</v>
      </c>
    </row>
    <row r="1703" spans="1:8" ht="16.5" customHeight="1">
      <c r="A1703" s="1193"/>
      <c r="B1703" s="1205"/>
      <c r="C1703" s="1989" t="s">
        <v>856</v>
      </c>
      <c r="D1703" s="1995" t="s">
        <v>813</v>
      </c>
      <c r="E1703" s="2092">
        <v>1200</v>
      </c>
      <c r="F1703" s="2092">
        <v>1200</v>
      </c>
      <c r="G1703" s="2092">
        <v>0</v>
      </c>
      <c r="H1703" s="2093">
        <f t="shared" si="411"/>
        <v>0</v>
      </c>
    </row>
    <row r="1704" spans="1:8" ht="16.5" customHeight="1">
      <c r="A1704" s="1193"/>
      <c r="B1704" s="1205"/>
      <c r="C1704" s="1989" t="s">
        <v>481</v>
      </c>
      <c r="D1704" s="1995" t="s">
        <v>682</v>
      </c>
      <c r="E1704" s="2092">
        <v>6000</v>
      </c>
      <c r="F1704" s="2092">
        <v>6800</v>
      </c>
      <c r="G1704" s="2092">
        <v>6099</v>
      </c>
      <c r="H1704" s="2093">
        <f t="shared" si="411"/>
        <v>0.89691176470588241</v>
      </c>
    </row>
    <row r="1705" spans="1:8" ht="26.25" customHeight="1">
      <c r="A1705" s="1193"/>
      <c r="B1705" s="1205"/>
      <c r="C1705" s="1985" t="s">
        <v>683</v>
      </c>
      <c r="D1705" s="1999" t="s">
        <v>684</v>
      </c>
      <c r="E1705" s="2092">
        <v>174500</v>
      </c>
      <c r="F1705" s="2092">
        <v>161500</v>
      </c>
      <c r="G1705" s="2092">
        <v>148765</v>
      </c>
      <c r="H1705" s="2093">
        <f t="shared" si="411"/>
        <v>0.92114551083591334</v>
      </c>
    </row>
    <row r="1706" spans="1:8" ht="17.100000000000001" customHeight="1">
      <c r="A1706" s="1193"/>
      <c r="B1706" s="1205"/>
      <c r="C1706" s="2035" t="s">
        <v>477</v>
      </c>
      <c r="D1706" s="2036" t="s">
        <v>685</v>
      </c>
      <c r="E1706" s="2092">
        <v>42000</v>
      </c>
      <c r="F1706" s="2092">
        <v>40300</v>
      </c>
      <c r="G1706" s="2092">
        <v>36314</v>
      </c>
      <c r="H1706" s="2093">
        <f t="shared" si="411"/>
        <v>0.9010918114143921</v>
      </c>
    </row>
    <row r="1707" spans="1:8" ht="17.100000000000001" customHeight="1">
      <c r="A1707" s="1193"/>
      <c r="B1707" s="1205"/>
      <c r="C1707" s="1265" t="s">
        <v>793</v>
      </c>
      <c r="D1707" s="1266" t="s">
        <v>794</v>
      </c>
      <c r="E1707" s="2092">
        <v>2000</v>
      </c>
      <c r="F1707" s="2092">
        <v>2000</v>
      </c>
      <c r="G1707" s="2092">
        <v>118</v>
      </c>
      <c r="H1707" s="2093">
        <f t="shared" si="411"/>
        <v>5.8999999999999997E-2</v>
      </c>
    </row>
    <row r="1708" spans="1:8" ht="17.100000000000001" customHeight="1">
      <c r="A1708" s="1193"/>
      <c r="B1708" s="1205"/>
      <c r="C1708" s="1989" t="s">
        <v>486</v>
      </c>
      <c r="D1708" s="1995" t="s">
        <v>686</v>
      </c>
      <c r="E1708" s="2092">
        <v>18100</v>
      </c>
      <c r="F1708" s="2092">
        <v>18100</v>
      </c>
      <c r="G1708" s="2092">
        <v>15483</v>
      </c>
      <c r="H1708" s="2093">
        <f t="shared" si="411"/>
        <v>0.85541436464088394</v>
      </c>
    </row>
    <row r="1709" spans="1:8" ht="17.100000000000001" customHeight="1">
      <c r="A1709" s="1193"/>
      <c r="B1709" s="1205"/>
      <c r="C1709" s="1989" t="s">
        <v>469</v>
      </c>
      <c r="D1709" s="1995" t="s">
        <v>687</v>
      </c>
      <c r="E1709" s="2092">
        <v>404233</v>
      </c>
      <c r="F1709" s="2092">
        <v>393533</v>
      </c>
      <c r="G1709" s="2092">
        <v>389075</v>
      </c>
      <c r="H1709" s="2093">
        <f t="shared" si="411"/>
        <v>0.98867185216995779</v>
      </c>
    </row>
    <row r="1710" spans="1:8" ht="17.100000000000001" customHeight="1">
      <c r="A1710" s="1193"/>
      <c r="B1710" s="1205"/>
      <c r="C1710" s="1989" t="s">
        <v>470</v>
      </c>
      <c r="D1710" s="1995" t="s">
        <v>688</v>
      </c>
      <c r="E1710" s="2092">
        <v>25000</v>
      </c>
      <c r="F1710" s="2092">
        <v>25000</v>
      </c>
      <c r="G1710" s="2092">
        <v>24687</v>
      </c>
      <c r="H1710" s="2093">
        <f t="shared" si="411"/>
        <v>0.98748000000000002</v>
      </c>
    </row>
    <row r="1711" spans="1:8" ht="17.100000000000001" customHeight="1">
      <c r="A1711" s="1193"/>
      <c r="B1711" s="1205"/>
      <c r="C1711" s="1989" t="s">
        <v>487</v>
      </c>
      <c r="D1711" s="1995" t="s">
        <v>691</v>
      </c>
      <c r="E1711" s="2092">
        <v>89650</v>
      </c>
      <c r="F1711" s="2092">
        <v>88840</v>
      </c>
      <c r="G1711" s="2092">
        <v>87434</v>
      </c>
      <c r="H1711" s="2093">
        <f t="shared" si="411"/>
        <v>0.98417379558757312</v>
      </c>
    </row>
    <row r="1712" spans="1:8" ht="17.100000000000001" customHeight="1">
      <c r="A1712" s="1193"/>
      <c r="B1712" s="1205"/>
      <c r="C1712" s="1989" t="s">
        <v>750</v>
      </c>
      <c r="D1712" s="1995" t="s">
        <v>751</v>
      </c>
      <c r="E1712" s="2092">
        <v>5500</v>
      </c>
      <c r="F1712" s="2092">
        <v>5500</v>
      </c>
      <c r="G1712" s="2092">
        <v>672</v>
      </c>
      <c r="H1712" s="2093">
        <f t="shared" si="411"/>
        <v>0.12218181818181818</v>
      </c>
    </row>
    <row r="1713" spans="1:8" ht="23.25" customHeight="1">
      <c r="A1713" s="1193"/>
      <c r="B1713" s="1205"/>
      <c r="C1713" s="1989" t="s">
        <v>482</v>
      </c>
      <c r="D1713" s="1995" t="s">
        <v>694</v>
      </c>
      <c r="E1713" s="2092">
        <v>68730</v>
      </c>
      <c r="F1713" s="2092">
        <v>68730</v>
      </c>
      <c r="G1713" s="2092">
        <v>66548</v>
      </c>
      <c r="H1713" s="2093">
        <f t="shared" si="411"/>
        <v>0.96825258256947477</v>
      </c>
    </row>
    <row r="1714" spans="1:8" ht="17.100000000000001" customHeight="1">
      <c r="A1714" s="1193"/>
      <c r="B1714" s="1205"/>
      <c r="C1714" s="1897"/>
      <c r="D1714" s="1897"/>
      <c r="E1714" s="1898"/>
      <c r="F1714" s="1898"/>
      <c r="G1714" s="1898"/>
      <c r="H1714" s="1754"/>
    </row>
    <row r="1715" spans="1:8" ht="17.100000000000001" customHeight="1">
      <c r="A1715" s="1193"/>
      <c r="B1715" s="1205"/>
      <c r="C1715" s="2696" t="s">
        <v>695</v>
      </c>
      <c r="D1715" s="2696"/>
      <c r="E1715" s="2092">
        <f t="shared" ref="E1715:G1715" si="422">E1716+E1717</f>
        <v>15960</v>
      </c>
      <c r="F1715" s="2092">
        <f t="shared" si="422"/>
        <v>19130</v>
      </c>
      <c r="G1715" s="2092">
        <f t="shared" si="422"/>
        <v>13081</v>
      </c>
      <c r="H1715" s="2093">
        <f t="shared" si="411"/>
        <v>0.68379508625196028</v>
      </c>
    </row>
    <row r="1716" spans="1:8" ht="17.100000000000001" customHeight="1">
      <c r="A1716" s="1193"/>
      <c r="B1716" s="1205"/>
      <c r="C1716" s="1985" t="s">
        <v>458</v>
      </c>
      <c r="D1716" s="1999" t="s">
        <v>696</v>
      </c>
      <c r="E1716" s="2088">
        <v>15700</v>
      </c>
      <c r="F1716" s="2088">
        <v>19130</v>
      </c>
      <c r="G1716" s="2088">
        <v>13081</v>
      </c>
      <c r="H1716" s="2089">
        <f t="shared" si="411"/>
        <v>0.68379508625196028</v>
      </c>
    </row>
    <row r="1717" spans="1:8" ht="17.100000000000001" customHeight="1">
      <c r="A1717" s="1193"/>
      <c r="B1717" s="1205"/>
      <c r="C1717" s="2094" t="s">
        <v>479</v>
      </c>
      <c r="D1717" s="2020" t="s">
        <v>860</v>
      </c>
      <c r="E1717" s="2092">
        <v>260</v>
      </c>
      <c r="F1717" s="2092">
        <v>0</v>
      </c>
      <c r="G1717" s="2092">
        <v>0</v>
      </c>
      <c r="H1717" s="2002"/>
    </row>
    <row r="1718" spans="1:8" ht="17.100000000000001" customHeight="1">
      <c r="A1718" s="1193"/>
      <c r="B1718" s="1205"/>
      <c r="C1718" s="1897"/>
      <c r="D1718" s="1897"/>
      <c r="E1718" s="1898"/>
      <c r="F1718" s="1898"/>
      <c r="G1718" s="1898"/>
      <c r="H1718" s="1754"/>
    </row>
    <row r="1719" spans="1:8" ht="17.100000000000001" customHeight="1">
      <c r="A1719" s="1193"/>
      <c r="B1719" s="1205"/>
      <c r="C1719" s="2697" t="s">
        <v>708</v>
      </c>
      <c r="D1719" s="2697"/>
      <c r="E1719" s="2095">
        <f t="shared" ref="E1719:G1719" si="423">SUM(E1720:E1757)</f>
        <v>20610762</v>
      </c>
      <c r="F1719" s="2095">
        <f t="shared" si="423"/>
        <v>20610762</v>
      </c>
      <c r="G1719" s="2095">
        <f t="shared" si="423"/>
        <v>18385422</v>
      </c>
      <c r="H1719" s="2096">
        <f t="shared" si="411"/>
        <v>0.89203019277016538</v>
      </c>
    </row>
    <row r="1720" spans="1:8" ht="16.5" customHeight="1">
      <c r="A1720" s="1193"/>
      <c r="B1720" s="1205"/>
      <c r="C1720" s="1989" t="s">
        <v>857</v>
      </c>
      <c r="D1720" s="1999" t="s">
        <v>696</v>
      </c>
      <c r="E1720" s="2095">
        <f>10200+5057</f>
        <v>15257</v>
      </c>
      <c r="F1720" s="2095">
        <v>15257</v>
      </c>
      <c r="G1720" s="2095">
        <v>11430</v>
      </c>
      <c r="H1720" s="2096">
        <f t="shared" si="411"/>
        <v>0.74916431801795902</v>
      </c>
    </row>
    <row r="1721" spans="1:8" ht="16.5" customHeight="1">
      <c r="A1721" s="1193"/>
      <c r="B1721" s="1205"/>
      <c r="C1721" s="1989" t="s">
        <v>858</v>
      </c>
      <c r="D1721" s="1999" t="s">
        <v>696</v>
      </c>
      <c r="E1721" s="2095">
        <f>1800+943</f>
        <v>2743</v>
      </c>
      <c r="F1721" s="2095">
        <v>2743</v>
      </c>
      <c r="G1721" s="2095">
        <v>2049</v>
      </c>
      <c r="H1721" s="2096">
        <f t="shared" si="411"/>
        <v>0.74699234414874227</v>
      </c>
    </row>
    <row r="1722" spans="1:8" ht="17.100000000000001" customHeight="1">
      <c r="A1722" s="1193"/>
      <c r="B1722" s="1205"/>
      <c r="C1722" s="2097" t="s">
        <v>713</v>
      </c>
      <c r="D1722" s="1996" t="s">
        <v>668</v>
      </c>
      <c r="E1722" s="2095">
        <f>9646925+2650628</f>
        <v>12297553</v>
      </c>
      <c r="F1722" s="2095">
        <v>12297553</v>
      </c>
      <c r="G1722" s="2095">
        <v>11232856</v>
      </c>
      <c r="H1722" s="2096">
        <f t="shared" si="411"/>
        <v>0.91342204420668083</v>
      </c>
    </row>
    <row r="1723" spans="1:8" ht="17.100000000000001" customHeight="1">
      <c r="A1723" s="1193"/>
      <c r="B1723" s="1205"/>
      <c r="C1723" s="1265" t="s">
        <v>714</v>
      </c>
      <c r="D1723" s="1995" t="s">
        <v>668</v>
      </c>
      <c r="E1723" s="2095">
        <f>1702399+494398</f>
        <v>2196797</v>
      </c>
      <c r="F1723" s="2095">
        <v>2196797</v>
      </c>
      <c r="G1723" s="2095">
        <v>2005820</v>
      </c>
      <c r="H1723" s="2096">
        <f t="shared" si="411"/>
        <v>0.91306570429584522</v>
      </c>
    </row>
    <row r="1724" spans="1:8" ht="17.100000000000001" customHeight="1">
      <c r="A1724" s="1193"/>
      <c r="B1724" s="1205"/>
      <c r="C1724" s="1989" t="s">
        <v>715</v>
      </c>
      <c r="D1724" s="1995" t="s">
        <v>669</v>
      </c>
      <c r="E1724" s="2095">
        <f>637690+182301</f>
        <v>819991</v>
      </c>
      <c r="F1724" s="2095">
        <v>819991</v>
      </c>
      <c r="G1724" s="2095">
        <v>780106</v>
      </c>
      <c r="H1724" s="2096">
        <f t="shared" si="411"/>
        <v>0.95135922223536595</v>
      </c>
    </row>
    <row r="1725" spans="1:8" ht="17.100000000000001" customHeight="1">
      <c r="A1725" s="1193"/>
      <c r="B1725" s="1205"/>
      <c r="C1725" s="1989" t="s">
        <v>716</v>
      </c>
      <c r="D1725" s="1995" t="s">
        <v>669</v>
      </c>
      <c r="E1725" s="2095">
        <f>112533+34003</f>
        <v>146536</v>
      </c>
      <c r="F1725" s="2095">
        <v>146536</v>
      </c>
      <c r="G1725" s="2095">
        <v>139354</v>
      </c>
      <c r="H1725" s="2096">
        <f t="shared" si="411"/>
        <v>0.9509881530818366</v>
      </c>
    </row>
    <row r="1726" spans="1:8" ht="17.100000000000001" customHeight="1">
      <c r="A1726" s="1193"/>
      <c r="B1726" s="1205"/>
      <c r="C1726" s="1989" t="s">
        <v>717</v>
      </c>
      <c r="D1726" s="1995" t="s">
        <v>670</v>
      </c>
      <c r="E1726" s="2095">
        <f>1767926+486981</f>
        <v>2254907</v>
      </c>
      <c r="F1726" s="2095">
        <v>2254907</v>
      </c>
      <c r="G1726" s="2095">
        <v>2010904</v>
      </c>
      <c r="H1726" s="2096">
        <f t="shared" si="411"/>
        <v>0.89179021573838746</v>
      </c>
    </row>
    <row r="1727" spans="1:8" ht="17.100000000000001" customHeight="1">
      <c r="A1727" s="1193"/>
      <c r="B1727" s="1205"/>
      <c r="C1727" s="1989" t="s">
        <v>718</v>
      </c>
      <c r="D1727" s="1995" t="s">
        <v>670</v>
      </c>
      <c r="E1727" s="2095">
        <f>311986+90832</f>
        <v>402818</v>
      </c>
      <c r="F1727" s="2095">
        <v>402818</v>
      </c>
      <c r="G1727" s="2095">
        <v>359098</v>
      </c>
      <c r="H1727" s="2096">
        <f t="shared" si="411"/>
        <v>0.89146463166988565</v>
      </c>
    </row>
    <row r="1728" spans="1:8" ht="25.5" customHeight="1">
      <c r="A1728" s="1193"/>
      <c r="B1728" s="1205"/>
      <c r="C1728" s="1989" t="s">
        <v>719</v>
      </c>
      <c r="D1728" s="1995" t="s">
        <v>671</v>
      </c>
      <c r="E1728" s="2095">
        <f>251972+69407</f>
        <v>321379</v>
      </c>
      <c r="F1728" s="2095">
        <v>321379</v>
      </c>
      <c r="G1728" s="2095">
        <v>239982</v>
      </c>
      <c r="H1728" s="2096">
        <f t="shared" si="411"/>
        <v>0.7467258283833107</v>
      </c>
    </row>
    <row r="1729" spans="1:8" ht="27" customHeight="1">
      <c r="A1729" s="1193"/>
      <c r="B1729" s="1205"/>
      <c r="C1729" s="1989" t="s">
        <v>720</v>
      </c>
      <c r="D1729" s="1995" t="s">
        <v>671</v>
      </c>
      <c r="E1729" s="2095">
        <f>44466+12945</f>
        <v>57411</v>
      </c>
      <c r="F1729" s="2095">
        <v>57411</v>
      </c>
      <c r="G1729" s="2095">
        <v>42818</v>
      </c>
      <c r="H1729" s="2096">
        <f t="shared" si="411"/>
        <v>0.74581526188361114</v>
      </c>
    </row>
    <row r="1730" spans="1:8" ht="17.100000000000001" customHeight="1">
      <c r="A1730" s="1193"/>
      <c r="B1730" s="1205"/>
      <c r="C1730" s="1989" t="s">
        <v>721</v>
      </c>
      <c r="D1730" s="1995" t="s">
        <v>672</v>
      </c>
      <c r="E1730" s="2095">
        <f>42500+3371</f>
        <v>45871</v>
      </c>
      <c r="F1730" s="2095">
        <v>45871</v>
      </c>
      <c r="G1730" s="2095">
        <v>11268</v>
      </c>
      <c r="H1730" s="2096">
        <f t="shared" si="411"/>
        <v>0.24564539687384185</v>
      </c>
    </row>
    <row r="1731" spans="1:8" ht="17.100000000000001" customHeight="1">
      <c r="A1731" s="1193"/>
      <c r="B1731" s="1205"/>
      <c r="C1731" s="1989" t="s">
        <v>722</v>
      </c>
      <c r="D1731" s="1995" t="s">
        <v>672</v>
      </c>
      <c r="E1731" s="2095">
        <f>7500+629</f>
        <v>8129</v>
      </c>
      <c r="F1731" s="2095">
        <v>8129</v>
      </c>
      <c r="G1731" s="2095">
        <v>2023</v>
      </c>
      <c r="H1731" s="2096">
        <f t="shared" si="411"/>
        <v>0.24886209865912165</v>
      </c>
    </row>
    <row r="1732" spans="1:8" ht="17.100000000000001" customHeight="1">
      <c r="A1732" s="1193"/>
      <c r="B1732" s="1205"/>
      <c r="C1732" s="1989" t="s">
        <v>726</v>
      </c>
      <c r="D1732" s="1995" t="s">
        <v>675</v>
      </c>
      <c r="E1732" s="2095">
        <f>319175+64896</f>
        <v>384071</v>
      </c>
      <c r="F1732" s="2095">
        <v>435071</v>
      </c>
      <c r="G1732" s="2095">
        <v>298928</v>
      </c>
      <c r="H1732" s="2096">
        <f t="shared" si="411"/>
        <v>0.68707866072434154</v>
      </c>
    </row>
    <row r="1733" spans="1:8" ht="17.100000000000001" customHeight="1">
      <c r="A1733" s="1193"/>
      <c r="B1733" s="1205"/>
      <c r="C1733" s="1989" t="s">
        <v>727</v>
      </c>
      <c r="D1733" s="1995" t="s">
        <v>675</v>
      </c>
      <c r="E1733" s="2095">
        <f>56325+12104</f>
        <v>68429</v>
      </c>
      <c r="F1733" s="2095">
        <v>77729</v>
      </c>
      <c r="G1733" s="2095">
        <v>53362</v>
      </c>
      <c r="H1733" s="2096">
        <f t="shared" si="411"/>
        <v>0.68651339911744647</v>
      </c>
    </row>
    <row r="1734" spans="1:8" ht="17.100000000000001" customHeight="1">
      <c r="A1734" s="1193"/>
      <c r="B1734" s="1205"/>
      <c r="C1734" s="1989" t="s">
        <v>862</v>
      </c>
      <c r="D1734" s="1995" t="s">
        <v>677</v>
      </c>
      <c r="E1734" s="2095">
        <f>127500+58153</f>
        <v>185653</v>
      </c>
      <c r="F1734" s="2095">
        <v>185653</v>
      </c>
      <c r="G1734" s="2095">
        <v>151508</v>
      </c>
      <c r="H1734" s="2096">
        <f t="shared" si="411"/>
        <v>0.81608161462513396</v>
      </c>
    </row>
    <row r="1735" spans="1:8" ht="17.100000000000001" customHeight="1">
      <c r="A1735" s="1193"/>
      <c r="B1735" s="1205"/>
      <c r="C1735" s="1989" t="s">
        <v>863</v>
      </c>
      <c r="D1735" s="1995" t="s">
        <v>677</v>
      </c>
      <c r="E1735" s="2095">
        <f>22500+10847</f>
        <v>33347</v>
      </c>
      <c r="F1735" s="2095">
        <v>33347</v>
      </c>
      <c r="G1735" s="2095">
        <v>27043</v>
      </c>
      <c r="H1735" s="2096">
        <f t="shared" si="411"/>
        <v>0.81095750742195705</v>
      </c>
    </row>
    <row r="1736" spans="1:8" ht="17.100000000000001" customHeight="1">
      <c r="A1736" s="1193"/>
      <c r="B1736" s="1205"/>
      <c r="C1736" s="1985" t="s">
        <v>728</v>
      </c>
      <c r="D1736" s="1999" t="s">
        <v>678</v>
      </c>
      <c r="E1736" s="2095">
        <f>44965+8259</f>
        <v>53224</v>
      </c>
      <c r="F1736" s="2095">
        <v>53224</v>
      </c>
      <c r="G1736" s="2095">
        <v>38574</v>
      </c>
      <c r="H1736" s="2096">
        <f t="shared" ref="H1736:H1799" si="424">G1736/F1736</f>
        <v>0.72474823387945286</v>
      </c>
    </row>
    <row r="1737" spans="1:8" ht="17.100000000000001" customHeight="1">
      <c r="A1737" s="1193"/>
      <c r="B1737" s="1205"/>
      <c r="C1737" s="1985" t="s">
        <v>729</v>
      </c>
      <c r="D1737" s="1999" t="s">
        <v>678</v>
      </c>
      <c r="E1737" s="2095">
        <f>7935+1541</f>
        <v>9476</v>
      </c>
      <c r="F1737" s="2095">
        <v>9476</v>
      </c>
      <c r="G1737" s="2095">
        <v>6854</v>
      </c>
      <c r="H1737" s="2096">
        <f t="shared" si="424"/>
        <v>0.72330097087378642</v>
      </c>
    </row>
    <row r="1738" spans="1:8" ht="17.100000000000001" customHeight="1">
      <c r="A1738" s="1193"/>
      <c r="B1738" s="1205"/>
      <c r="C1738" s="1998" t="s">
        <v>864</v>
      </c>
      <c r="D1738" s="2098" t="s">
        <v>679</v>
      </c>
      <c r="E1738" s="2095">
        <f>5457+2107</f>
        <v>7564</v>
      </c>
      <c r="F1738" s="2095">
        <v>7564</v>
      </c>
      <c r="G1738" s="2095">
        <v>4316</v>
      </c>
      <c r="H1738" s="2096">
        <f t="shared" si="424"/>
        <v>0.57059756742464307</v>
      </c>
    </row>
    <row r="1739" spans="1:8" ht="17.100000000000001" customHeight="1">
      <c r="A1739" s="1193"/>
      <c r="B1739" s="1205"/>
      <c r="C1739" s="2099" t="s">
        <v>865</v>
      </c>
      <c r="D1739" s="2100" t="s">
        <v>679</v>
      </c>
      <c r="E1739" s="2095">
        <f>963+393</f>
        <v>1356</v>
      </c>
      <c r="F1739" s="2095">
        <v>1356</v>
      </c>
      <c r="G1739" s="2095">
        <v>772</v>
      </c>
      <c r="H1739" s="2096">
        <f t="shared" si="424"/>
        <v>0.56932153392330387</v>
      </c>
    </row>
    <row r="1740" spans="1:8" ht="17.100000000000001" customHeight="1">
      <c r="A1740" s="1193"/>
      <c r="B1740" s="1205"/>
      <c r="C1740" s="1265" t="s">
        <v>730</v>
      </c>
      <c r="D1740" s="1266" t="s">
        <v>680</v>
      </c>
      <c r="E1740" s="2095">
        <f>393508+161733</f>
        <v>555241</v>
      </c>
      <c r="F1740" s="2095">
        <v>560255</v>
      </c>
      <c r="G1740" s="2095">
        <v>469476</v>
      </c>
      <c r="H1740" s="2096">
        <f t="shared" si="424"/>
        <v>0.83796842509214553</v>
      </c>
    </row>
    <row r="1741" spans="1:8" ht="17.100000000000001" customHeight="1">
      <c r="A1741" s="1193"/>
      <c r="B1741" s="1205"/>
      <c r="C1741" s="1989" t="s">
        <v>731</v>
      </c>
      <c r="D1741" s="1995" t="s">
        <v>680</v>
      </c>
      <c r="E1741" s="2095">
        <f>69442+30167</f>
        <v>99609</v>
      </c>
      <c r="F1741" s="2095">
        <v>100595</v>
      </c>
      <c r="G1741" s="2095">
        <v>84444</v>
      </c>
      <c r="H1741" s="2096">
        <f t="shared" si="424"/>
        <v>0.83944530046224963</v>
      </c>
    </row>
    <row r="1742" spans="1:8" ht="16.5" customHeight="1">
      <c r="A1742" s="1193"/>
      <c r="B1742" s="1205"/>
      <c r="C1742" s="1989" t="s">
        <v>866</v>
      </c>
      <c r="D1742" s="1995" t="s">
        <v>681</v>
      </c>
      <c r="E1742" s="2095">
        <f>19380+6068</f>
        <v>25448</v>
      </c>
      <c r="F1742" s="2095">
        <v>25448</v>
      </c>
      <c r="G1742" s="2095">
        <v>16971</v>
      </c>
      <c r="H1742" s="2096">
        <f t="shared" si="424"/>
        <v>0.66688934297390756</v>
      </c>
    </row>
    <row r="1743" spans="1:8" ht="16.5" customHeight="1">
      <c r="A1743" s="1193"/>
      <c r="B1743" s="1205"/>
      <c r="C1743" s="1989" t="s">
        <v>887</v>
      </c>
      <c r="D1743" s="1995" t="s">
        <v>681</v>
      </c>
      <c r="E1743" s="2095">
        <f>3420+1132</f>
        <v>4552</v>
      </c>
      <c r="F1743" s="2095">
        <v>4552</v>
      </c>
      <c r="G1743" s="2095">
        <v>3030</v>
      </c>
      <c r="H1743" s="2096">
        <f t="shared" si="424"/>
        <v>0.66564147627416526</v>
      </c>
    </row>
    <row r="1744" spans="1:8" ht="16.5" customHeight="1">
      <c r="A1744" s="1193"/>
      <c r="B1744" s="1205"/>
      <c r="C1744" s="1989" t="s">
        <v>812</v>
      </c>
      <c r="D1744" s="1995" t="s">
        <v>813</v>
      </c>
      <c r="E1744" s="2095">
        <f>1020+421</f>
        <v>1441</v>
      </c>
      <c r="F1744" s="2095">
        <v>1441</v>
      </c>
      <c r="G1744" s="2095">
        <v>0</v>
      </c>
      <c r="H1744" s="2096">
        <f t="shared" si="424"/>
        <v>0</v>
      </c>
    </row>
    <row r="1745" spans="1:8" ht="16.5" customHeight="1">
      <c r="A1745" s="1193"/>
      <c r="B1745" s="1205"/>
      <c r="C1745" s="1989" t="s">
        <v>814</v>
      </c>
      <c r="D1745" s="1995" t="s">
        <v>813</v>
      </c>
      <c r="E1745" s="2095">
        <f>180+79</f>
        <v>259</v>
      </c>
      <c r="F1745" s="2095">
        <v>259</v>
      </c>
      <c r="G1745" s="2095">
        <v>0</v>
      </c>
      <c r="H1745" s="2096">
        <f t="shared" si="424"/>
        <v>0</v>
      </c>
    </row>
    <row r="1746" spans="1:8" ht="16.5" hidden="1" customHeight="1">
      <c r="A1746" s="1193"/>
      <c r="B1746" s="1205"/>
      <c r="C1746" s="1989" t="s">
        <v>732</v>
      </c>
      <c r="D1746" s="1995" t="s">
        <v>682</v>
      </c>
      <c r="E1746" s="2095">
        <v>0</v>
      </c>
      <c r="F1746" s="2095"/>
      <c r="G1746" s="2095"/>
      <c r="H1746" s="2096" t="e">
        <f t="shared" si="424"/>
        <v>#DIV/0!</v>
      </c>
    </row>
    <row r="1747" spans="1:8" ht="16.5" hidden="1" customHeight="1">
      <c r="A1747" s="1193"/>
      <c r="B1747" s="1205"/>
      <c r="C1747" s="1989" t="s">
        <v>733</v>
      </c>
      <c r="D1747" s="1995" t="s">
        <v>682</v>
      </c>
      <c r="E1747" s="2095">
        <v>0</v>
      </c>
      <c r="F1747" s="2095"/>
      <c r="G1747" s="2095"/>
      <c r="H1747" s="2096" t="e">
        <f t="shared" si="424"/>
        <v>#DIV/0!</v>
      </c>
    </row>
    <row r="1748" spans="1:8" ht="24" customHeight="1">
      <c r="A1748" s="1193"/>
      <c r="B1748" s="1205"/>
      <c r="C1748" s="1989" t="s">
        <v>868</v>
      </c>
      <c r="D1748" s="1995" t="s">
        <v>684</v>
      </c>
      <c r="E1748" s="2095">
        <f>17000+194181</f>
        <v>211181</v>
      </c>
      <c r="F1748" s="2095">
        <v>159853</v>
      </c>
      <c r="G1748" s="2095">
        <v>135409</v>
      </c>
      <c r="H1748" s="2096">
        <f t="shared" si="424"/>
        <v>0.84708450889254505</v>
      </c>
    </row>
    <row r="1749" spans="1:8" ht="24.75" customHeight="1">
      <c r="A1749" s="1193"/>
      <c r="B1749" s="1205"/>
      <c r="C1749" s="1989" t="s">
        <v>869</v>
      </c>
      <c r="D1749" s="1995" t="s">
        <v>684</v>
      </c>
      <c r="E1749" s="2095">
        <f>3000+36219</f>
        <v>39219</v>
      </c>
      <c r="F1749" s="2095">
        <v>29747</v>
      </c>
      <c r="G1749" s="2095">
        <v>25202</v>
      </c>
      <c r="H1749" s="2096">
        <f t="shared" si="424"/>
        <v>0.84721148351094233</v>
      </c>
    </row>
    <row r="1750" spans="1:8" ht="17.100000000000001" customHeight="1">
      <c r="A1750" s="1193"/>
      <c r="B1750" s="1205"/>
      <c r="C1750" s="1989" t="s">
        <v>734</v>
      </c>
      <c r="D1750" s="1995" t="s">
        <v>685</v>
      </c>
      <c r="E1750" s="2095">
        <f>52700+21070</f>
        <v>73770</v>
      </c>
      <c r="F1750" s="2095">
        <v>65270</v>
      </c>
      <c r="G1750" s="2095">
        <v>28544</v>
      </c>
      <c r="H1750" s="2096">
        <f t="shared" si="424"/>
        <v>0.43732189367243757</v>
      </c>
    </row>
    <row r="1751" spans="1:8" ht="17.100000000000001" customHeight="1">
      <c r="A1751" s="1193"/>
      <c r="B1751" s="1205"/>
      <c r="C1751" s="1989" t="s">
        <v>735</v>
      </c>
      <c r="D1751" s="1995" t="s">
        <v>685</v>
      </c>
      <c r="E1751" s="2095">
        <f>9300+3930</f>
        <v>13230</v>
      </c>
      <c r="F1751" s="2095">
        <v>11730</v>
      </c>
      <c r="G1751" s="2095">
        <v>5096</v>
      </c>
      <c r="H1751" s="2096">
        <f t="shared" si="424"/>
        <v>0.43444160272804772</v>
      </c>
    </row>
    <row r="1752" spans="1:8" ht="17.100000000000001" customHeight="1">
      <c r="A1752" s="1193"/>
      <c r="B1752" s="1205"/>
      <c r="C1752" s="1989" t="s">
        <v>870</v>
      </c>
      <c r="D1752" s="1995" t="s">
        <v>691</v>
      </c>
      <c r="E1752" s="2095">
        <f>4250+674</f>
        <v>4924</v>
      </c>
      <c r="F1752" s="2095">
        <v>8738</v>
      </c>
      <c r="G1752" s="2095">
        <v>6185</v>
      </c>
      <c r="H1752" s="2096">
        <f t="shared" si="424"/>
        <v>0.7078278782330053</v>
      </c>
    </row>
    <row r="1753" spans="1:8" ht="17.100000000000001" customHeight="1">
      <c r="A1753" s="1193"/>
      <c r="B1753" s="1205"/>
      <c r="C1753" s="1989" t="s">
        <v>871</v>
      </c>
      <c r="D1753" s="1995" t="s">
        <v>691</v>
      </c>
      <c r="E1753" s="2095">
        <f>750+126</f>
        <v>876</v>
      </c>
      <c r="F1753" s="2095">
        <v>1562</v>
      </c>
      <c r="G1753" s="2095">
        <v>1099</v>
      </c>
      <c r="H1753" s="2096">
        <f t="shared" si="424"/>
        <v>0.70358514724711907</v>
      </c>
    </row>
    <row r="1754" spans="1:8" ht="17.100000000000001" customHeight="1">
      <c r="A1754" s="1193"/>
      <c r="B1754" s="1205"/>
      <c r="C1754" s="1989" t="s">
        <v>872</v>
      </c>
      <c r="D1754" s="1995" t="s">
        <v>751</v>
      </c>
      <c r="E1754" s="2095">
        <f>5525+1686</f>
        <v>7211</v>
      </c>
      <c r="F1754" s="2095">
        <v>7211</v>
      </c>
      <c r="G1754" s="2095">
        <v>0</v>
      </c>
      <c r="H1754" s="2096">
        <f t="shared" si="424"/>
        <v>0</v>
      </c>
    </row>
    <row r="1755" spans="1:8" ht="17.100000000000001" customHeight="1">
      <c r="A1755" s="1193"/>
      <c r="B1755" s="1205"/>
      <c r="C1755" s="1989" t="s">
        <v>873</v>
      </c>
      <c r="D1755" s="1995" t="s">
        <v>751</v>
      </c>
      <c r="E1755" s="2095">
        <f>975+314</f>
        <v>1289</v>
      </c>
      <c r="F1755" s="2095">
        <v>1289</v>
      </c>
      <c r="G1755" s="2095">
        <v>0</v>
      </c>
      <c r="H1755" s="2096">
        <f t="shared" si="424"/>
        <v>0</v>
      </c>
    </row>
    <row r="1756" spans="1:8" ht="18.75" customHeight="1">
      <c r="A1756" s="1193"/>
      <c r="B1756" s="1205"/>
      <c r="C1756" s="1989" t="s">
        <v>740</v>
      </c>
      <c r="D1756" s="1995" t="s">
        <v>694</v>
      </c>
      <c r="E1756" s="2095">
        <f>174250+46354</f>
        <v>220604</v>
      </c>
      <c r="F1756" s="2095">
        <v>220604</v>
      </c>
      <c r="G1756" s="2095">
        <v>162023</v>
      </c>
      <c r="H1756" s="2096">
        <f t="shared" si="424"/>
        <v>0.73445177784627658</v>
      </c>
    </row>
    <row r="1757" spans="1:8" ht="17.100000000000001" customHeight="1">
      <c r="A1757" s="1193"/>
      <c r="B1757" s="1205"/>
      <c r="C1757" s="1989" t="s">
        <v>741</v>
      </c>
      <c r="D1757" s="1995" t="s">
        <v>694</v>
      </c>
      <c r="E1757" s="2095">
        <f>30750+8646</f>
        <v>39396</v>
      </c>
      <c r="F1757" s="2095">
        <v>39396</v>
      </c>
      <c r="G1757" s="2095">
        <v>28878</v>
      </c>
      <c r="H1757" s="2096">
        <f t="shared" si="424"/>
        <v>0.733018580566555</v>
      </c>
    </row>
    <row r="1758" spans="1:8" ht="12.75" customHeight="1">
      <c r="A1758" s="1193"/>
      <c r="B1758" s="1205"/>
      <c r="C1758" s="1238"/>
      <c r="D1758" s="1238"/>
      <c r="E1758" s="1215"/>
      <c r="F1758" s="1215"/>
      <c r="G1758" s="1215"/>
      <c r="H1758" s="1216"/>
    </row>
    <row r="1759" spans="1:8" ht="17.100000000000001" customHeight="1">
      <c r="A1759" s="1193"/>
      <c r="B1759" s="1205"/>
      <c r="C1759" s="2698" t="s">
        <v>697</v>
      </c>
      <c r="D1759" s="2698"/>
      <c r="E1759" s="2101">
        <f t="shared" ref="E1759:G1759" si="425">E1760</f>
        <v>550000</v>
      </c>
      <c r="F1759" s="2101">
        <f t="shared" si="425"/>
        <v>483000</v>
      </c>
      <c r="G1759" s="2101">
        <f t="shared" si="425"/>
        <v>355100</v>
      </c>
      <c r="H1759" s="2102">
        <f t="shared" si="424"/>
        <v>0.7351966873706004</v>
      </c>
    </row>
    <row r="1760" spans="1:8" ht="17.100000000000001" customHeight="1">
      <c r="A1760" s="1193"/>
      <c r="B1760" s="1205"/>
      <c r="C1760" s="2699" t="s">
        <v>698</v>
      </c>
      <c r="D1760" s="2699"/>
      <c r="E1760" s="2103">
        <f t="shared" ref="E1760:G1760" si="426">SUM(E1761:E1764)</f>
        <v>550000</v>
      </c>
      <c r="F1760" s="2103">
        <f t="shared" si="426"/>
        <v>483000</v>
      </c>
      <c r="G1760" s="2103">
        <f t="shared" si="426"/>
        <v>355100</v>
      </c>
      <c r="H1760" s="2104">
        <f t="shared" si="424"/>
        <v>0.7351966873706004</v>
      </c>
    </row>
    <row r="1761" spans="1:8" ht="17.100000000000001" hidden="1" customHeight="1">
      <c r="A1761" s="1193"/>
      <c r="B1761" s="1205"/>
      <c r="C1761" s="1989" t="s">
        <v>472</v>
      </c>
      <c r="D1761" s="1995" t="s">
        <v>699</v>
      </c>
      <c r="E1761" s="2103">
        <v>0</v>
      </c>
      <c r="F1761" s="2103"/>
      <c r="G1761" s="2103"/>
      <c r="H1761" s="2104" t="e">
        <f t="shared" si="424"/>
        <v>#DIV/0!</v>
      </c>
    </row>
    <row r="1762" spans="1:8" ht="15" customHeight="1">
      <c r="A1762" s="1193"/>
      <c r="B1762" s="1205"/>
      <c r="C1762" s="1989" t="s">
        <v>498</v>
      </c>
      <c r="D1762" s="1995" t="s">
        <v>745</v>
      </c>
      <c r="E1762" s="2103">
        <v>520000</v>
      </c>
      <c r="F1762" s="2103">
        <v>453000</v>
      </c>
      <c r="G1762" s="2103">
        <v>355100</v>
      </c>
      <c r="H1762" s="2104">
        <f t="shared" si="424"/>
        <v>0.78388520971302433</v>
      </c>
    </row>
    <row r="1763" spans="1:8" ht="17.100000000000001" customHeight="1">
      <c r="A1763" s="1193"/>
      <c r="B1763" s="1205"/>
      <c r="C1763" s="1989" t="s">
        <v>800</v>
      </c>
      <c r="D1763" s="1995" t="s">
        <v>745</v>
      </c>
      <c r="E1763" s="2103">
        <v>25500</v>
      </c>
      <c r="F1763" s="2103">
        <v>25500</v>
      </c>
      <c r="G1763" s="2103">
        <v>0</v>
      </c>
      <c r="H1763" s="2104">
        <f t="shared" si="424"/>
        <v>0</v>
      </c>
    </row>
    <row r="1764" spans="1:8" ht="17.100000000000001" customHeight="1">
      <c r="A1764" s="1193"/>
      <c r="B1764" s="1205"/>
      <c r="C1764" s="1989" t="s">
        <v>786</v>
      </c>
      <c r="D1764" s="1995" t="s">
        <v>745</v>
      </c>
      <c r="E1764" s="2103">
        <v>4500</v>
      </c>
      <c r="F1764" s="2103">
        <v>4500</v>
      </c>
      <c r="G1764" s="2103">
        <v>0</v>
      </c>
      <c r="H1764" s="2104">
        <f t="shared" si="424"/>
        <v>0</v>
      </c>
    </row>
    <row r="1765" spans="1:8" ht="15" customHeight="1">
      <c r="A1765" s="1193"/>
      <c r="B1765" s="1205"/>
      <c r="C1765" s="1238"/>
      <c r="D1765" s="1251"/>
      <c r="E1765" s="1252"/>
      <c r="F1765" s="1252"/>
      <c r="G1765" s="1252"/>
      <c r="H1765" s="2104"/>
    </row>
    <row r="1766" spans="1:8" ht="20.25" customHeight="1">
      <c r="A1766" s="1193"/>
      <c r="B1766" s="1205"/>
      <c r="C1766" s="2700" t="s">
        <v>706</v>
      </c>
      <c r="D1766" s="2701"/>
      <c r="E1766" s="2103">
        <f t="shared" ref="E1766:G1766" si="427">SUM(E1767:E1768)</f>
        <v>30000</v>
      </c>
      <c r="F1766" s="2103">
        <f t="shared" si="427"/>
        <v>30000</v>
      </c>
      <c r="G1766" s="2103">
        <f t="shared" si="427"/>
        <v>0</v>
      </c>
      <c r="H1766" s="2104">
        <f t="shared" si="424"/>
        <v>0</v>
      </c>
    </row>
    <row r="1767" spans="1:8" ht="17.100000000000001" customHeight="1">
      <c r="A1767" s="1193"/>
      <c r="B1767" s="1205"/>
      <c r="C1767" s="2078" t="s">
        <v>800</v>
      </c>
      <c r="D1767" s="2105" t="s">
        <v>745</v>
      </c>
      <c r="E1767" s="2103">
        <v>25500</v>
      </c>
      <c r="F1767" s="2103">
        <v>25500</v>
      </c>
      <c r="G1767" s="2103">
        <v>0</v>
      </c>
      <c r="H1767" s="2104">
        <f t="shared" si="424"/>
        <v>0</v>
      </c>
    </row>
    <row r="1768" spans="1:8" ht="17.100000000000001" customHeight="1" thickBot="1">
      <c r="A1768" s="1193"/>
      <c r="B1768" s="1205"/>
      <c r="C1768" s="1435" t="s">
        <v>786</v>
      </c>
      <c r="D1768" s="1436" t="s">
        <v>745</v>
      </c>
      <c r="E1768" s="2000">
        <v>4500</v>
      </c>
      <c r="F1768" s="2000">
        <v>4500</v>
      </c>
      <c r="G1768" s="2000">
        <v>0</v>
      </c>
      <c r="H1768" s="2002">
        <f t="shared" si="424"/>
        <v>0</v>
      </c>
    </row>
    <row r="1769" spans="1:8" ht="17.100000000000001" customHeight="1" thickBot="1">
      <c r="A1769" s="1193"/>
      <c r="B1769" s="1281" t="s">
        <v>1009</v>
      </c>
      <c r="C1769" s="1282"/>
      <c r="D1769" s="1283" t="s">
        <v>53</v>
      </c>
      <c r="E1769" s="1284">
        <f t="shared" ref="E1769:G1769" si="428">E1770+E1798</f>
        <v>10844995</v>
      </c>
      <c r="F1769" s="1284">
        <f t="shared" si="428"/>
        <v>17301303</v>
      </c>
      <c r="G1769" s="1284">
        <f t="shared" si="428"/>
        <v>14586120</v>
      </c>
      <c r="H1769" s="1285">
        <f t="shared" si="424"/>
        <v>0.84306482581109643</v>
      </c>
    </row>
    <row r="1770" spans="1:8" ht="17.100000000000001" customHeight="1">
      <c r="A1770" s="1193"/>
      <c r="B1770" s="2630"/>
      <c r="C1770" s="2590" t="s">
        <v>665</v>
      </c>
      <c r="D1770" s="2590"/>
      <c r="E1770" s="1199">
        <f t="shared" ref="E1770:G1770" si="429">E1771+E1778</f>
        <v>10844995</v>
      </c>
      <c r="F1770" s="1199">
        <f t="shared" si="429"/>
        <v>17015986</v>
      </c>
      <c r="G1770" s="1199">
        <f t="shared" si="429"/>
        <v>14320965</v>
      </c>
      <c r="H1770" s="1200">
        <f t="shared" si="424"/>
        <v>0.84161828765021318</v>
      </c>
    </row>
    <row r="1771" spans="1:8" ht="17.100000000000001" customHeight="1">
      <c r="A1771" s="1193"/>
      <c r="B1771" s="2630"/>
      <c r="C1771" s="2702" t="s">
        <v>742</v>
      </c>
      <c r="D1771" s="2702"/>
      <c r="E1771" s="1986">
        <f t="shared" ref="E1771:G1771" si="430">SUM(E1772:E1776)</f>
        <v>10768979</v>
      </c>
      <c r="F1771" s="1986">
        <f t="shared" si="430"/>
        <v>16929129</v>
      </c>
      <c r="G1771" s="1986">
        <f t="shared" si="430"/>
        <v>14249691</v>
      </c>
      <c r="H1771" s="1988">
        <f t="shared" si="424"/>
        <v>0.84172617504420932</v>
      </c>
    </row>
    <row r="1772" spans="1:8" ht="58.5" customHeight="1">
      <c r="A1772" s="1193"/>
      <c r="B1772" s="2630"/>
      <c r="C1772" s="2097" t="s">
        <v>325</v>
      </c>
      <c r="D1772" s="2106" t="s">
        <v>757</v>
      </c>
      <c r="E1772" s="2103">
        <f>5526854+3178000</f>
        <v>8704854</v>
      </c>
      <c r="F1772" s="2103">
        <v>15253466</v>
      </c>
      <c r="G1772" s="2103">
        <v>12585152</v>
      </c>
      <c r="H1772" s="2104">
        <f t="shared" si="424"/>
        <v>0.82506834840029142</v>
      </c>
    </row>
    <row r="1773" spans="1:8" ht="51" customHeight="1">
      <c r="A1773" s="1193"/>
      <c r="B1773" s="2630"/>
      <c r="C1773" s="2097" t="s">
        <v>153</v>
      </c>
      <c r="D1773" s="2107" t="s">
        <v>710</v>
      </c>
      <c r="E1773" s="2103">
        <v>2064125</v>
      </c>
      <c r="F1773" s="2103">
        <v>1065764</v>
      </c>
      <c r="G1773" s="2103">
        <v>1054649</v>
      </c>
      <c r="H1773" s="2104">
        <f t="shared" si="424"/>
        <v>0.98957086184183363</v>
      </c>
    </row>
    <row r="1774" spans="1:8" ht="48.75" customHeight="1">
      <c r="A1774" s="1193"/>
      <c r="B1774" s="1233"/>
      <c r="C1774" s="1989" t="s">
        <v>711</v>
      </c>
      <c r="D1774" s="1325" t="s">
        <v>712</v>
      </c>
      <c r="E1774" s="1221">
        <v>0</v>
      </c>
      <c r="F1774" s="1221">
        <v>2229</v>
      </c>
      <c r="G1774" s="1221">
        <v>2227</v>
      </c>
      <c r="H1774" s="1222">
        <f t="shared" si="424"/>
        <v>0.9991027366532077</v>
      </c>
    </row>
    <row r="1775" spans="1:8" ht="46.5" customHeight="1">
      <c r="A1775" s="1193"/>
      <c r="B1775" s="1233"/>
      <c r="C1775" s="1989" t="s">
        <v>284</v>
      </c>
      <c r="D1775" s="1325" t="s">
        <v>712</v>
      </c>
      <c r="E1775" s="1986">
        <v>0</v>
      </c>
      <c r="F1775" s="1986">
        <v>1229</v>
      </c>
      <c r="G1775" s="1986">
        <v>1227</v>
      </c>
      <c r="H1775" s="1988">
        <f t="shared" si="424"/>
        <v>0.99837266069975594</v>
      </c>
    </row>
    <row r="1776" spans="1:8" ht="18" customHeight="1">
      <c r="A1776" s="1193"/>
      <c r="B1776" s="1233"/>
      <c r="C1776" s="2097" t="s">
        <v>286</v>
      </c>
      <c r="D1776" s="2107" t="s">
        <v>759</v>
      </c>
      <c r="E1776" s="2103">
        <v>0</v>
      </c>
      <c r="F1776" s="2103">
        <v>606441</v>
      </c>
      <c r="G1776" s="2103">
        <v>606436</v>
      </c>
      <c r="H1776" s="2104">
        <f t="shared" si="424"/>
        <v>0.99999175517486449</v>
      </c>
    </row>
    <row r="1777" spans="1:8" ht="18" customHeight="1">
      <c r="A1777" s="1193"/>
      <c r="B1777" s="1233"/>
      <c r="C1777" s="1585"/>
      <c r="D1777" s="1631"/>
      <c r="E1777" s="1986"/>
      <c r="F1777" s="1986"/>
      <c r="G1777" s="1986"/>
      <c r="H1777" s="1988"/>
    </row>
    <row r="1778" spans="1:8" ht="18" customHeight="1">
      <c r="A1778" s="1193"/>
      <c r="B1778" s="1233"/>
      <c r="C1778" s="2693" t="s">
        <v>708</v>
      </c>
      <c r="D1778" s="2693"/>
      <c r="E1778" s="1986">
        <f t="shared" ref="E1778:G1778" si="431">SUM(E1779:E1796)</f>
        <v>76016</v>
      </c>
      <c r="F1778" s="1986">
        <f t="shared" si="431"/>
        <v>86857</v>
      </c>
      <c r="G1778" s="1986">
        <f t="shared" si="431"/>
        <v>71274</v>
      </c>
      <c r="H1778" s="1988">
        <f t="shared" si="424"/>
        <v>0.82059016544435104</v>
      </c>
    </row>
    <row r="1779" spans="1:8" ht="18" customHeight="1">
      <c r="A1779" s="1193"/>
      <c r="B1779" s="1233"/>
      <c r="C1779" s="1989" t="s">
        <v>761</v>
      </c>
      <c r="D1779" s="1999" t="s">
        <v>668</v>
      </c>
      <c r="E1779" s="2108">
        <v>48474</v>
      </c>
      <c r="F1779" s="2108">
        <v>55369</v>
      </c>
      <c r="G1779" s="2108">
        <v>45835</v>
      </c>
      <c r="H1779" s="2109">
        <f t="shared" si="424"/>
        <v>0.82780978525889937</v>
      </c>
    </row>
    <row r="1780" spans="1:8" ht="18.75" customHeight="1">
      <c r="A1780" s="1193"/>
      <c r="B1780" s="1233"/>
      <c r="C1780" s="1989" t="s">
        <v>714</v>
      </c>
      <c r="D1780" s="1999" t="s">
        <v>668</v>
      </c>
      <c r="E1780" s="2108">
        <v>9041</v>
      </c>
      <c r="F1780" s="2108">
        <v>10327</v>
      </c>
      <c r="G1780" s="2108">
        <v>8549</v>
      </c>
      <c r="H1780" s="2109">
        <f t="shared" si="424"/>
        <v>0.82782996029824729</v>
      </c>
    </row>
    <row r="1781" spans="1:8" ht="18.75" customHeight="1">
      <c r="A1781" s="1193"/>
      <c r="B1781" s="1233"/>
      <c r="C1781" s="2011" t="s">
        <v>762</v>
      </c>
      <c r="D1781" s="2047" t="s">
        <v>669</v>
      </c>
      <c r="E1781" s="2033">
        <v>3284</v>
      </c>
      <c r="F1781" s="2033">
        <v>3284</v>
      </c>
      <c r="G1781" s="2033">
        <v>2878</v>
      </c>
      <c r="H1781" s="2034">
        <f t="shared" si="424"/>
        <v>0.87637028014616325</v>
      </c>
    </row>
    <row r="1782" spans="1:8" ht="18.75" customHeight="1">
      <c r="A1782" s="1193"/>
      <c r="B1782" s="1233"/>
      <c r="C1782" s="1823" t="s">
        <v>716</v>
      </c>
      <c r="D1782" s="2047" t="s">
        <v>669</v>
      </c>
      <c r="E1782" s="2033">
        <v>612</v>
      </c>
      <c r="F1782" s="2033">
        <v>612</v>
      </c>
      <c r="G1782" s="2033">
        <v>537</v>
      </c>
      <c r="H1782" s="2034">
        <f t="shared" si="424"/>
        <v>0.87745098039215685</v>
      </c>
    </row>
    <row r="1783" spans="1:8" ht="17.25" customHeight="1">
      <c r="A1783" s="1193"/>
      <c r="B1783" s="1233"/>
      <c r="C1783" s="1730" t="s">
        <v>763</v>
      </c>
      <c r="D1783" s="1996" t="s">
        <v>670</v>
      </c>
      <c r="E1783" s="2033">
        <v>8764</v>
      </c>
      <c r="F1783" s="2033">
        <v>9932</v>
      </c>
      <c r="G1783" s="2033">
        <v>8247</v>
      </c>
      <c r="H1783" s="2034">
        <f t="shared" si="424"/>
        <v>0.83034635521546518</v>
      </c>
    </row>
    <row r="1784" spans="1:8" ht="18" customHeight="1">
      <c r="A1784" s="1193"/>
      <c r="B1784" s="1233"/>
      <c r="C1784" s="1265" t="s">
        <v>718</v>
      </c>
      <c r="D1784" s="1996" t="s">
        <v>670</v>
      </c>
      <c r="E1784" s="2033">
        <v>1635</v>
      </c>
      <c r="F1784" s="2033">
        <v>1853</v>
      </c>
      <c r="G1784" s="2033">
        <v>1538</v>
      </c>
      <c r="H1784" s="2034">
        <f t="shared" si="424"/>
        <v>0.83000539665407447</v>
      </c>
    </row>
    <row r="1785" spans="1:8" ht="25.5" customHeight="1">
      <c r="A1785" s="1193"/>
      <c r="B1785" s="1233"/>
      <c r="C1785" s="1989" t="s">
        <v>764</v>
      </c>
      <c r="D1785" s="1995" t="s">
        <v>671</v>
      </c>
      <c r="E1785" s="2033">
        <v>1269</v>
      </c>
      <c r="F1785" s="2033">
        <v>1437</v>
      </c>
      <c r="G1785" s="2033">
        <v>1193</v>
      </c>
      <c r="H1785" s="2034">
        <f t="shared" si="424"/>
        <v>0.83020180932498255</v>
      </c>
    </row>
    <row r="1786" spans="1:8" ht="27.75" customHeight="1">
      <c r="A1786" s="1193"/>
      <c r="B1786" s="1233"/>
      <c r="C1786" s="1989" t="s">
        <v>720</v>
      </c>
      <c r="D1786" s="1995" t="s">
        <v>671</v>
      </c>
      <c r="E1786" s="2033">
        <v>237</v>
      </c>
      <c r="F1786" s="2033">
        <v>269</v>
      </c>
      <c r="G1786" s="2033">
        <v>223</v>
      </c>
      <c r="H1786" s="2034">
        <f t="shared" si="424"/>
        <v>0.82899628252788105</v>
      </c>
    </row>
    <row r="1787" spans="1:8" ht="18.75" hidden="1" customHeight="1">
      <c r="A1787" s="1193"/>
      <c r="B1787" s="1233"/>
      <c r="C1787" s="1985" t="s">
        <v>765</v>
      </c>
      <c r="D1787" s="1999" t="s">
        <v>675</v>
      </c>
      <c r="E1787" s="2033">
        <v>0</v>
      </c>
      <c r="F1787" s="2033"/>
      <c r="G1787" s="2033"/>
      <c r="H1787" s="2034" t="e">
        <f t="shared" si="424"/>
        <v>#DIV/0!</v>
      </c>
    </row>
    <row r="1788" spans="1:8" ht="18.75" hidden="1" customHeight="1">
      <c r="A1788" s="1193"/>
      <c r="B1788" s="1233"/>
      <c r="C1788" s="1989" t="s">
        <v>727</v>
      </c>
      <c r="D1788" s="1999" t="s">
        <v>675</v>
      </c>
      <c r="E1788" s="2033">
        <v>0</v>
      </c>
      <c r="F1788" s="2033"/>
      <c r="G1788" s="2033"/>
      <c r="H1788" s="2034" t="e">
        <f t="shared" si="424"/>
        <v>#DIV/0!</v>
      </c>
    </row>
    <row r="1789" spans="1:8" ht="18.75" customHeight="1">
      <c r="A1789" s="1193"/>
      <c r="B1789" s="1233"/>
      <c r="C1789" s="1989" t="s">
        <v>996</v>
      </c>
      <c r="D1789" s="1995" t="s">
        <v>679</v>
      </c>
      <c r="E1789" s="2033">
        <v>0</v>
      </c>
      <c r="F1789" s="2033">
        <v>61</v>
      </c>
      <c r="G1789" s="2033">
        <v>0</v>
      </c>
      <c r="H1789" s="2034">
        <f t="shared" si="424"/>
        <v>0</v>
      </c>
    </row>
    <row r="1790" spans="1:8" ht="19.5" customHeight="1">
      <c r="A1790" s="1193"/>
      <c r="B1790" s="1233"/>
      <c r="C1790" s="1989" t="s">
        <v>865</v>
      </c>
      <c r="D1790" s="1995" t="s">
        <v>679</v>
      </c>
      <c r="E1790" s="2033">
        <v>0</v>
      </c>
      <c r="F1790" s="2033">
        <v>12</v>
      </c>
      <c r="G1790" s="2033">
        <v>0</v>
      </c>
      <c r="H1790" s="2034">
        <f t="shared" si="424"/>
        <v>0</v>
      </c>
    </row>
    <row r="1791" spans="1:8" ht="20.25" hidden="1" customHeight="1">
      <c r="A1791" s="1193"/>
      <c r="B1791" s="1233"/>
      <c r="C1791" s="1989" t="s">
        <v>766</v>
      </c>
      <c r="D1791" s="1995" t="s">
        <v>680</v>
      </c>
      <c r="E1791" s="2033">
        <v>0</v>
      </c>
      <c r="F1791" s="2033"/>
      <c r="G1791" s="2033"/>
      <c r="H1791" s="2034" t="e">
        <f t="shared" si="424"/>
        <v>#DIV/0!</v>
      </c>
    </row>
    <row r="1792" spans="1:8" ht="24" hidden="1" customHeight="1">
      <c r="A1792" s="1193"/>
      <c r="B1792" s="1233"/>
      <c r="C1792" s="1989" t="s">
        <v>731</v>
      </c>
      <c r="D1792" s="1995" t="s">
        <v>680</v>
      </c>
      <c r="E1792" s="2033">
        <v>0</v>
      </c>
      <c r="F1792" s="2033"/>
      <c r="G1792" s="2033"/>
      <c r="H1792" s="2034" t="e">
        <f t="shared" si="424"/>
        <v>#DIV/0!</v>
      </c>
    </row>
    <row r="1793" spans="1:8" ht="18" customHeight="1">
      <c r="A1793" s="1193"/>
      <c r="B1793" s="1233"/>
      <c r="C1793" s="1989" t="s">
        <v>846</v>
      </c>
      <c r="D1793" s="1995" t="s">
        <v>685</v>
      </c>
      <c r="E1793" s="2033">
        <v>1275</v>
      </c>
      <c r="F1793" s="2033">
        <v>2068</v>
      </c>
      <c r="G1793" s="2033">
        <v>866</v>
      </c>
      <c r="H1793" s="2034">
        <f t="shared" si="424"/>
        <v>0.41876208897485495</v>
      </c>
    </row>
    <row r="1794" spans="1:8" ht="18.75" customHeight="1">
      <c r="A1794" s="1193"/>
      <c r="B1794" s="1233"/>
      <c r="C1794" s="1989" t="s">
        <v>735</v>
      </c>
      <c r="D1794" s="1995" t="s">
        <v>685</v>
      </c>
      <c r="E1794" s="2033">
        <v>237</v>
      </c>
      <c r="F1794" s="2033">
        <v>384</v>
      </c>
      <c r="G1794" s="2033">
        <v>161</v>
      </c>
      <c r="H1794" s="2034">
        <f t="shared" si="424"/>
        <v>0.41927083333333331</v>
      </c>
    </row>
    <row r="1795" spans="1:8" ht="16.5" customHeight="1">
      <c r="A1795" s="1193"/>
      <c r="B1795" s="1233"/>
      <c r="C1795" s="1985" t="s">
        <v>998</v>
      </c>
      <c r="D1795" s="1999" t="s">
        <v>687</v>
      </c>
      <c r="E1795" s="2033">
        <v>1000</v>
      </c>
      <c r="F1795" s="2033">
        <v>1052</v>
      </c>
      <c r="G1795" s="2033">
        <v>1051</v>
      </c>
      <c r="H1795" s="2034">
        <f t="shared" si="424"/>
        <v>0.99904942965779464</v>
      </c>
    </row>
    <row r="1796" spans="1:8" ht="16.5" customHeight="1">
      <c r="A1796" s="1193"/>
      <c r="B1796" s="1233"/>
      <c r="C1796" s="2110" t="s">
        <v>999</v>
      </c>
      <c r="D1796" s="2111" t="s">
        <v>687</v>
      </c>
      <c r="E1796" s="2112">
        <v>188</v>
      </c>
      <c r="F1796" s="2112">
        <v>197</v>
      </c>
      <c r="G1796" s="2112">
        <v>196</v>
      </c>
      <c r="H1796" s="2113">
        <f t="shared" si="424"/>
        <v>0.99492385786802029</v>
      </c>
    </row>
    <row r="1797" spans="1:8" ht="14.25" customHeight="1">
      <c r="A1797" s="1193"/>
      <c r="B1797" s="1233"/>
      <c r="C1797" s="2694"/>
      <c r="D1797" s="2695"/>
      <c r="E1797" s="2112"/>
      <c r="F1797" s="2112"/>
      <c r="G1797" s="2112"/>
      <c r="H1797" s="2113"/>
    </row>
    <row r="1798" spans="1:8" ht="16.5" customHeight="1">
      <c r="A1798" s="1193"/>
      <c r="B1798" s="1233"/>
      <c r="C1798" s="2645" t="s">
        <v>697</v>
      </c>
      <c r="D1798" s="2645"/>
      <c r="E1798" s="2114">
        <f t="shared" ref="E1798:G1798" si="432">E1799</f>
        <v>0</v>
      </c>
      <c r="F1798" s="2114">
        <f t="shared" si="432"/>
        <v>285317</v>
      </c>
      <c r="G1798" s="2114">
        <f t="shared" si="432"/>
        <v>265155</v>
      </c>
      <c r="H1798" s="2115">
        <f t="shared" si="424"/>
        <v>0.92933473995590865</v>
      </c>
    </row>
    <row r="1799" spans="1:8" ht="18.75" customHeight="1">
      <c r="A1799" s="1193"/>
      <c r="B1799" s="1233"/>
      <c r="C1799" s="2647" t="s">
        <v>698</v>
      </c>
      <c r="D1799" s="2647"/>
      <c r="E1799" s="2116">
        <f t="shared" ref="E1799:G1799" si="433">SUM(E1800:E1801)</f>
        <v>0</v>
      </c>
      <c r="F1799" s="2116">
        <f t="shared" si="433"/>
        <v>285317</v>
      </c>
      <c r="G1799" s="2116">
        <f t="shared" si="433"/>
        <v>265155</v>
      </c>
      <c r="H1799" s="2117">
        <f t="shared" si="424"/>
        <v>0.92933473995590865</v>
      </c>
    </row>
    <row r="1800" spans="1:8" ht="54.75" customHeight="1">
      <c r="A1800" s="1193"/>
      <c r="B1800" s="1233"/>
      <c r="C1800" s="2118" t="s">
        <v>821</v>
      </c>
      <c r="D1800" s="2119" t="s">
        <v>822</v>
      </c>
      <c r="E1800" s="2120">
        <v>0</v>
      </c>
      <c r="F1800" s="2120">
        <v>276634</v>
      </c>
      <c r="G1800" s="2120">
        <v>256473</v>
      </c>
      <c r="H1800" s="2121">
        <f t="shared" ref="H1800:H1868" si="434">G1800/F1800</f>
        <v>0.92712031059088906</v>
      </c>
    </row>
    <row r="1801" spans="1:8" ht="29.25" customHeight="1" thickBot="1">
      <c r="A1801" s="1193"/>
      <c r="B1801" s="1233"/>
      <c r="C1801" s="2118" t="s">
        <v>287</v>
      </c>
      <c r="D1801" s="2119" t="s">
        <v>850</v>
      </c>
      <c r="E1801" s="2120">
        <v>0</v>
      </c>
      <c r="F1801" s="2120">
        <v>8683</v>
      </c>
      <c r="G1801" s="2120">
        <v>8682</v>
      </c>
      <c r="H1801" s="2121">
        <f t="shared" si="434"/>
        <v>0.99988483243118742</v>
      </c>
    </row>
    <row r="1802" spans="1:8" ht="17.100000000000001" customHeight="1" thickBot="1">
      <c r="A1802" s="1187" t="s">
        <v>626</v>
      </c>
      <c r="B1802" s="1320"/>
      <c r="C1802" s="1321"/>
      <c r="D1802" s="1322" t="s">
        <v>1010</v>
      </c>
      <c r="E1802" s="1323">
        <f t="shared" ref="E1802:G1802" si="435">SUM(E1803,E1823,E1849)</f>
        <v>3067339</v>
      </c>
      <c r="F1802" s="1323">
        <f t="shared" si="435"/>
        <v>4937721</v>
      </c>
      <c r="G1802" s="1323">
        <f t="shared" si="435"/>
        <v>4852689</v>
      </c>
      <c r="H1802" s="1324">
        <f t="shared" si="434"/>
        <v>0.98277909991269252</v>
      </c>
    </row>
    <row r="1803" spans="1:8" ht="17.100000000000001" customHeight="1" thickBot="1">
      <c r="A1803" s="1193"/>
      <c r="B1803" s="1281" t="s">
        <v>1011</v>
      </c>
      <c r="C1803" s="1282"/>
      <c r="D1803" s="1283" t="s">
        <v>334</v>
      </c>
      <c r="E1803" s="1284">
        <f t="shared" ref="E1803:G1803" si="436">E1804</f>
        <v>821339</v>
      </c>
      <c r="F1803" s="1284">
        <f t="shared" si="436"/>
        <v>870721</v>
      </c>
      <c r="G1803" s="1284">
        <f t="shared" si="436"/>
        <v>866289</v>
      </c>
      <c r="H1803" s="1285">
        <f t="shared" si="434"/>
        <v>0.99490996541946275</v>
      </c>
    </row>
    <row r="1804" spans="1:8" ht="17.100000000000001" customHeight="1">
      <c r="A1804" s="1193"/>
      <c r="B1804" s="1205"/>
      <c r="C1804" s="2597" t="s">
        <v>665</v>
      </c>
      <c r="D1804" s="2598"/>
      <c r="E1804" s="1199">
        <f t="shared" ref="E1804:G1804" si="437">E1805+E1821</f>
        <v>821339</v>
      </c>
      <c r="F1804" s="1199">
        <f t="shared" si="437"/>
        <v>870721</v>
      </c>
      <c r="G1804" s="1199">
        <f t="shared" si="437"/>
        <v>866289</v>
      </c>
      <c r="H1804" s="1200">
        <f t="shared" si="434"/>
        <v>0.99490996541946275</v>
      </c>
    </row>
    <row r="1805" spans="1:8" ht="17.100000000000001" customHeight="1">
      <c r="A1805" s="1193"/>
      <c r="B1805" s="1205"/>
      <c r="C1805" s="2672" t="s">
        <v>666</v>
      </c>
      <c r="D1805" s="2672"/>
      <c r="E1805" s="2122">
        <f t="shared" ref="E1805:G1805" si="438">E1806+E1812</f>
        <v>817896</v>
      </c>
      <c r="F1805" s="2122">
        <f t="shared" si="438"/>
        <v>867278</v>
      </c>
      <c r="G1805" s="2122">
        <f t="shared" si="438"/>
        <v>862846</v>
      </c>
      <c r="H1805" s="2123">
        <f t="shared" si="434"/>
        <v>0.99488975853186634</v>
      </c>
    </row>
    <row r="1806" spans="1:8" ht="17.100000000000001" customHeight="1">
      <c r="A1806" s="1193"/>
      <c r="B1806" s="1205"/>
      <c r="C1806" s="2613" t="s">
        <v>667</v>
      </c>
      <c r="D1806" s="2613"/>
      <c r="E1806" s="2122">
        <f t="shared" ref="E1806:G1806" si="439">SUM(E1807:E1810)</f>
        <v>694114</v>
      </c>
      <c r="F1806" s="2122">
        <f t="shared" si="439"/>
        <v>742338</v>
      </c>
      <c r="G1806" s="2122">
        <f t="shared" si="439"/>
        <v>738142</v>
      </c>
      <c r="H1806" s="2123">
        <f t="shared" si="434"/>
        <v>0.99434758829535874</v>
      </c>
    </row>
    <row r="1807" spans="1:8" ht="17.100000000000001" customHeight="1">
      <c r="A1807" s="1193"/>
      <c r="B1807" s="1205"/>
      <c r="C1807" s="1989" t="s">
        <v>459</v>
      </c>
      <c r="D1807" s="1995" t="s">
        <v>668</v>
      </c>
      <c r="E1807" s="2122">
        <v>534803</v>
      </c>
      <c r="F1807" s="2122">
        <v>581954</v>
      </c>
      <c r="G1807" s="2122">
        <v>580987</v>
      </c>
      <c r="H1807" s="2123">
        <f t="shared" si="434"/>
        <v>0.99833835663987192</v>
      </c>
    </row>
    <row r="1808" spans="1:8" ht="17.100000000000001" customHeight="1">
      <c r="A1808" s="1193"/>
      <c r="B1808" s="1205"/>
      <c r="C1808" s="1989" t="s">
        <v>460</v>
      </c>
      <c r="D1808" s="1995" t="s">
        <v>669</v>
      </c>
      <c r="E1808" s="2122">
        <v>45366</v>
      </c>
      <c r="F1808" s="2122">
        <v>45324</v>
      </c>
      <c r="G1808" s="2122">
        <v>45323</v>
      </c>
      <c r="H1808" s="2123">
        <f t="shared" si="434"/>
        <v>0.99997793663401291</v>
      </c>
    </row>
    <row r="1809" spans="1:8" ht="17.100000000000001" customHeight="1">
      <c r="A1809" s="1193"/>
      <c r="B1809" s="1205"/>
      <c r="C1809" s="1989" t="s">
        <v>461</v>
      </c>
      <c r="D1809" s="1995" t="s">
        <v>670</v>
      </c>
      <c r="E1809" s="2122">
        <v>99732</v>
      </c>
      <c r="F1809" s="2122">
        <v>106708</v>
      </c>
      <c r="G1809" s="2122">
        <v>106008</v>
      </c>
      <c r="H1809" s="2123">
        <f t="shared" si="434"/>
        <v>0.99344004198373126</v>
      </c>
    </row>
    <row r="1810" spans="1:8" ht="28.5" customHeight="1">
      <c r="A1810" s="1193"/>
      <c r="B1810" s="1205"/>
      <c r="C1810" s="1989" t="s">
        <v>462</v>
      </c>
      <c r="D1810" s="1995" t="s">
        <v>671</v>
      </c>
      <c r="E1810" s="2122">
        <v>14213</v>
      </c>
      <c r="F1810" s="2122">
        <v>8352</v>
      </c>
      <c r="G1810" s="2122">
        <v>5824</v>
      </c>
      <c r="H1810" s="2123">
        <f t="shared" si="434"/>
        <v>0.69731800766283525</v>
      </c>
    </row>
    <row r="1811" spans="1:8" ht="17.100000000000001" customHeight="1">
      <c r="A1811" s="1193"/>
      <c r="B1811" s="1205"/>
      <c r="C1811" s="1238"/>
      <c r="D1811" s="1238"/>
      <c r="E1811" s="1215"/>
      <c r="F1811" s="1215"/>
      <c r="G1811" s="1215"/>
      <c r="H1811" s="1216"/>
    </row>
    <row r="1812" spans="1:8" ht="17.100000000000001" customHeight="1">
      <c r="A1812" s="1193"/>
      <c r="B1812" s="1205"/>
      <c r="C1812" s="2662" t="s">
        <v>673</v>
      </c>
      <c r="D1812" s="2662"/>
      <c r="E1812" s="2122">
        <f t="shared" ref="E1812:G1812" si="440">SUM(E1813:E1819)</f>
        <v>123782</v>
      </c>
      <c r="F1812" s="2122">
        <f t="shared" si="440"/>
        <v>124940</v>
      </c>
      <c r="G1812" s="2122">
        <f t="shared" si="440"/>
        <v>124704</v>
      </c>
      <c r="H1812" s="2123">
        <f t="shared" si="434"/>
        <v>0.99811109332479586</v>
      </c>
    </row>
    <row r="1813" spans="1:8" ht="17.100000000000001" customHeight="1">
      <c r="A1813" s="1193"/>
      <c r="B1813" s="1205"/>
      <c r="C1813" s="1989" t="s">
        <v>463</v>
      </c>
      <c r="D1813" s="1995" t="s">
        <v>675</v>
      </c>
      <c r="E1813" s="2122">
        <v>51580</v>
      </c>
      <c r="F1813" s="2122">
        <v>51580</v>
      </c>
      <c r="G1813" s="2122">
        <v>51580</v>
      </c>
      <c r="H1813" s="2123">
        <f t="shared" si="434"/>
        <v>1</v>
      </c>
    </row>
    <row r="1814" spans="1:8" ht="17.100000000000001" customHeight="1">
      <c r="A1814" s="1193"/>
      <c r="B1814" s="1205"/>
      <c r="C1814" s="1989" t="s">
        <v>464</v>
      </c>
      <c r="D1814" s="1995" t="s">
        <v>677</v>
      </c>
      <c r="E1814" s="2122">
        <v>40711</v>
      </c>
      <c r="F1814" s="2122">
        <v>40711</v>
      </c>
      <c r="G1814" s="2122">
        <v>40711</v>
      </c>
      <c r="H1814" s="2123">
        <f t="shared" si="434"/>
        <v>1</v>
      </c>
    </row>
    <row r="1815" spans="1:8" ht="17.100000000000001" customHeight="1">
      <c r="A1815" s="1193"/>
      <c r="B1815" s="1205"/>
      <c r="C1815" s="1989" t="s">
        <v>466</v>
      </c>
      <c r="D1815" s="1995" t="s">
        <v>679</v>
      </c>
      <c r="E1815" s="2122">
        <v>1576</v>
      </c>
      <c r="F1815" s="2122">
        <v>1379</v>
      </c>
      <c r="G1815" s="2122">
        <v>1143</v>
      </c>
      <c r="H1815" s="2123">
        <f t="shared" si="434"/>
        <v>0.82886149383611307</v>
      </c>
    </row>
    <row r="1816" spans="1:8" ht="17.100000000000001" customHeight="1">
      <c r="A1816" s="1193"/>
      <c r="B1816" s="1205"/>
      <c r="C1816" s="1989" t="s">
        <v>467</v>
      </c>
      <c r="D1816" s="1995" t="s">
        <v>680</v>
      </c>
      <c r="E1816" s="2122">
        <v>3393</v>
      </c>
      <c r="F1816" s="2122">
        <v>3393</v>
      </c>
      <c r="G1816" s="2122">
        <v>3393</v>
      </c>
      <c r="H1816" s="2123">
        <f t="shared" si="434"/>
        <v>1</v>
      </c>
    </row>
    <row r="1817" spans="1:8" ht="16.5" customHeight="1">
      <c r="A1817" s="1193"/>
      <c r="B1817" s="2661"/>
      <c r="C1817" s="1989" t="s">
        <v>468</v>
      </c>
      <c r="D1817" s="1995" t="s">
        <v>828</v>
      </c>
      <c r="E1817" s="2122">
        <v>620</v>
      </c>
      <c r="F1817" s="2122">
        <v>620</v>
      </c>
      <c r="G1817" s="2122">
        <v>620</v>
      </c>
      <c r="H1817" s="2123">
        <f t="shared" si="434"/>
        <v>1</v>
      </c>
    </row>
    <row r="1818" spans="1:8" ht="17.100000000000001" customHeight="1">
      <c r="A1818" s="1193"/>
      <c r="B1818" s="2661"/>
      <c r="C1818" s="2124" t="s">
        <v>469</v>
      </c>
      <c r="D1818" s="2125" t="s">
        <v>687</v>
      </c>
      <c r="E1818" s="2122">
        <v>24308</v>
      </c>
      <c r="F1818" s="2122">
        <v>25424</v>
      </c>
      <c r="G1818" s="2122">
        <v>25424</v>
      </c>
      <c r="H1818" s="2123">
        <f t="shared" si="434"/>
        <v>1</v>
      </c>
    </row>
    <row r="1819" spans="1:8" ht="17.100000000000001" customHeight="1">
      <c r="A1819" s="1193"/>
      <c r="B1819" s="2661"/>
      <c r="C1819" s="1730" t="s">
        <v>487</v>
      </c>
      <c r="D1819" s="2126" t="s">
        <v>1012</v>
      </c>
      <c r="E1819" s="2122">
        <v>1594</v>
      </c>
      <c r="F1819" s="2122">
        <v>1833</v>
      </c>
      <c r="G1819" s="2122">
        <v>1833</v>
      </c>
      <c r="H1819" s="2123">
        <f t="shared" si="434"/>
        <v>1</v>
      </c>
    </row>
    <row r="1820" spans="1:8" ht="17.100000000000001" customHeight="1">
      <c r="A1820" s="1193"/>
      <c r="B1820" s="2661"/>
      <c r="C1820" s="2127"/>
      <c r="D1820" s="1710"/>
      <c r="E1820" s="2128"/>
      <c r="F1820" s="2128"/>
      <c r="G1820" s="2128"/>
      <c r="H1820" s="2129"/>
    </row>
    <row r="1821" spans="1:8" ht="17.100000000000001" customHeight="1">
      <c r="A1821" s="1193"/>
      <c r="B1821" s="2661"/>
      <c r="C1821" s="2655" t="s">
        <v>695</v>
      </c>
      <c r="D1821" s="2655"/>
      <c r="E1821" s="1306">
        <f t="shared" ref="E1821:G1821" si="441">E1822</f>
        <v>3443</v>
      </c>
      <c r="F1821" s="1306">
        <f t="shared" si="441"/>
        <v>3443</v>
      </c>
      <c r="G1821" s="1306">
        <f t="shared" si="441"/>
        <v>3443</v>
      </c>
      <c r="H1821" s="1307">
        <f t="shared" si="434"/>
        <v>1</v>
      </c>
    </row>
    <row r="1822" spans="1:8" ht="17.100000000000001" customHeight="1" thickBot="1">
      <c r="A1822" s="1193"/>
      <c r="B1822" s="2661"/>
      <c r="C1822" s="2124" t="s">
        <v>458</v>
      </c>
      <c r="D1822" s="2125" t="s">
        <v>696</v>
      </c>
      <c r="E1822" s="1986">
        <v>3443</v>
      </c>
      <c r="F1822" s="1986">
        <v>3443</v>
      </c>
      <c r="G1822" s="1986">
        <v>3443</v>
      </c>
      <c r="H1822" s="1988">
        <f t="shared" si="434"/>
        <v>1</v>
      </c>
    </row>
    <row r="1823" spans="1:8" ht="17.100000000000001" customHeight="1" thickBot="1">
      <c r="A1823" s="1193"/>
      <c r="B1823" s="1281" t="s">
        <v>1013</v>
      </c>
      <c r="C1823" s="1282"/>
      <c r="D1823" s="1283" t="s">
        <v>1014</v>
      </c>
      <c r="E1823" s="1284">
        <f t="shared" ref="E1823:G1824" si="442">E1824</f>
        <v>1896000</v>
      </c>
      <c r="F1823" s="1284">
        <f t="shared" si="442"/>
        <v>3717000</v>
      </c>
      <c r="G1823" s="1284">
        <f t="shared" si="442"/>
        <v>3636400</v>
      </c>
      <c r="H1823" s="1285">
        <f t="shared" si="434"/>
        <v>0.97831584611245626</v>
      </c>
    </row>
    <row r="1824" spans="1:8" ht="17.100000000000001" customHeight="1">
      <c r="A1824" s="1193"/>
      <c r="B1824" s="2630"/>
      <c r="C1824" s="2590" t="s">
        <v>665</v>
      </c>
      <c r="D1824" s="2590"/>
      <c r="E1824" s="1199">
        <f t="shared" si="442"/>
        <v>1896000</v>
      </c>
      <c r="F1824" s="1199">
        <f t="shared" si="442"/>
        <v>3717000</v>
      </c>
      <c r="G1824" s="1199">
        <f t="shared" si="442"/>
        <v>3636400</v>
      </c>
      <c r="H1824" s="1200">
        <f t="shared" si="434"/>
        <v>0.97831584611245626</v>
      </c>
    </row>
    <row r="1825" spans="1:8" ht="17.100000000000001" customHeight="1">
      <c r="A1825" s="1193"/>
      <c r="B1825" s="2630"/>
      <c r="C1825" s="2644" t="s">
        <v>708</v>
      </c>
      <c r="D1825" s="2644"/>
      <c r="E1825" s="2122">
        <f t="shared" ref="E1825:G1825" si="443">SUM(E1826:E1848)</f>
        <v>1896000</v>
      </c>
      <c r="F1825" s="2122">
        <f t="shared" si="443"/>
        <v>3717000</v>
      </c>
      <c r="G1825" s="2122">
        <f t="shared" si="443"/>
        <v>3636400</v>
      </c>
      <c r="H1825" s="2123">
        <f t="shared" si="434"/>
        <v>0.97831584611245626</v>
      </c>
    </row>
    <row r="1826" spans="1:8" ht="15.75" customHeight="1">
      <c r="A1826" s="1193"/>
      <c r="B1826" s="2630"/>
      <c r="C1826" s="1989" t="s">
        <v>941</v>
      </c>
      <c r="D1826" s="1995" t="s">
        <v>940</v>
      </c>
      <c r="E1826" s="2122">
        <v>1343000</v>
      </c>
      <c r="F1826" s="2122">
        <v>2669000</v>
      </c>
      <c r="G1826" s="2122">
        <v>2609500</v>
      </c>
      <c r="H1826" s="2123">
        <f t="shared" si="434"/>
        <v>0.97770700636942676</v>
      </c>
    </row>
    <row r="1827" spans="1:8" ht="17.100000000000001" customHeight="1">
      <c r="A1827" s="1193"/>
      <c r="B1827" s="1205"/>
      <c r="C1827" s="1989" t="s">
        <v>942</v>
      </c>
      <c r="D1827" s="1995" t="s">
        <v>940</v>
      </c>
      <c r="E1827" s="2122">
        <v>237000</v>
      </c>
      <c r="F1827" s="2122">
        <v>471000</v>
      </c>
      <c r="G1827" s="2122">
        <v>460500</v>
      </c>
      <c r="H1827" s="2123">
        <f t="shared" si="434"/>
        <v>0.97770700636942676</v>
      </c>
    </row>
    <row r="1828" spans="1:8" ht="17.100000000000001" hidden="1" customHeight="1">
      <c r="A1828" s="1193"/>
      <c r="B1828" s="1205"/>
      <c r="C1828" s="1989" t="s">
        <v>761</v>
      </c>
      <c r="D1828" s="1995" t="s">
        <v>668</v>
      </c>
      <c r="E1828" s="2122"/>
      <c r="F1828" s="2122"/>
      <c r="G1828" s="2122"/>
      <c r="H1828" s="2123" t="e">
        <f t="shared" si="434"/>
        <v>#DIV/0!</v>
      </c>
    </row>
    <row r="1829" spans="1:8" ht="17.100000000000001" customHeight="1">
      <c r="A1829" s="1193"/>
      <c r="B1829" s="1205"/>
      <c r="C1829" s="1989" t="s">
        <v>761</v>
      </c>
      <c r="D1829" s="1995" t="s">
        <v>668</v>
      </c>
      <c r="E1829" s="2122">
        <v>201736</v>
      </c>
      <c r="F1829" s="2122">
        <v>368360</v>
      </c>
      <c r="G1829" s="2122">
        <v>361735</v>
      </c>
      <c r="H1829" s="2123">
        <f t="shared" si="434"/>
        <v>0.98201487675100441</v>
      </c>
    </row>
    <row r="1830" spans="1:8" ht="17.100000000000001" customHeight="1">
      <c r="A1830" s="1193"/>
      <c r="B1830" s="1205"/>
      <c r="C1830" s="1989" t="s">
        <v>714</v>
      </c>
      <c r="D1830" s="1995" t="s">
        <v>668</v>
      </c>
      <c r="E1830" s="2122">
        <v>35601</v>
      </c>
      <c r="F1830" s="2122">
        <v>65005</v>
      </c>
      <c r="G1830" s="2122">
        <v>63837</v>
      </c>
      <c r="H1830" s="2123">
        <f t="shared" si="434"/>
        <v>0.98203215137297128</v>
      </c>
    </row>
    <row r="1831" spans="1:8" ht="17.100000000000001" hidden="1" customHeight="1">
      <c r="A1831" s="1193"/>
      <c r="B1831" s="1205"/>
      <c r="C1831" s="1989" t="s">
        <v>763</v>
      </c>
      <c r="D1831" s="1995" t="s">
        <v>670</v>
      </c>
      <c r="E1831" s="2122"/>
      <c r="F1831" s="2122"/>
      <c r="G1831" s="2122"/>
      <c r="H1831" s="2123" t="e">
        <f t="shared" si="434"/>
        <v>#DIV/0!</v>
      </c>
    </row>
    <row r="1832" spans="1:8" ht="17.100000000000001" customHeight="1">
      <c r="A1832" s="1193"/>
      <c r="B1832" s="1205"/>
      <c r="C1832" s="1989" t="s">
        <v>763</v>
      </c>
      <c r="D1832" s="1995" t="s">
        <v>670</v>
      </c>
      <c r="E1832" s="2122">
        <v>35062</v>
      </c>
      <c r="F1832" s="2122">
        <v>64016</v>
      </c>
      <c r="G1832" s="2122">
        <v>62694</v>
      </c>
      <c r="H1832" s="2123">
        <f t="shared" si="434"/>
        <v>0.97934891277180702</v>
      </c>
    </row>
    <row r="1833" spans="1:8" ht="17.100000000000001" customHeight="1">
      <c r="A1833" s="1193"/>
      <c r="B1833" s="1205"/>
      <c r="C1833" s="1989" t="s">
        <v>718</v>
      </c>
      <c r="D1833" s="1995" t="s">
        <v>670</v>
      </c>
      <c r="E1833" s="2122">
        <v>6187</v>
      </c>
      <c r="F1833" s="2122">
        <v>11297</v>
      </c>
      <c r="G1833" s="2122">
        <v>11063</v>
      </c>
      <c r="H1833" s="2123">
        <f t="shared" si="434"/>
        <v>0.97928653624856155</v>
      </c>
    </row>
    <row r="1834" spans="1:8" ht="17.100000000000001" hidden="1" customHeight="1">
      <c r="A1834" s="1193"/>
      <c r="B1834" s="1205"/>
      <c r="C1834" s="1989" t="s">
        <v>764</v>
      </c>
      <c r="D1834" s="1995" t="s">
        <v>702</v>
      </c>
      <c r="E1834" s="2122"/>
      <c r="F1834" s="2122"/>
      <c r="G1834" s="2122"/>
      <c r="H1834" s="2123" t="e">
        <f t="shared" si="434"/>
        <v>#DIV/0!</v>
      </c>
    </row>
    <row r="1835" spans="1:8" ht="25.5" customHeight="1">
      <c r="A1835" s="1193"/>
      <c r="B1835" s="1205"/>
      <c r="C1835" s="1989" t="s">
        <v>764</v>
      </c>
      <c r="D1835" s="1995" t="s">
        <v>671</v>
      </c>
      <c r="E1835" s="2122">
        <v>4942</v>
      </c>
      <c r="F1835" s="2122">
        <v>9028</v>
      </c>
      <c r="G1835" s="2122">
        <v>8866</v>
      </c>
      <c r="H1835" s="2123">
        <f t="shared" si="434"/>
        <v>0.98205582631812138</v>
      </c>
    </row>
    <row r="1836" spans="1:8" ht="26.25" customHeight="1">
      <c r="A1836" s="1193"/>
      <c r="B1836" s="1205"/>
      <c r="C1836" s="1989" t="s">
        <v>720</v>
      </c>
      <c r="D1836" s="1995" t="s">
        <v>671</v>
      </c>
      <c r="E1836" s="2122">
        <v>872</v>
      </c>
      <c r="F1836" s="2122">
        <v>1594</v>
      </c>
      <c r="G1836" s="2122">
        <v>1565</v>
      </c>
      <c r="H1836" s="2123">
        <f t="shared" si="434"/>
        <v>0.98180677540777916</v>
      </c>
    </row>
    <row r="1837" spans="1:8" ht="17.100000000000001" hidden="1" customHeight="1">
      <c r="A1837" s="1193"/>
      <c r="B1837" s="1205"/>
      <c r="C1837" s="1989" t="s">
        <v>844</v>
      </c>
      <c r="D1837" s="1995" t="s">
        <v>672</v>
      </c>
      <c r="E1837" s="2122"/>
      <c r="F1837" s="2122"/>
      <c r="G1837" s="2122"/>
      <c r="H1837" s="2123" t="e">
        <f t="shared" si="434"/>
        <v>#DIV/0!</v>
      </c>
    </row>
    <row r="1838" spans="1:8" ht="17.100000000000001" hidden="1" customHeight="1">
      <c r="A1838" s="1193"/>
      <c r="B1838" s="1205"/>
      <c r="C1838" s="1989" t="s">
        <v>722</v>
      </c>
      <c r="D1838" s="1995" t="s">
        <v>672</v>
      </c>
      <c r="E1838" s="2122"/>
      <c r="F1838" s="2122"/>
      <c r="G1838" s="2122"/>
      <c r="H1838" s="2123" t="e">
        <f t="shared" si="434"/>
        <v>#DIV/0!</v>
      </c>
    </row>
    <row r="1839" spans="1:8" ht="17.100000000000001" hidden="1" customHeight="1">
      <c r="A1839" s="1193"/>
      <c r="B1839" s="1205"/>
      <c r="C1839" s="1989" t="s">
        <v>765</v>
      </c>
      <c r="D1839" s="1995" t="s">
        <v>675</v>
      </c>
      <c r="E1839" s="2122"/>
      <c r="F1839" s="2122"/>
      <c r="G1839" s="2122"/>
      <c r="H1839" s="2123" t="e">
        <f t="shared" si="434"/>
        <v>#DIV/0!</v>
      </c>
    </row>
    <row r="1840" spans="1:8" ht="17.100000000000001" customHeight="1">
      <c r="A1840" s="1193"/>
      <c r="B1840" s="1205"/>
      <c r="C1840" s="1989" t="s">
        <v>765</v>
      </c>
      <c r="D1840" s="1995" t="s">
        <v>675</v>
      </c>
      <c r="E1840" s="2122">
        <v>16116</v>
      </c>
      <c r="F1840" s="2122">
        <v>29427</v>
      </c>
      <c r="G1840" s="2122">
        <v>28887</v>
      </c>
      <c r="H1840" s="2123">
        <f t="shared" si="434"/>
        <v>0.98164950555612196</v>
      </c>
    </row>
    <row r="1841" spans="1:8" ht="17.100000000000001" customHeight="1">
      <c r="A1841" s="1193"/>
      <c r="B1841" s="1205"/>
      <c r="C1841" s="1989" t="s">
        <v>727</v>
      </c>
      <c r="D1841" s="1995" t="s">
        <v>675</v>
      </c>
      <c r="E1841" s="2122">
        <v>2844</v>
      </c>
      <c r="F1841" s="2122">
        <v>5193</v>
      </c>
      <c r="G1841" s="2122">
        <v>5097</v>
      </c>
      <c r="H1841" s="2123">
        <f t="shared" si="434"/>
        <v>0.98151357596764877</v>
      </c>
    </row>
    <row r="1842" spans="1:8" ht="17.100000000000001" customHeight="1">
      <c r="A1842" s="1193"/>
      <c r="B1842" s="1205"/>
      <c r="C1842" s="1989" t="s">
        <v>885</v>
      </c>
      <c r="D1842" s="1995" t="s">
        <v>677</v>
      </c>
      <c r="E1842" s="2122">
        <v>5372</v>
      </c>
      <c r="F1842" s="2122">
        <v>9809</v>
      </c>
      <c r="G1842" s="2122">
        <v>9629</v>
      </c>
      <c r="H1842" s="2123">
        <f t="shared" si="434"/>
        <v>0.98164950555612196</v>
      </c>
    </row>
    <row r="1843" spans="1:8" ht="17.100000000000001" customHeight="1">
      <c r="A1843" s="1193"/>
      <c r="B1843" s="1205"/>
      <c r="C1843" s="1989" t="s">
        <v>863</v>
      </c>
      <c r="D1843" s="1995" t="s">
        <v>677</v>
      </c>
      <c r="E1843" s="2122">
        <v>948</v>
      </c>
      <c r="F1843" s="2122">
        <v>1731</v>
      </c>
      <c r="G1843" s="2122">
        <v>1699</v>
      </c>
      <c r="H1843" s="2123">
        <f t="shared" si="434"/>
        <v>0.98151357596764877</v>
      </c>
    </row>
    <row r="1844" spans="1:8" ht="17.100000000000001" customHeight="1">
      <c r="A1844" s="1193"/>
      <c r="B1844" s="1205"/>
      <c r="C1844" s="1989" t="s">
        <v>766</v>
      </c>
      <c r="D1844" s="1995" t="s">
        <v>680</v>
      </c>
      <c r="E1844" s="2122">
        <v>2686</v>
      </c>
      <c r="F1844" s="2122">
        <v>4905</v>
      </c>
      <c r="G1844" s="2122">
        <v>4815</v>
      </c>
      <c r="H1844" s="2123">
        <f t="shared" si="434"/>
        <v>0.98165137614678899</v>
      </c>
    </row>
    <row r="1845" spans="1:8" ht="17.100000000000001" customHeight="1">
      <c r="A1845" s="1193"/>
      <c r="B1845" s="1205"/>
      <c r="C1845" s="1989" t="s">
        <v>731</v>
      </c>
      <c r="D1845" s="1995" t="s">
        <v>680</v>
      </c>
      <c r="E1845" s="2122">
        <v>474</v>
      </c>
      <c r="F1845" s="2122">
        <v>865</v>
      </c>
      <c r="G1845" s="2122">
        <v>849</v>
      </c>
      <c r="H1845" s="2123">
        <f t="shared" si="434"/>
        <v>0.98150289017341041</v>
      </c>
    </row>
    <row r="1846" spans="1:8" ht="17.100000000000001" customHeight="1">
      <c r="A1846" s="1193"/>
      <c r="B1846" s="1205"/>
      <c r="C1846" s="1989" t="s">
        <v>886</v>
      </c>
      <c r="D1846" s="1995" t="s">
        <v>828</v>
      </c>
      <c r="E1846" s="2122">
        <v>2686</v>
      </c>
      <c r="F1846" s="2122">
        <v>4905</v>
      </c>
      <c r="G1846" s="2122">
        <v>4815</v>
      </c>
      <c r="H1846" s="2123">
        <f t="shared" si="434"/>
        <v>0.98165137614678899</v>
      </c>
    </row>
    <row r="1847" spans="1:8" ht="17.100000000000001" customHeight="1" thickBot="1">
      <c r="A1847" s="1193"/>
      <c r="B1847" s="1205"/>
      <c r="C1847" s="1989" t="s">
        <v>887</v>
      </c>
      <c r="D1847" s="1995" t="s">
        <v>828</v>
      </c>
      <c r="E1847" s="2122">
        <v>474</v>
      </c>
      <c r="F1847" s="2122">
        <v>865</v>
      </c>
      <c r="G1847" s="2122">
        <v>849</v>
      </c>
      <c r="H1847" s="2123">
        <f t="shared" si="434"/>
        <v>0.98150289017341041</v>
      </c>
    </row>
    <row r="1848" spans="1:8" ht="17.100000000000001" hidden="1" customHeight="1">
      <c r="A1848" s="1193"/>
      <c r="B1848" s="1205"/>
      <c r="C1848" s="1989" t="s">
        <v>767</v>
      </c>
      <c r="D1848" s="1995" t="s">
        <v>682</v>
      </c>
      <c r="E1848" s="1986"/>
      <c r="F1848" s="1986"/>
      <c r="G1848" s="1986"/>
      <c r="H1848" s="1988" t="e">
        <f t="shared" si="434"/>
        <v>#DIV/0!</v>
      </c>
    </row>
    <row r="1849" spans="1:8" ht="17.100000000000001" customHeight="1" thickBot="1">
      <c r="A1849" s="1193"/>
      <c r="B1849" s="1281" t="s">
        <v>627</v>
      </c>
      <c r="C1849" s="1282"/>
      <c r="D1849" s="1283" t="s">
        <v>628</v>
      </c>
      <c r="E1849" s="1412">
        <f>E1850+E1854</f>
        <v>350000</v>
      </c>
      <c r="F1849" s="1412">
        <f>F1850+F1854</f>
        <v>350000</v>
      </c>
      <c r="G1849" s="1412">
        <f>G1850+G1854</f>
        <v>350000</v>
      </c>
      <c r="H1849" s="1413">
        <f t="shared" si="434"/>
        <v>1</v>
      </c>
    </row>
    <row r="1850" spans="1:8" ht="17.100000000000001" customHeight="1">
      <c r="A1850" s="1193"/>
      <c r="B1850" s="1406"/>
      <c r="C1850" s="2687" t="s">
        <v>665</v>
      </c>
      <c r="D1850" s="2688"/>
      <c r="E1850" s="1482">
        <f t="shared" ref="E1850:G1851" si="444">E1851</f>
        <v>0</v>
      </c>
      <c r="F1850" s="1482">
        <f t="shared" si="444"/>
        <v>350000</v>
      </c>
      <c r="G1850" s="1482">
        <f t="shared" si="444"/>
        <v>350000</v>
      </c>
      <c r="H1850" s="1483">
        <f t="shared" si="434"/>
        <v>1</v>
      </c>
    </row>
    <row r="1851" spans="1:8" ht="17.100000000000001" customHeight="1">
      <c r="A1851" s="1193"/>
      <c r="B1851" s="1406"/>
      <c r="C1851" s="2689" t="s">
        <v>742</v>
      </c>
      <c r="D1851" s="2690"/>
      <c r="E1851" s="2130">
        <f t="shared" si="444"/>
        <v>0</v>
      </c>
      <c r="F1851" s="2130">
        <f t="shared" si="444"/>
        <v>350000</v>
      </c>
      <c r="G1851" s="2130">
        <f t="shared" si="444"/>
        <v>350000</v>
      </c>
      <c r="H1851" s="1597">
        <f t="shared" si="434"/>
        <v>1</v>
      </c>
    </row>
    <row r="1852" spans="1:8" ht="37.5" customHeight="1">
      <c r="A1852" s="1193"/>
      <c r="B1852" s="1406"/>
      <c r="C1852" s="2131" t="s">
        <v>109</v>
      </c>
      <c r="D1852" s="2132" t="s">
        <v>805</v>
      </c>
      <c r="E1852" s="2133">
        <v>0</v>
      </c>
      <c r="F1852" s="2133">
        <v>350000</v>
      </c>
      <c r="G1852" s="2133">
        <v>350000</v>
      </c>
      <c r="H1852" s="2134">
        <f t="shared" si="434"/>
        <v>1</v>
      </c>
    </row>
    <row r="1853" spans="1:8" ht="12.75" customHeight="1">
      <c r="A1853" s="1193"/>
      <c r="B1853" s="1406"/>
      <c r="C1853" s="2135"/>
      <c r="D1853" s="2136"/>
      <c r="E1853" s="2130"/>
      <c r="F1853" s="2130"/>
      <c r="G1853" s="2130"/>
      <c r="H1853" s="2137"/>
    </row>
    <row r="1854" spans="1:8" ht="17.100000000000001" customHeight="1">
      <c r="A1854" s="1193"/>
      <c r="B1854" s="2630"/>
      <c r="C1854" s="2590" t="s">
        <v>697</v>
      </c>
      <c r="D1854" s="2590"/>
      <c r="E1854" s="2138">
        <f t="shared" ref="E1854:G1855" si="445">E1855</f>
        <v>350000</v>
      </c>
      <c r="F1854" s="2138">
        <f t="shared" si="445"/>
        <v>0</v>
      </c>
      <c r="G1854" s="2138">
        <f t="shared" si="445"/>
        <v>0</v>
      </c>
      <c r="H1854" s="2139"/>
    </row>
    <row r="1855" spans="1:8" ht="17.100000000000001" customHeight="1">
      <c r="A1855" s="1193"/>
      <c r="B1855" s="2630"/>
      <c r="C1855" s="2647" t="s">
        <v>698</v>
      </c>
      <c r="D1855" s="2666"/>
      <c r="E1855" s="2122">
        <f t="shared" si="445"/>
        <v>350000</v>
      </c>
      <c r="F1855" s="2122">
        <f t="shared" si="445"/>
        <v>0</v>
      </c>
      <c r="G1855" s="2122">
        <f t="shared" si="445"/>
        <v>0</v>
      </c>
      <c r="H1855" s="2123"/>
    </row>
    <row r="1856" spans="1:8" ht="41.25" customHeight="1">
      <c r="A1856" s="1193"/>
      <c r="B1856" s="2630"/>
      <c r="C1856" s="1989" t="s">
        <v>385</v>
      </c>
      <c r="D1856" s="1995" t="s">
        <v>803</v>
      </c>
      <c r="E1856" s="2122">
        <v>350000</v>
      </c>
      <c r="F1856" s="2122">
        <v>0</v>
      </c>
      <c r="G1856" s="2122">
        <v>0</v>
      </c>
      <c r="H1856" s="2123"/>
    </row>
    <row r="1857" spans="1:8" ht="15.75" customHeight="1" thickBot="1">
      <c r="A1857" s="1193"/>
      <c r="B1857" s="1233"/>
      <c r="C1857" s="2691"/>
      <c r="D1857" s="2692"/>
      <c r="E1857" s="1221"/>
      <c r="F1857" s="1221"/>
      <c r="G1857" s="1221"/>
      <c r="H1857" s="1222"/>
    </row>
    <row r="1858" spans="1:8" ht="18" customHeight="1" thickBot="1">
      <c r="A1858" s="1187" t="s">
        <v>434</v>
      </c>
      <c r="B1858" s="1320"/>
      <c r="C1858" s="1321"/>
      <c r="D1858" s="1322" t="s">
        <v>1015</v>
      </c>
      <c r="E1858" s="1323">
        <f>E1859+E1865+E1908+E1937+E1884</f>
        <v>4053593</v>
      </c>
      <c r="F1858" s="1323">
        <f>F1859+F1865+F1908+F1937+F1884</f>
        <v>6470570</v>
      </c>
      <c r="G1858" s="1323">
        <f>G1859+G1865+G1908+G1937+G1884</f>
        <v>5154312</v>
      </c>
      <c r="H1858" s="1324">
        <f t="shared" si="434"/>
        <v>0.7965777358099827</v>
      </c>
    </row>
    <row r="1859" spans="1:8" ht="18" customHeight="1" thickBot="1">
      <c r="A1859" s="1193"/>
      <c r="B1859" s="1281" t="s">
        <v>1016</v>
      </c>
      <c r="C1859" s="1282"/>
      <c r="D1859" s="1283" t="s">
        <v>1017</v>
      </c>
      <c r="E1859" s="1284">
        <f t="shared" ref="E1859:G1859" si="446">E1860</f>
        <v>3570</v>
      </c>
      <c r="F1859" s="1284">
        <f t="shared" si="446"/>
        <v>3570</v>
      </c>
      <c r="G1859" s="1284">
        <f t="shared" si="446"/>
        <v>3136</v>
      </c>
      <c r="H1859" s="1285">
        <f t="shared" si="434"/>
        <v>0.8784313725490196</v>
      </c>
    </row>
    <row r="1860" spans="1:8" ht="15.75" customHeight="1">
      <c r="A1860" s="1193"/>
      <c r="B1860" s="1205"/>
      <c r="C1860" s="2590" t="s">
        <v>665</v>
      </c>
      <c r="D1860" s="2590"/>
      <c r="E1860" s="1199">
        <f t="shared" ref="E1860:G1861" si="447">SUM(E1861)</f>
        <v>3570</v>
      </c>
      <c r="F1860" s="1199">
        <f t="shared" si="447"/>
        <v>3570</v>
      </c>
      <c r="G1860" s="1199">
        <f t="shared" si="447"/>
        <v>3136</v>
      </c>
      <c r="H1860" s="1200">
        <f t="shared" si="434"/>
        <v>0.8784313725490196</v>
      </c>
    </row>
    <row r="1861" spans="1:8" ht="15.75" customHeight="1">
      <c r="A1861" s="1193"/>
      <c r="B1861" s="1205"/>
      <c r="C1861" s="2672" t="s">
        <v>666</v>
      </c>
      <c r="D1861" s="2672"/>
      <c r="E1861" s="2108">
        <f t="shared" si="447"/>
        <v>3570</v>
      </c>
      <c r="F1861" s="2108">
        <f t="shared" si="447"/>
        <v>3570</v>
      </c>
      <c r="G1861" s="2108">
        <f t="shared" si="447"/>
        <v>3136</v>
      </c>
      <c r="H1861" s="2109">
        <f t="shared" si="434"/>
        <v>0.8784313725490196</v>
      </c>
    </row>
    <row r="1862" spans="1:8" ht="15.75" customHeight="1">
      <c r="A1862" s="1193"/>
      <c r="B1862" s="1205"/>
      <c r="C1862" s="2662" t="s">
        <v>673</v>
      </c>
      <c r="D1862" s="2662"/>
      <c r="E1862" s="2108">
        <f t="shared" ref="E1862:G1862" si="448">SUM(E1863:E1864)</f>
        <v>3570</v>
      </c>
      <c r="F1862" s="2108">
        <f t="shared" si="448"/>
        <v>3570</v>
      </c>
      <c r="G1862" s="2108">
        <f t="shared" si="448"/>
        <v>3136</v>
      </c>
      <c r="H1862" s="2109">
        <f t="shared" si="434"/>
        <v>0.8784313725490196</v>
      </c>
    </row>
    <row r="1863" spans="1:8" ht="15.75" customHeight="1">
      <c r="A1863" s="1193"/>
      <c r="B1863" s="1205"/>
      <c r="C1863" s="1989" t="s">
        <v>463</v>
      </c>
      <c r="D1863" s="1995" t="s">
        <v>675</v>
      </c>
      <c r="E1863" s="2108">
        <v>1070</v>
      </c>
      <c r="F1863" s="2108">
        <v>1070</v>
      </c>
      <c r="G1863" s="2108">
        <v>1070</v>
      </c>
      <c r="H1863" s="2109">
        <f t="shared" si="434"/>
        <v>1</v>
      </c>
    </row>
    <row r="1864" spans="1:8" ht="15.75" customHeight="1" thickBot="1">
      <c r="A1864" s="1193"/>
      <c r="B1864" s="1205"/>
      <c r="C1864" s="1998" t="s">
        <v>467</v>
      </c>
      <c r="D1864" s="2098" t="s">
        <v>680</v>
      </c>
      <c r="E1864" s="2108">
        <v>2500</v>
      </c>
      <c r="F1864" s="2108">
        <v>2500</v>
      </c>
      <c r="G1864" s="2108">
        <v>2066</v>
      </c>
      <c r="H1864" s="2109">
        <f t="shared" si="434"/>
        <v>0.82640000000000002</v>
      </c>
    </row>
    <row r="1865" spans="1:8" ht="15" customHeight="1" thickBot="1">
      <c r="A1865" s="1193"/>
      <c r="B1865" s="1281" t="s">
        <v>1018</v>
      </c>
      <c r="C1865" s="2140"/>
      <c r="D1865" s="1503" t="s">
        <v>336</v>
      </c>
      <c r="E1865" s="2141">
        <f t="shared" ref="E1865:G1865" si="449">E1866</f>
        <v>857371</v>
      </c>
      <c r="F1865" s="2141">
        <f t="shared" si="449"/>
        <v>1370349</v>
      </c>
      <c r="G1865" s="2141">
        <f t="shared" si="449"/>
        <v>1228936</v>
      </c>
      <c r="H1865" s="2142">
        <f t="shared" si="434"/>
        <v>0.89680512044741889</v>
      </c>
    </row>
    <row r="1866" spans="1:8" ht="14.25" customHeight="1">
      <c r="A1866" s="1193"/>
      <c r="B1866" s="1205"/>
      <c r="C1866" s="2590" t="s">
        <v>665</v>
      </c>
      <c r="D1866" s="2590"/>
      <c r="E1866" s="1199">
        <f t="shared" ref="E1866:G1866" si="450">SUM(E1870,E1867)</f>
        <v>857371</v>
      </c>
      <c r="F1866" s="1199">
        <f t="shared" si="450"/>
        <v>1370349</v>
      </c>
      <c r="G1866" s="1199">
        <f t="shared" si="450"/>
        <v>1228936</v>
      </c>
      <c r="H1866" s="1200">
        <f t="shared" si="434"/>
        <v>0.89680512044741889</v>
      </c>
    </row>
    <row r="1867" spans="1:8" ht="16.5" customHeight="1">
      <c r="A1867" s="1193"/>
      <c r="B1867" s="1205"/>
      <c r="C1867" s="2674" t="s">
        <v>1019</v>
      </c>
      <c r="D1867" s="2675"/>
      <c r="E1867" s="2108">
        <f t="shared" ref="E1867:G1867" si="451">SUM(E1868)</f>
        <v>90000</v>
      </c>
      <c r="F1867" s="2108">
        <f t="shared" si="451"/>
        <v>90000</v>
      </c>
      <c r="G1867" s="2108">
        <f t="shared" si="451"/>
        <v>90000</v>
      </c>
      <c r="H1867" s="2109">
        <f t="shared" si="434"/>
        <v>1</v>
      </c>
    </row>
    <row r="1868" spans="1:8" ht="51">
      <c r="A1868" s="1193"/>
      <c r="B1868" s="1205"/>
      <c r="C1868" s="1989" t="s">
        <v>96</v>
      </c>
      <c r="D1868" s="1995" t="s">
        <v>752</v>
      </c>
      <c r="E1868" s="2143">
        <v>90000</v>
      </c>
      <c r="F1868" s="2143">
        <v>90000</v>
      </c>
      <c r="G1868" s="2143">
        <v>90000</v>
      </c>
      <c r="H1868" s="2144">
        <f t="shared" si="434"/>
        <v>1</v>
      </c>
    </row>
    <row r="1869" spans="1:8">
      <c r="A1869" s="1193"/>
      <c r="B1869" s="1205"/>
      <c r="C1869" s="2145"/>
      <c r="D1869" s="2145"/>
      <c r="E1869" s="2146"/>
      <c r="F1869" s="2146"/>
      <c r="G1869" s="2146"/>
      <c r="H1869" s="2147"/>
    </row>
    <row r="1870" spans="1:8" ht="19.5" customHeight="1">
      <c r="A1870" s="1193"/>
      <c r="B1870" s="1205"/>
      <c r="C1870" s="2644" t="s">
        <v>708</v>
      </c>
      <c r="D1870" s="2644"/>
      <c r="E1870" s="1986">
        <f>SUM(E1871:E1883)</f>
        <v>767371</v>
      </c>
      <c r="F1870" s="1986">
        <f t="shared" ref="F1870:G1870" si="452">SUM(F1871:F1883)</f>
        <v>1280349</v>
      </c>
      <c r="G1870" s="1986">
        <f t="shared" si="452"/>
        <v>1138936</v>
      </c>
      <c r="H1870" s="1988">
        <f t="shared" ref="H1870:H1957" si="453">G1870/F1870</f>
        <v>0.88955120830336099</v>
      </c>
    </row>
    <row r="1871" spans="1:8" ht="54.75" customHeight="1">
      <c r="A1871" s="1193"/>
      <c r="B1871" s="1205"/>
      <c r="C1871" s="1989" t="s">
        <v>88</v>
      </c>
      <c r="D1871" s="1325" t="s">
        <v>710</v>
      </c>
      <c r="E1871" s="1986">
        <v>365688</v>
      </c>
      <c r="F1871" s="1986">
        <v>777878</v>
      </c>
      <c r="G1871" s="1986">
        <v>722902</v>
      </c>
      <c r="H1871" s="1988">
        <f t="shared" si="453"/>
        <v>0.92932567831973656</v>
      </c>
    </row>
    <row r="1872" spans="1:8" ht="15.75" customHeight="1">
      <c r="A1872" s="1193"/>
      <c r="B1872" s="1205"/>
      <c r="C1872" s="1989" t="s">
        <v>761</v>
      </c>
      <c r="D1872" s="1995" t="s">
        <v>668</v>
      </c>
      <c r="E1872" s="1986">
        <v>80617</v>
      </c>
      <c r="F1872" s="1986">
        <v>91918</v>
      </c>
      <c r="G1872" s="1986">
        <v>85423</v>
      </c>
      <c r="H1872" s="1988">
        <f t="shared" si="453"/>
        <v>0.92933919362910422</v>
      </c>
    </row>
    <row r="1873" spans="1:8" ht="15.75" customHeight="1">
      <c r="A1873" s="1193"/>
      <c r="B1873" s="1205"/>
      <c r="C1873" s="1989" t="s">
        <v>714</v>
      </c>
      <c r="D1873" s="1995" t="s">
        <v>668</v>
      </c>
      <c r="E1873" s="1986">
        <v>7961</v>
      </c>
      <c r="F1873" s="1986">
        <v>0</v>
      </c>
      <c r="G1873" s="1986">
        <v>0</v>
      </c>
      <c r="H1873" s="1988"/>
    </row>
    <row r="1874" spans="1:8" ht="15.75" customHeight="1">
      <c r="A1874" s="1193"/>
      <c r="B1874" s="1205"/>
      <c r="C1874" s="1989" t="s">
        <v>762</v>
      </c>
      <c r="D1874" s="1995" t="s">
        <v>669</v>
      </c>
      <c r="E1874" s="1986">
        <v>3918</v>
      </c>
      <c r="F1874" s="1986">
        <v>3918</v>
      </c>
      <c r="G1874" s="1986">
        <v>3792</v>
      </c>
      <c r="H1874" s="1988">
        <f t="shared" si="453"/>
        <v>0.96784073506891266</v>
      </c>
    </row>
    <row r="1875" spans="1:8" ht="15.75" customHeight="1">
      <c r="A1875" s="1193"/>
      <c r="B1875" s="1205"/>
      <c r="C1875" s="1989" t="s">
        <v>716</v>
      </c>
      <c r="D1875" s="1995" t="s">
        <v>669</v>
      </c>
      <c r="E1875" s="1986">
        <v>0</v>
      </c>
      <c r="F1875" s="1986">
        <v>8343</v>
      </c>
      <c r="G1875" s="1986">
        <v>8343</v>
      </c>
      <c r="H1875" s="1988">
        <f t="shared" si="453"/>
        <v>1</v>
      </c>
    </row>
    <row r="1876" spans="1:8" ht="15.75" customHeight="1">
      <c r="A1876" s="1193"/>
      <c r="B1876" s="1205"/>
      <c r="C1876" s="1989" t="s">
        <v>763</v>
      </c>
      <c r="D1876" s="1995" t="s">
        <v>670</v>
      </c>
      <c r="E1876" s="1986">
        <v>14313</v>
      </c>
      <c r="F1876" s="1986">
        <v>18777</v>
      </c>
      <c r="G1876" s="1986">
        <v>14871</v>
      </c>
      <c r="H1876" s="1988">
        <f t="shared" si="453"/>
        <v>0.79197954944879378</v>
      </c>
    </row>
    <row r="1877" spans="1:8" ht="15.75" customHeight="1">
      <c r="A1877" s="1193"/>
      <c r="B1877" s="1205"/>
      <c r="C1877" s="1989" t="s">
        <v>718</v>
      </c>
      <c r="D1877" s="1995" t="s">
        <v>670</v>
      </c>
      <c r="E1877" s="1986">
        <v>1348</v>
      </c>
      <c r="F1877" s="1986">
        <v>1413</v>
      </c>
      <c r="G1877" s="1986">
        <v>1413</v>
      </c>
      <c r="H1877" s="1988">
        <f t="shared" si="453"/>
        <v>1</v>
      </c>
    </row>
    <row r="1878" spans="1:8" ht="27" customHeight="1">
      <c r="A1878" s="1193"/>
      <c r="B1878" s="1205"/>
      <c r="C1878" s="1989" t="s">
        <v>764</v>
      </c>
      <c r="D1878" s="1995" t="s">
        <v>671</v>
      </c>
      <c r="E1878" s="1986">
        <v>2071</v>
      </c>
      <c r="F1878" s="1986">
        <v>5607</v>
      </c>
      <c r="G1878" s="1986">
        <v>1354</v>
      </c>
      <c r="H1878" s="1988">
        <f t="shared" si="453"/>
        <v>0.24148385946138756</v>
      </c>
    </row>
    <row r="1879" spans="1:8" ht="23.25" customHeight="1">
      <c r="A1879" s="1193"/>
      <c r="B1879" s="1205"/>
      <c r="C1879" s="1989" t="s">
        <v>720</v>
      </c>
      <c r="D1879" s="1995" t="s">
        <v>671</v>
      </c>
      <c r="E1879" s="1986">
        <v>194</v>
      </c>
      <c r="F1879" s="1986">
        <v>91</v>
      </c>
      <c r="G1879" s="1986">
        <v>90</v>
      </c>
      <c r="H1879" s="1988">
        <f t="shared" si="453"/>
        <v>0.98901098901098905</v>
      </c>
    </row>
    <row r="1880" spans="1:8" ht="15.75" customHeight="1">
      <c r="A1880" s="1193"/>
      <c r="B1880" s="1205"/>
      <c r="C1880" s="1989" t="s">
        <v>765</v>
      </c>
      <c r="D1880" s="1995" t="s">
        <v>675</v>
      </c>
      <c r="E1880" s="1986">
        <v>0</v>
      </c>
      <c r="F1880" s="1986">
        <v>3137</v>
      </c>
      <c r="G1880" s="1986">
        <v>3131</v>
      </c>
      <c r="H1880" s="1988">
        <f t="shared" si="453"/>
        <v>0.99808734459674853</v>
      </c>
    </row>
    <row r="1881" spans="1:8" ht="15.75" customHeight="1">
      <c r="A1881" s="1193"/>
      <c r="B1881" s="1205"/>
      <c r="C1881" s="1989" t="s">
        <v>766</v>
      </c>
      <c r="D1881" s="1995" t="s">
        <v>680</v>
      </c>
      <c r="E1881" s="1986">
        <v>191905</v>
      </c>
      <c r="F1881" s="1986">
        <v>267773</v>
      </c>
      <c r="G1881" s="1986">
        <v>214667</v>
      </c>
      <c r="H1881" s="1988">
        <f t="shared" si="453"/>
        <v>0.80167529960078121</v>
      </c>
    </row>
    <row r="1882" spans="1:8" ht="15.75" customHeight="1">
      <c r="A1882" s="1193"/>
      <c r="B1882" s="1205"/>
      <c r="C1882" s="2124" t="s">
        <v>731</v>
      </c>
      <c r="D1882" s="2125" t="s">
        <v>680</v>
      </c>
      <c r="E1882" s="1986">
        <v>99356</v>
      </c>
      <c r="F1882" s="1986">
        <v>100363</v>
      </c>
      <c r="G1882" s="1986">
        <v>81819</v>
      </c>
      <c r="H1882" s="1988">
        <f t="shared" si="453"/>
        <v>0.81523071251357571</v>
      </c>
    </row>
    <row r="1883" spans="1:8" ht="15.75" customHeight="1" thickBot="1">
      <c r="A1883" s="1193"/>
      <c r="B1883" s="1205"/>
      <c r="C1883" s="1435" t="s">
        <v>999</v>
      </c>
      <c r="D1883" s="1436" t="s">
        <v>687</v>
      </c>
      <c r="E1883" s="1229">
        <v>0</v>
      </c>
      <c r="F1883" s="1229">
        <v>1131</v>
      </c>
      <c r="G1883" s="1229">
        <v>1131</v>
      </c>
      <c r="H1883" s="1230">
        <f t="shared" si="453"/>
        <v>1</v>
      </c>
    </row>
    <row r="1884" spans="1:8" ht="15.75" customHeight="1" thickBot="1">
      <c r="A1884" s="1193"/>
      <c r="B1884" s="1281" t="s">
        <v>1020</v>
      </c>
      <c r="C1884" s="2148"/>
      <c r="D1884" s="2149" t="s">
        <v>1021</v>
      </c>
      <c r="E1884" s="2141">
        <f>E1885+E1898</f>
        <v>0</v>
      </c>
      <c r="F1884" s="2141">
        <f>F1885+F1898</f>
        <v>796392</v>
      </c>
      <c r="G1884" s="2141">
        <f>G1885+G1898</f>
        <v>0</v>
      </c>
      <c r="H1884" s="2150">
        <f t="shared" si="453"/>
        <v>0</v>
      </c>
    </row>
    <row r="1885" spans="1:8" ht="15.75" customHeight="1">
      <c r="A1885" s="1193"/>
      <c r="B1885" s="1193"/>
      <c r="C1885" s="2664" t="s">
        <v>665</v>
      </c>
      <c r="D1885" s="2682"/>
      <c r="E1885" s="2151">
        <f>E1887</f>
        <v>0</v>
      </c>
      <c r="F1885" s="2151">
        <f t="shared" ref="F1885:G1885" si="454">F1887</f>
        <v>681391</v>
      </c>
      <c r="G1885" s="2151">
        <f t="shared" si="454"/>
        <v>0</v>
      </c>
      <c r="H1885" s="1634">
        <f t="shared" si="453"/>
        <v>0</v>
      </c>
    </row>
    <row r="1886" spans="1:8" ht="15.75" customHeight="1">
      <c r="A1886" s="1193"/>
      <c r="B1886" s="1193"/>
      <c r="C1886" s="2683"/>
      <c r="D1886" s="2684"/>
      <c r="E1886" s="2152"/>
      <c r="F1886" s="2152"/>
      <c r="G1886" s="2152"/>
      <c r="H1886" s="1222"/>
    </row>
    <row r="1887" spans="1:8" ht="15.75" customHeight="1">
      <c r="A1887" s="1193"/>
      <c r="B1887" s="1193"/>
      <c r="C1887" s="2676" t="s">
        <v>708</v>
      </c>
      <c r="D1887" s="2685"/>
      <c r="E1887" s="2152">
        <f>SUM(E1888:E1896)</f>
        <v>0</v>
      </c>
      <c r="F1887" s="2152">
        <f t="shared" ref="F1887:G1887" si="455">SUM(F1888:F1896)</f>
        <v>681391</v>
      </c>
      <c r="G1887" s="2152">
        <f t="shared" si="455"/>
        <v>0</v>
      </c>
      <c r="H1887" s="1512">
        <f t="shared" si="453"/>
        <v>0</v>
      </c>
    </row>
    <row r="1888" spans="1:8" ht="50.25" customHeight="1">
      <c r="A1888" s="1193"/>
      <c r="B1888" s="1193"/>
      <c r="C1888" s="2153" t="s">
        <v>1022</v>
      </c>
      <c r="D1888" s="2154" t="s">
        <v>710</v>
      </c>
      <c r="E1888" s="2152">
        <v>0</v>
      </c>
      <c r="F1888" s="2152">
        <v>230000</v>
      </c>
      <c r="G1888" s="2152">
        <v>0</v>
      </c>
      <c r="H1888" s="1512">
        <f t="shared" si="453"/>
        <v>0</v>
      </c>
    </row>
    <row r="1889" spans="1:16384" ht="15.75" customHeight="1">
      <c r="A1889" s="1193"/>
      <c r="B1889" s="1193"/>
      <c r="C1889" s="2153" t="s">
        <v>761</v>
      </c>
      <c r="D1889" s="2154" t="s">
        <v>668</v>
      </c>
      <c r="E1889" s="2152">
        <v>0</v>
      </c>
      <c r="F1889" s="2152">
        <v>120999</v>
      </c>
      <c r="G1889" s="2152">
        <v>0</v>
      </c>
      <c r="H1889" s="1512">
        <f t="shared" si="453"/>
        <v>0</v>
      </c>
    </row>
    <row r="1890" spans="1:16384" ht="15.75" customHeight="1">
      <c r="A1890" s="1193"/>
      <c r="B1890" s="1193"/>
      <c r="C1890" s="2153" t="s">
        <v>763</v>
      </c>
      <c r="D1890" s="2154" t="s">
        <v>670</v>
      </c>
      <c r="E1890" s="2152">
        <v>0</v>
      </c>
      <c r="F1890" s="2152">
        <v>20485</v>
      </c>
      <c r="G1890" s="2152">
        <v>0</v>
      </c>
      <c r="H1890" s="1512">
        <f t="shared" si="453"/>
        <v>0</v>
      </c>
    </row>
    <row r="1891" spans="1:16384" ht="24" customHeight="1">
      <c r="A1891" s="1193"/>
      <c r="B1891" s="1193"/>
      <c r="C1891" s="2153" t="s">
        <v>764</v>
      </c>
      <c r="D1891" s="2154" t="s">
        <v>671</v>
      </c>
      <c r="E1891" s="2152">
        <v>0</v>
      </c>
      <c r="F1891" s="2152">
        <v>2965</v>
      </c>
      <c r="G1891" s="2152">
        <v>0</v>
      </c>
      <c r="H1891" s="1512">
        <f t="shared" si="453"/>
        <v>0</v>
      </c>
    </row>
    <row r="1892" spans="1:16384" ht="15.75" customHeight="1">
      <c r="A1892" s="1193"/>
      <c r="B1892" s="1193"/>
      <c r="C1892" s="2153" t="s">
        <v>943</v>
      </c>
      <c r="D1892" s="2154" t="s">
        <v>826</v>
      </c>
      <c r="E1892" s="2152">
        <v>0</v>
      </c>
      <c r="F1892" s="2152">
        <v>752</v>
      </c>
      <c r="G1892" s="2152">
        <v>0</v>
      </c>
      <c r="H1892" s="1512">
        <f t="shared" si="453"/>
        <v>0</v>
      </c>
    </row>
    <row r="1893" spans="1:16384" ht="15.75" customHeight="1">
      <c r="A1893" s="1193"/>
      <c r="B1893" s="1193"/>
      <c r="C1893" s="2153" t="s">
        <v>766</v>
      </c>
      <c r="D1893" s="2154" t="s">
        <v>680</v>
      </c>
      <c r="E1893" s="2152">
        <v>0</v>
      </c>
      <c r="F1893" s="2152">
        <v>226419</v>
      </c>
      <c r="G1893" s="2152">
        <v>0</v>
      </c>
      <c r="H1893" s="1512">
        <f t="shared" si="453"/>
        <v>0</v>
      </c>
    </row>
    <row r="1894" spans="1:16384" ht="15.75" customHeight="1">
      <c r="A1894" s="1193"/>
      <c r="B1894" s="1193"/>
      <c r="C1894" s="2153" t="s">
        <v>731</v>
      </c>
      <c r="D1894" s="2154" t="s">
        <v>680</v>
      </c>
      <c r="E1894" s="2152">
        <v>0</v>
      </c>
      <c r="F1894" s="2152">
        <v>71726</v>
      </c>
      <c r="G1894" s="2152">
        <v>0</v>
      </c>
      <c r="H1894" s="1512">
        <f t="shared" si="453"/>
        <v>0</v>
      </c>
    </row>
    <row r="1895" spans="1:16384" ht="15.75" customHeight="1">
      <c r="A1895" s="1193"/>
      <c r="B1895" s="1193"/>
      <c r="C1895" s="2153" t="s">
        <v>846</v>
      </c>
      <c r="D1895" s="2154" t="s">
        <v>685</v>
      </c>
      <c r="E1895" s="2152">
        <v>0</v>
      </c>
      <c r="F1895" s="2152">
        <v>2818</v>
      </c>
      <c r="G1895" s="2152">
        <v>0</v>
      </c>
      <c r="H1895" s="1512">
        <f t="shared" si="453"/>
        <v>0</v>
      </c>
    </row>
    <row r="1896" spans="1:16384" ht="15.75" customHeight="1">
      <c r="A1896" s="1193"/>
      <c r="B1896" s="1193"/>
      <c r="C1896" s="2153" t="s">
        <v>998</v>
      </c>
      <c r="D1896" s="2154" t="s">
        <v>687</v>
      </c>
      <c r="E1896" s="2152">
        <v>0</v>
      </c>
      <c r="F1896" s="2152">
        <v>5227</v>
      </c>
      <c r="G1896" s="2152">
        <v>0</v>
      </c>
      <c r="H1896" s="1512">
        <f t="shared" si="453"/>
        <v>0</v>
      </c>
    </row>
    <row r="1897" spans="1:16384" ht="12" customHeight="1">
      <c r="A1897" s="1193"/>
      <c r="B1897" s="1193"/>
      <c r="C1897" s="2683"/>
      <c r="D1897" s="2684"/>
      <c r="E1897" s="2152"/>
      <c r="F1897" s="2152"/>
      <c r="G1897" s="2152"/>
      <c r="H1897" s="1222"/>
    </row>
    <row r="1898" spans="1:16384" ht="15.75" customHeight="1">
      <c r="A1898" s="1193"/>
      <c r="B1898" s="1193"/>
      <c r="C1898" s="2686" t="s">
        <v>697</v>
      </c>
      <c r="D1898" s="2685"/>
      <c r="E1898" s="2155">
        <f>E1899</f>
        <v>0</v>
      </c>
      <c r="F1898" s="2155">
        <f t="shared" ref="F1898:G1898" si="456">F1899</f>
        <v>115001</v>
      </c>
      <c r="G1898" s="2155">
        <f t="shared" si="456"/>
        <v>0</v>
      </c>
      <c r="H1898" s="1636">
        <f t="shared" si="453"/>
        <v>0</v>
      </c>
    </row>
    <row r="1899" spans="1:16384" ht="15.75" customHeight="1">
      <c r="A1899" s="1193"/>
      <c r="B1899" s="1193"/>
      <c r="C1899" s="2676" t="s">
        <v>698</v>
      </c>
      <c r="D1899" s="2685"/>
      <c r="E1899" s="2152">
        <f>SUM(E1900:E1902)</f>
        <v>0</v>
      </c>
      <c r="F1899" s="2152">
        <f t="shared" ref="F1899:G1899" si="457">SUM(F1900:F1902)</f>
        <v>115001</v>
      </c>
      <c r="G1899" s="2152">
        <f t="shared" si="457"/>
        <v>0</v>
      </c>
      <c r="H1899" s="1222">
        <f t="shared" si="453"/>
        <v>0</v>
      </c>
    </row>
    <row r="1900" spans="1:16384" ht="15.75" customHeight="1">
      <c r="A1900" s="1193"/>
      <c r="B1900" s="1193"/>
      <c r="C1900" s="2153" t="s">
        <v>788</v>
      </c>
      <c r="D1900" s="1800" t="s">
        <v>699</v>
      </c>
      <c r="E1900" s="2156">
        <v>0</v>
      </c>
      <c r="F1900" s="2156">
        <v>85000</v>
      </c>
      <c r="G1900" s="2157">
        <v>0</v>
      </c>
      <c r="H1900" s="1512">
        <f t="shared" si="453"/>
        <v>0</v>
      </c>
    </row>
    <row r="1901" spans="1:16384" ht="15.75" customHeight="1">
      <c r="A1901" s="1193"/>
      <c r="B1901" s="1193"/>
      <c r="C1901" s="2153" t="s">
        <v>769</v>
      </c>
      <c r="D1901" s="1800" t="s">
        <v>745</v>
      </c>
      <c r="E1901" s="2156">
        <v>0</v>
      </c>
      <c r="F1901" s="2156">
        <v>17895</v>
      </c>
      <c r="G1901" s="2157">
        <v>0</v>
      </c>
      <c r="H1901" s="1512">
        <f t="shared" si="453"/>
        <v>0</v>
      </c>
    </row>
    <row r="1902" spans="1:16384" ht="15.75" customHeight="1">
      <c r="A1902" s="1193"/>
      <c r="B1902" s="1193"/>
      <c r="C1902" s="2158" t="s">
        <v>786</v>
      </c>
      <c r="D1902" s="2159" t="s">
        <v>745</v>
      </c>
      <c r="E1902" s="2152">
        <v>0</v>
      </c>
      <c r="F1902" s="2152">
        <v>12106</v>
      </c>
      <c r="G1902" s="2160">
        <v>0</v>
      </c>
      <c r="H1902" s="1512">
        <f t="shared" si="453"/>
        <v>0</v>
      </c>
    </row>
    <row r="1903" spans="1:16384" ht="12" customHeight="1">
      <c r="A1903" s="1193"/>
      <c r="B1903" s="1193"/>
      <c r="C1903" s="2161"/>
      <c r="D1903" s="1586"/>
      <c r="E1903" s="2162"/>
      <c r="F1903" s="2162"/>
      <c r="G1903" s="2163"/>
      <c r="H1903" s="1512"/>
    </row>
    <row r="1904" spans="1:16384" ht="15.75" customHeight="1" thickBot="1">
      <c r="A1904" s="1193"/>
      <c r="B1904" s="1193"/>
      <c r="C1904" s="2680" t="s">
        <v>706</v>
      </c>
      <c r="D1904" s="2681"/>
      <c r="E1904" s="2152">
        <f t="shared" ref="E1904:G1904" si="458">SUM(E1905:E1907)</f>
        <v>0</v>
      </c>
      <c r="F1904" s="2152">
        <f t="shared" si="458"/>
        <v>115001</v>
      </c>
      <c r="G1904" s="2152">
        <f t="shared" si="458"/>
        <v>0</v>
      </c>
      <c r="H1904" s="1512">
        <f t="shared" ref="H1904:H1907" si="459">G1904/F1904</f>
        <v>0</v>
      </c>
      <c r="I1904" s="1193"/>
      <c r="J1904" s="1193"/>
      <c r="K1904" s="2676" t="s">
        <v>698</v>
      </c>
      <c r="L1904" s="2677"/>
      <c r="M1904" s="2152">
        <f t="shared" ref="M1904:O1904" si="460">SUM(M1905:M1907)</f>
        <v>0</v>
      </c>
      <c r="N1904" s="2152">
        <f t="shared" si="460"/>
        <v>115001</v>
      </c>
      <c r="O1904" s="2152">
        <f t="shared" si="460"/>
        <v>0</v>
      </c>
      <c r="P1904" s="1230">
        <f t="shared" ref="P1904:P1907" si="461">O1904/N1904</f>
        <v>0</v>
      </c>
      <c r="Q1904" s="1193"/>
      <c r="R1904" s="1193"/>
      <c r="S1904" s="2676" t="s">
        <v>698</v>
      </c>
      <c r="T1904" s="2677"/>
      <c r="U1904" s="2152">
        <f t="shared" ref="U1904:W1904" si="462">SUM(U1905:U1907)</f>
        <v>0</v>
      </c>
      <c r="V1904" s="2152">
        <f t="shared" si="462"/>
        <v>115001</v>
      </c>
      <c r="W1904" s="2152">
        <f t="shared" si="462"/>
        <v>0</v>
      </c>
      <c r="X1904" s="1230">
        <f t="shared" ref="X1904:X1907" si="463">W1904/V1904</f>
        <v>0</v>
      </c>
      <c r="Y1904" s="1193"/>
      <c r="Z1904" s="1193"/>
      <c r="AA1904" s="2676" t="s">
        <v>698</v>
      </c>
      <c r="AB1904" s="2677"/>
      <c r="AC1904" s="2152">
        <f t="shared" ref="AC1904:AE1904" si="464">SUM(AC1905:AC1907)</f>
        <v>0</v>
      </c>
      <c r="AD1904" s="2152">
        <f t="shared" si="464"/>
        <v>115001</v>
      </c>
      <c r="AE1904" s="2152">
        <f t="shared" si="464"/>
        <v>0</v>
      </c>
      <c r="AF1904" s="1230">
        <f t="shared" ref="AF1904:AF1907" si="465">AE1904/AD1904</f>
        <v>0</v>
      </c>
      <c r="AG1904" s="1193"/>
      <c r="AH1904" s="1193"/>
      <c r="AI1904" s="2676" t="s">
        <v>698</v>
      </c>
      <c r="AJ1904" s="2677"/>
      <c r="AK1904" s="2152">
        <f t="shared" ref="AK1904:AM1904" si="466">SUM(AK1905:AK1907)</f>
        <v>0</v>
      </c>
      <c r="AL1904" s="2152">
        <f t="shared" si="466"/>
        <v>115001</v>
      </c>
      <c r="AM1904" s="2152">
        <f t="shared" si="466"/>
        <v>0</v>
      </c>
      <c r="AN1904" s="1230">
        <f t="shared" ref="AN1904:AN1907" si="467">AM1904/AL1904</f>
        <v>0</v>
      </c>
      <c r="AO1904" s="1193"/>
      <c r="AP1904" s="1193"/>
      <c r="AQ1904" s="2676" t="s">
        <v>698</v>
      </c>
      <c r="AR1904" s="2677"/>
      <c r="AS1904" s="2152">
        <f t="shared" ref="AS1904:AU1904" si="468">SUM(AS1905:AS1907)</f>
        <v>0</v>
      </c>
      <c r="AT1904" s="2152">
        <f t="shared" si="468"/>
        <v>115001</v>
      </c>
      <c r="AU1904" s="2152">
        <f t="shared" si="468"/>
        <v>0</v>
      </c>
      <c r="AV1904" s="1230">
        <f t="shared" ref="AV1904:AV1907" si="469">AU1904/AT1904</f>
        <v>0</v>
      </c>
      <c r="AW1904" s="1193"/>
      <c r="AX1904" s="1193"/>
      <c r="AY1904" s="2676" t="s">
        <v>698</v>
      </c>
      <c r="AZ1904" s="2677"/>
      <c r="BA1904" s="2152">
        <f t="shared" ref="BA1904:BC1904" si="470">SUM(BA1905:BA1907)</f>
        <v>0</v>
      </c>
      <c r="BB1904" s="2152">
        <f t="shared" si="470"/>
        <v>115001</v>
      </c>
      <c r="BC1904" s="2152">
        <f t="shared" si="470"/>
        <v>0</v>
      </c>
      <c r="BD1904" s="1230">
        <f t="shared" ref="BD1904:BD1907" si="471">BC1904/BB1904</f>
        <v>0</v>
      </c>
      <c r="BE1904" s="1193"/>
      <c r="BF1904" s="1193"/>
      <c r="BG1904" s="2676" t="s">
        <v>698</v>
      </c>
      <c r="BH1904" s="2677"/>
      <c r="BI1904" s="2152">
        <f t="shared" ref="BI1904:BK1904" si="472">SUM(BI1905:BI1907)</f>
        <v>0</v>
      </c>
      <c r="BJ1904" s="2152">
        <f t="shared" si="472"/>
        <v>115001</v>
      </c>
      <c r="BK1904" s="2152">
        <f t="shared" si="472"/>
        <v>0</v>
      </c>
      <c r="BL1904" s="1230">
        <f t="shared" ref="BL1904:BL1907" si="473">BK1904/BJ1904</f>
        <v>0</v>
      </c>
      <c r="BM1904" s="1193"/>
      <c r="BN1904" s="1193"/>
      <c r="BO1904" s="2676" t="s">
        <v>698</v>
      </c>
      <c r="BP1904" s="2677"/>
      <c r="BQ1904" s="2152">
        <f t="shared" ref="BQ1904:BS1904" si="474">SUM(BQ1905:BQ1907)</f>
        <v>0</v>
      </c>
      <c r="BR1904" s="2152">
        <f t="shared" si="474"/>
        <v>115001</v>
      </c>
      <c r="BS1904" s="2152">
        <f t="shared" si="474"/>
        <v>0</v>
      </c>
      <c r="BT1904" s="1230">
        <f t="shared" ref="BT1904:BT1907" si="475">BS1904/BR1904</f>
        <v>0</v>
      </c>
      <c r="BU1904" s="1193"/>
      <c r="BV1904" s="1193"/>
      <c r="BW1904" s="2676" t="s">
        <v>698</v>
      </c>
      <c r="BX1904" s="2677"/>
      <c r="BY1904" s="2152">
        <f t="shared" ref="BY1904:CA1904" si="476">SUM(BY1905:BY1907)</f>
        <v>0</v>
      </c>
      <c r="BZ1904" s="2152">
        <f t="shared" si="476"/>
        <v>115001</v>
      </c>
      <c r="CA1904" s="2152">
        <f t="shared" si="476"/>
        <v>0</v>
      </c>
      <c r="CB1904" s="1230">
        <f t="shared" ref="CB1904:CB1907" si="477">CA1904/BZ1904</f>
        <v>0</v>
      </c>
      <c r="CC1904" s="1193"/>
      <c r="CD1904" s="1193"/>
      <c r="CE1904" s="2676" t="s">
        <v>698</v>
      </c>
      <c r="CF1904" s="2677"/>
      <c r="CG1904" s="2152">
        <f t="shared" ref="CG1904:CI1904" si="478">SUM(CG1905:CG1907)</f>
        <v>0</v>
      </c>
      <c r="CH1904" s="2152">
        <f t="shared" si="478"/>
        <v>115001</v>
      </c>
      <c r="CI1904" s="2152">
        <f t="shared" si="478"/>
        <v>0</v>
      </c>
      <c r="CJ1904" s="1230">
        <f t="shared" ref="CJ1904:CJ1907" si="479">CI1904/CH1904</f>
        <v>0</v>
      </c>
      <c r="CK1904" s="1193"/>
      <c r="CL1904" s="1193"/>
      <c r="CM1904" s="2676" t="s">
        <v>698</v>
      </c>
      <c r="CN1904" s="2677"/>
      <c r="CO1904" s="2152">
        <f t="shared" ref="CO1904:CQ1904" si="480">SUM(CO1905:CO1907)</f>
        <v>0</v>
      </c>
      <c r="CP1904" s="2152">
        <f t="shared" si="480"/>
        <v>115001</v>
      </c>
      <c r="CQ1904" s="2152">
        <f t="shared" si="480"/>
        <v>0</v>
      </c>
      <c r="CR1904" s="1230">
        <f t="shared" ref="CR1904:CR1907" si="481">CQ1904/CP1904</f>
        <v>0</v>
      </c>
      <c r="CS1904" s="1193"/>
      <c r="CT1904" s="1193"/>
      <c r="CU1904" s="2676" t="s">
        <v>698</v>
      </c>
      <c r="CV1904" s="2677"/>
      <c r="CW1904" s="2152">
        <f t="shared" ref="CW1904:CY1904" si="482">SUM(CW1905:CW1907)</f>
        <v>0</v>
      </c>
      <c r="CX1904" s="2152">
        <f t="shared" si="482"/>
        <v>115001</v>
      </c>
      <c r="CY1904" s="2152">
        <f t="shared" si="482"/>
        <v>0</v>
      </c>
      <c r="CZ1904" s="1230">
        <f t="shared" ref="CZ1904:CZ1907" si="483">CY1904/CX1904</f>
        <v>0</v>
      </c>
      <c r="DA1904" s="1193"/>
      <c r="DB1904" s="1193"/>
      <c r="DC1904" s="2676" t="s">
        <v>698</v>
      </c>
      <c r="DD1904" s="2677"/>
      <c r="DE1904" s="2152">
        <f t="shared" ref="DE1904:DG1904" si="484">SUM(DE1905:DE1907)</f>
        <v>0</v>
      </c>
      <c r="DF1904" s="2152">
        <f t="shared" si="484"/>
        <v>115001</v>
      </c>
      <c r="DG1904" s="2152">
        <f t="shared" si="484"/>
        <v>0</v>
      </c>
      <c r="DH1904" s="1230">
        <f t="shared" ref="DH1904:DH1907" si="485">DG1904/DF1904</f>
        <v>0</v>
      </c>
      <c r="DI1904" s="1193"/>
      <c r="DJ1904" s="1193"/>
      <c r="DK1904" s="2676" t="s">
        <v>698</v>
      </c>
      <c r="DL1904" s="2677"/>
      <c r="DM1904" s="2152">
        <f t="shared" ref="DM1904:DO1904" si="486">SUM(DM1905:DM1907)</f>
        <v>0</v>
      </c>
      <c r="DN1904" s="2152">
        <f t="shared" si="486"/>
        <v>115001</v>
      </c>
      <c r="DO1904" s="2152">
        <f t="shared" si="486"/>
        <v>0</v>
      </c>
      <c r="DP1904" s="1230">
        <f t="shared" ref="DP1904:DP1907" si="487">DO1904/DN1904</f>
        <v>0</v>
      </c>
      <c r="DQ1904" s="1193"/>
      <c r="DR1904" s="1193"/>
      <c r="DS1904" s="2676" t="s">
        <v>698</v>
      </c>
      <c r="DT1904" s="2677"/>
      <c r="DU1904" s="2152">
        <f t="shared" ref="DU1904:DW1904" si="488">SUM(DU1905:DU1907)</f>
        <v>0</v>
      </c>
      <c r="DV1904" s="2152">
        <f t="shared" si="488"/>
        <v>115001</v>
      </c>
      <c r="DW1904" s="2152">
        <f t="shared" si="488"/>
        <v>0</v>
      </c>
      <c r="DX1904" s="1230">
        <f t="shared" ref="DX1904:DX1907" si="489">DW1904/DV1904</f>
        <v>0</v>
      </c>
      <c r="DY1904" s="1193"/>
      <c r="DZ1904" s="1193"/>
      <c r="EA1904" s="2676" t="s">
        <v>698</v>
      </c>
      <c r="EB1904" s="2677"/>
      <c r="EC1904" s="2152">
        <f t="shared" ref="EC1904:EE1904" si="490">SUM(EC1905:EC1907)</f>
        <v>0</v>
      </c>
      <c r="ED1904" s="2152">
        <f t="shared" si="490"/>
        <v>115001</v>
      </c>
      <c r="EE1904" s="2152">
        <f t="shared" si="490"/>
        <v>0</v>
      </c>
      <c r="EF1904" s="1230">
        <f t="shared" ref="EF1904:EF1907" si="491">EE1904/ED1904</f>
        <v>0</v>
      </c>
      <c r="EG1904" s="1193"/>
      <c r="EH1904" s="1193"/>
      <c r="EI1904" s="2676" t="s">
        <v>698</v>
      </c>
      <c r="EJ1904" s="2677"/>
      <c r="EK1904" s="2152">
        <f t="shared" ref="EK1904:EM1904" si="492">SUM(EK1905:EK1907)</f>
        <v>0</v>
      </c>
      <c r="EL1904" s="2152">
        <f t="shared" si="492"/>
        <v>115001</v>
      </c>
      <c r="EM1904" s="2152">
        <f t="shared" si="492"/>
        <v>0</v>
      </c>
      <c r="EN1904" s="1230">
        <f t="shared" ref="EN1904:EN1907" si="493">EM1904/EL1904</f>
        <v>0</v>
      </c>
      <c r="EO1904" s="1193"/>
      <c r="EP1904" s="1193"/>
      <c r="EQ1904" s="2676" t="s">
        <v>698</v>
      </c>
      <c r="ER1904" s="2677"/>
      <c r="ES1904" s="2152">
        <f t="shared" ref="ES1904:EU1904" si="494">SUM(ES1905:ES1907)</f>
        <v>0</v>
      </c>
      <c r="ET1904" s="2152">
        <f t="shared" si="494"/>
        <v>115001</v>
      </c>
      <c r="EU1904" s="2152">
        <f t="shared" si="494"/>
        <v>0</v>
      </c>
      <c r="EV1904" s="1230">
        <f t="shared" ref="EV1904:EV1907" si="495">EU1904/ET1904</f>
        <v>0</v>
      </c>
      <c r="EW1904" s="1193"/>
      <c r="EX1904" s="1193"/>
      <c r="EY1904" s="2676" t="s">
        <v>698</v>
      </c>
      <c r="EZ1904" s="2677"/>
      <c r="FA1904" s="2152">
        <f t="shared" ref="FA1904:FC1904" si="496">SUM(FA1905:FA1907)</f>
        <v>0</v>
      </c>
      <c r="FB1904" s="2152">
        <f t="shared" si="496"/>
        <v>115001</v>
      </c>
      <c r="FC1904" s="2152">
        <f t="shared" si="496"/>
        <v>0</v>
      </c>
      <c r="FD1904" s="1230">
        <f t="shared" ref="FD1904:FD1907" si="497">FC1904/FB1904</f>
        <v>0</v>
      </c>
      <c r="FE1904" s="1193"/>
      <c r="FF1904" s="1193"/>
      <c r="FG1904" s="2676" t="s">
        <v>698</v>
      </c>
      <c r="FH1904" s="2677"/>
      <c r="FI1904" s="2152">
        <f t="shared" ref="FI1904:FK1904" si="498">SUM(FI1905:FI1907)</f>
        <v>0</v>
      </c>
      <c r="FJ1904" s="2152">
        <f t="shared" si="498"/>
        <v>115001</v>
      </c>
      <c r="FK1904" s="2152">
        <f t="shared" si="498"/>
        <v>0</v>
      </c>
      <c r="FL1904" s="1230">
        <f t="shared" ref="FL1904:FL1907" si="499">FK1904/FJ1904</f>
        <v>0</v>
      </c>
      <c r="FM1904" s="1193"/>
      <c r="FN1904" s="1193"/>
      <c r="FO1904" s="2676" t="s">
        <v>698</v>
      </c>
      <c r="FP1904" s="2677"/>
      <c r="FQ1904" s="2152">
        <f t="shared" ref="FQ1904:FS1904" si="500">SUM(FQ1905:FQ1907)</f>
        <v>0</v>
      </c>
      <c r="FR1904" s="2152">
        <f t="shared" si="500"/>
        <v>115001</v>
      </c>
      <c r="FS1904" s="2152">
        <f t="shared" si="500"/>
        <v>0</v>
      </c>
      <c r="FT1904" s="1230">
        <f t="shared" ref="FT1904:FT1907" si="501">FS1904/FR1904</f>
        <v>0</v>
      </c>
      <c r="FU1904" s="1193"/>
      <c r="FV1904" s="1193"/>
      <c r="FW1904" s="2676" t="s">
        <v>698</v>
      </c>
      <c r="FX1904" s="2677"/>
      <c r="FY1904" s="2152">
        <f t="shared" ref="FY1904:GA1904" si="502">SUM(FY1905:FY1907)</f>
        <v>0</v>
      </c>
      <c r="FZ1904" s="2152">
        <f t="shared" si="502"/>
        <v>115001</v>
      </c>
      <c r="GA1904" s="2152">
        <f t="shared" si="502"/>
        <v>0</v>
      </c>
      <c r="GB1904" s="1230">
        <f t="shared" ref="GB1904:GB1907" si="503">GA1904/FZ1904</f>
        <v>0</v>
      </c>
      <c r="GC1904" s="1193"/>
      <c r="GD1904" s="1193"/>
      <c r="GE1904" s="2676" t="s">
        <v>698</v>
      </c>
      <c r="GF1904" s="2677"/>
      <c r="GG1904" s="2152">
        <f t="shared" ref="GG1904:GI1904" si="504">SUM(GG1905:GG1907)</f>
        <v>0</v>
      </c>
      <c r="GH1904" s="2152">
        <f t="shared" si="504"/>
        <v>115001</v>
      </c>
      <c r="GI1904" s="2152">
        <f t="shared" si="504"/>
        <v>0</v>
      </c>
      <c r="GJ1904" s="1230">
        <f t="shared" ref="GJ1904:GJ1907" si="505">GI1904/GH1904</f>
        <v>0</v>
      </c>
      <c r="GK1904" s="1193"/>
      <c r="GL1904" s="1193"/>
      <c r="GM1904" s="2676" t="s">
        <v>698</v>
      </c>
      <c r="GN1904" s="2677"/>
      <c r="GO1904" s="2152">
        <f t="shared" ref="GO1904:GQ1904" si="506">SUM(GO1905:GO1907)</f>
        <v>0</v>
      </c>
      <c r="GP1904" s="2152">
        <f t="shared" si="506"/>
        <v>115001</v>
      </c>
      <c r="GQ1904" s="2152">
        <f t="shared" si="506"/>
        <v>0</v>
      </c>
      <c r="GR1904" s="1230">
        <f t="shared" ref="GR1904:GR1907" si="507">GQ1904/GP1904</f>
        <v>0</v>
      </c>
      <c r="GS1904" s="1193"/>
      <c r="GT1904" s="1193"/>
      <c r="GU1904" s="2676" t="s">
        <v>698</v>
      </c>
      <c r="GV1904" s="2677"/>
      <c r="GW1904" s="2152">
        <f t="shared" ref="GW1904:GY1904" si="508">SUM(GW1905:GW1907)</f>
        <v>0</v>
      </c>
      <c r="GX1904" s="2152">
        <f t="shared" si="508"/>
        <v>115001</v>
      </c>
      <c r="GY1904" s="2152">
        <f t="shared" si="508"/>
        <v>0</v>
      </c>
      <c r="GZ1904" s="1230">
        <f t="shared" ref="GZ1904:GZ1907" si="509">GY1904/GX1904</f>
        <v>0</v>
      </c>
      <c r="HA1904" s="1193"/>
      <c r="HB1904" s="1193"/>
      <c r="HC1904" s="2676" t="s">
        <v>698</v>
      </c>
      <c r="HD1904" s="2677"/>
      <c r="HE1904" s="2152">
        <f t="shared" ref="HE1904:HG1904" si="510">SUM(HE1905:HE1907)</f>
        <v>0</v>
      </c>
      <c r="HF1904" s="2152">
        <f t="shared" si="510"/>
        <v>115001</v>
      </c>
      <c r="HG1904" s="2152">
        <f t="shared" si="510"/>
        <v>0</v>
      </c>
      <c r="HH1904" s="1230">
        <f t="shared" ref="HH1904:HH1907" si="511">HG1904/HF1904</f>
        <v>0</v>
      </c>
      <c r="HI1904" s="1193"/>
      <c r="HJ1904" s="1193"/>
      <c r="HK1904" s="2676" t="s">
        <v>698</v>
      </c>
      <c r="HL1904" s="2677"/>
      <c r="HM1904" s="2152">
        <f t="shared" ref="HM1904:HO1904" si="512">SUM(HM1905:HM1907)</f>
        <v>0</v>
      </c>
      <c r="HN1904" s="2152">
        <f t="shared" si="512"/>
        <v>115001</v>
      </c>
      <c r="HO1904" s="2152">
        <f t="shared" si="512"/>
        <v>0</v>
      </c>
      <c r="HP1904" s="1230">
        <f t="shared" ref="HP1904:HP1907" si="513">HO1904/HN1904</f>
        <v>0</v>
      </c>
      <c r="HQ1904" s="1193"/>
      <c r="HR1904" s="1193"/>
      <c r="HS1904" s="2676" t="s">
        <v>698</v>
      </c>
      <c r="HT1904" s="2677"/>
      <c r="HU1904" s="2152">
        <f t="shared" ref="HU1904:HW1904" si="514">SUM(HU1905:HU1907)</f>
        <v>0</v>
      </c>
      <c r="HV1904" s="2152">
        <f t="shared" si="514"/>
        <v>115001</v>
      </c>
      <c r="HW1904" s="2152">
        <f t="shared" si="514"/>
        <v>0</v>
      </c>
      <c r="HX1904" s="1230">
        <f t="shared" ref="HX1904:HX1907" si="515">HW1904/HV1904</f>
        <v>0</v>
      </c>
      <c r="HY1904" s="1193"/>
      <c r="HZ1904" s="1193"/>
      <c r="IA1904" s="2676" t="s">
        <v>698</v>
      </c>
      <c r="IB1904" s="2677"/>
      <c r="IC1904" s="2152">
        <f t="shared" ref="IC1904:IE1904" si="516">SUM(IC1905:IC1907)</f>
        <v>0</v>
      </c>
      <c r="ID1904" s="2152">
        <f t="shared" si="516"/>
        <v>115001</v>
      </c>
      <c r="IE1904" s="2152">
        <f t="shared" si="516"/>
        <v>0</v>
      </c>
      <c r="IF1904" s="1230">
        <f t="shared" ref="IF1904:IF1907" si="517">IE1904/ID1904</f>
        <v>0</v>
      </c>
      <c r="IG1904" s="1193"/>
      <c r="IH1904" s="1193"/>
      <c r="II1904" s="2676" t="s">
        <v>698</v>
      </c>
      <c r="IJ1904" s="2677"/>
      <c r="IK1904" s="2152">
        <f t="shared" ref="IK1904:IM1904" si="518">SUM(IK1905:IK1907)</f>
        <v>0</v>
      </c>
      <c r="IL1904" s="2152">
        <f t="shared" si="518"/>
        <v>115001</v>
      </c>
      <c r="IM1904" s="2152">
        <f t="shared" si="518"/>
        <v>0</v>
      </c>
      <c r="IN1904" s="1230">
        <f t="shared" ref="IN1904:IN1907" si="519">IM1904/IL1904</f>
        <v>0</v>
      </c>
      <c r="IO1904" s="1193"/>
      <c r="IP1904" s="1193"/>
      <c r="IQ1904" s="2676" t="s">
        <v>698</v>
      </c>
      <c r="IR1904" s="2677"/>
      <c r="IS1904" s="2152">
        <f t="shared" ref="IS1904:IU1904" si="520">SUM(IS1905:IS1907)</f>
        <v>0</v>
      </c>
      <c r="IT1904" s="2152">
        <f t="shared" si="520"/>
        <v>115001</v>
      </c>
      <c r="IU1904" s="2152">
        <f t="shared" si="520"/>
        <v>0</v>
      </c>
      <c r="IV1904" s="1230">
        <f t="shared" ref="IV1904:IV1907" si="521">IU1904/IT1904</f>
        <v>0</v>
      </c>
      <c r="IW1904" s="1193"/>
      <c r="IX1904" s="1193"/>
      <c r="IY1904" s="2676" t="s">
        <v>698</v>
      </c>
      <c r="IZ1904" s="2677"/>
      <c r="JA1904" s="2152">
        <f t="shared" ref="JA1904:JC1904" si="522">SUM(JA1905:JA1907)</f>
        <v>0</v>
      </c>
      <c r="JB1904" s="2152">
        <f t="shared" si="522"/>
        <v>115001</v>
      </c>
      <c r="JC1904" s="2152">
        <f t="shared" si="522"/>
        <v>0</v>
      </c>
      <c r="JD1904" s="1230">
        <f t="shared" ref="JD1904:JD1907" si="523">JC1904/JB1904</f>
        <v>0</v>
      </c>
      <c r="JE1904" s="1193"/>
      <c r="JF1904" s="1193"/>
      <c r="JG1904" s="2676" t="s">
        <v>698</v>
      </c>
      <c r="JH1904" s="2677"/>
      <c r="JI1904" s="2152">
        <f t="shared" ref="JI1904:JK1904" si="524">SUM(JI1905:JI1907)</f>
        <v>0</v>
      </c>
      <c r="JJ1904" s="2152">
        <f t="shared" si="524"/>
        <v>115001</v>
      </c>
      <c r="JK1904" s="2152">
        <f t="shared" si="524"/>
        <v>0</v>
      </c>
      <c r="JL1904" s="1230">
        <f t="shared" ref="JL1904:JL1907" si="525">JK1904/JJ1904</f>
        <v>0</v>
      </c>
      <c r="JM1904" s="1193"/>
      <c r="JN1904" s="1193"/>
      <c r="JO1904" s="2676" t="s">
        <v>698</v>
      </c>
      <c r="JP1904" s="2677"/>
      <c r="JQ1904" s="2152">
        <f t="shared" ref="JQ1904:JS1904" si="526">SUM(JQ1905:JQ1907)</f>
        <v>0</v>
      </c>
      <c r="JR1904" s="2152">
        <f t="shared" si="526"/>
        <v>115001</v>
      </c>
      <c r="JS1904" s="2152">
        <f t="shared" si="526"/>
        <v>0</v>
      </c>
      <c r="JT1904" s="1230">
        <f t="shared" ref="JT1904:JT1907" si="527">JS1904/JR1904</f>
        <v>0</v>
      </c>
      <c r="JU1904" s="1193"/>
      <c r="JV1904" s="1193"/>
      <c r="JW1904" s="2676" t="s">
        <v>698</v>
      </c>
      <c r="JX1904" s="2677"/>
      <c r="JY1904" s="2152">
        <f t="shared" ref="JY1904:KA1904" si="528">SUM(JY1905:JY1907)</f>
        <v>0</v>
      </c>
      <c r="JZ1904" s="2152">
        <f t="shared" si="528"/>
        <v>115001</v>
      </c>
      <c r="KA1904" s="2152">
        <f t="shared" si="528"/>
        <v>0</v>
      </c>
      <c r="KB1904" s="1230">
        <f t="shared" ref="KB1904:KB1907" si="529">KA1904/JZ1904</f>
        <v>0</v>
      </c>
      <c r="KC1904" s="1193"/>
      <c r="KD1904" s="1193"/>
      <c r="KE1904" s="2676" t="s">
        <v>698</v>
      </c>
      <c r="KF1904" s="2677"/>
      <c r="KG1904" s="2152">
        <f t="shared" ref="KG1904:KI1904" si="530">SUM(KG1905:KG1907)</f>
        <v>0</v>
      </c>
      <c r="KH1904" s="2152">
        <f t="shared" si="530"/>
        <v>115001</v>
      </c>
      <c r="KI1904" s="2152">
        <f t="shared" si="530"/>
        <v>0</v>
      </c>
      <c r="KJ1904" s="1230">
        <f t="shared" ref="KJ1904:KJ1907" si="531">KI1904/KH1904</f>
        <v>0</v>
      </c>
      <c r="KK1904" s="1193"/>
      <c r="KL1904" s="1193"/>
      <c r="KM1904" s="2676" t="s">
        <v>698</v>
      </c>
      <c r="KN1904" s="2677"/>
      <c r="KO1904" s="2152">
        <f t="shared" ref="KO1904:KQ1904" si="532">SUM(KO1905:KO1907)</f>
        <v>0</v>
      </c>
      <c r="KP1904" s="2152">
        <f t="shared" si="532"/>
        <v>115001</v>
      </c>
      <c r="KQ1904" s="2152">
        <f t="shared" si="532"/>
        <v>0</v>
      </c>
      <c r="KR1904" s="1230">
        <f t="shared" ref="KR1904:KR1907" si="533">KQ1904/KP1904</f>
        <v>0</v>
      </c>
      <c r="KS1904" s="1193"/>
      <c r="KT1904" s="1193"/>
      <c r="KU1904" s="2676" t="s">
        <v>698</v>
      </c>
      <c r="KV1904" s="2677"/>
      <c r="KW1904" s="2152">
        <f t="shared" ref="KW1904:KY1904" si="534">SUM(KW1905:KW1907)</f>
        <v>0</v>
      </c>
      <c r="KX1904" s="2152">
        <f t="shared" si="534"/>
        <v>115001</v>
      </c>
      <c r="KY1904" s="2152">
        <f t="shared" si="534"/>
        <v>0</v>
      </c>
      <c r="KZ1904" s="1230">
        <f t="shared" ref="KZ1904:KZ1907" si="535">KY1904/KX1904</f>
        <v>0</v>
      </c>
      <c r="LA1904" s="1193"/>
      <c r="LB1904" s="1193"/>
      <c r="LC1904" s="2676" t="s">
        <v>698</v>
      </c>
      <c r="LD1904" s="2677"/>
      <c r="LE1904" s="2152">
        <f t="shared" ref="LE1904:LG1904" si="536">SUM(LE1905:LE1907)</f>
        <v>0</v>
      </c>
      <c r="LF1904" s="2152">
        <f t="shared" si="536"/>
        <v>115001</v>
      </c>
      <c r="LG1904" s="2152">
        <f t="shared" si="536"/>
        <v>0</v>
      </c>
      <c r="LH1904" s="1230">
        <f t="shared" ref="LH1904:LH1907" si="537">LG1904/LF1904</f>
        <v>0</v>
      </c>
      <c r="LI1904" s="1193"/>
      <c r="LJ1904" s="1193"/>
      <c r="LK1904" s="2676" t="s">
        <v>698</v>
      </c>
      <c r="LL1904" s="2677"/>
      <c r="LM1904" s="2152">
        <f t="shared" ref="LM1904:LO1904" si="538">SUM(LM1905:LM1907)</f>
        <v>0</v>
      </c>
      <c r="LN1904" s="2152">
        <f t="shared" si="538"/>
        <v>115001</v>
      </c>
      <c r="LO1904" s="2152">
        <f t="shared" si="538"/>
        <v>0</v>
      </c>
      <c r="LP1904" s="1230">
        <f t="shared" ref="LP1904:LP1907" si="539">LO1904/LN1904</f>
        <v>0</v>
      </c>
      <c r="LQ1904" s="1193"/>
      <c r="LR1904" s="1193"/>
      <c r="LS1904" s="2676" t="s">
        <v>698</v>
      </c>
      <c r="LT1904" s="2677"/>
      <c r="LU1904" s="2152">
        <f t="shared" ref="LU1904:LW1904" si="540">SUM(LU1905:LU1907)</f>
        <v>0</v>
      </c>
      <c r="LV1904" s="2152">
        <f t="shared" si="540"/>
        <v>115001</v>
      </c>
      <c r="LW1904" s="2152">
        <f t="shared" si="540"/>
        <v>0</v>
      </c>
      <c r="LX1904" s="1230">
        <f t="shared" ref="LX1904:LX1907" si="541">LW1904/LV1904</f>
        <v>0</v>
      </c>
      <c r="LY1904" s="1193"/>
      <c r="LZ1904" s="1193"/>
      <c r="MA1904" s="2676" t="s">
        <v>698</v>
      </c>
      <c r="MB1904" s="2677"/>
      <c r="MC1904" s="2152">
        <f t="shared" ref="MC1904:ME1904" si="542">SUM(MC1905:MC1907)</f>
        <v>0</v>
      </c>
      <c r="MD1904" s="2152">
        <f t="shared" si="542"/>
        <v>115001</v>
      </c>
      <c r="ME1904" s="2152">
        <f t="shared" si="542"/>
        <v>0</v>
      </c>
      <c r="MF1904" s="1230">
        <f t="shared" ref="MF1904:MF1907" si="543">ME1904/MD1904</f>
        <v>0</v>
      </c>
      <c r="MG1904" s="1193"/>
      <c r="MH1904" s="1193"/>
      <c r="MI1904" s="2676" t="s">
        <v>698</v>
      </c>
      <c r="MJ1904" s="2677"/>
      <c r="MK1904" s="2152">
        <f t="shared" ref="MK1904:MM1904" si="544">SUM(MK1905:MK1907)</f>
        <v>0</v>
      </c>
      <c r="ML1904" s="2152">
        <f t="shared" si="544"/>
        <v>115001</v>
      </c>
      <c r="MM1904" s="2152">
        <f t="shared" si="544"/>
        <v>0</v>
      </c>
      <c r="MN1904" s="1230">
        <f t="shared" ref="MN1904:MN1907" si="545">MM1904/ML1904</f>
        <v>0</v>
      </c>
      <c r="MO1904" s="1193"/>
      <c r="MP1904" s="1193"/>
      <c r="MQ1904" s="2676" t="s">
        <v>698</v>
      </c>
      <c r="MR1904" s="2677"/>
      <c r="MS1904" s="2152">
        <f t="shared" ref="MS1904:MU1904" si="546">SUM(MS1905:MS1907)</f>
        <v>0</v>
      </c>
      <c r="MT1904" s="2152">
        <f t="shared" si="546"/>
        <v>115001</v>
      </c>
      <c r="MU1904" s="2152">
        <f t="shared" si="546"/>
        <v>0</v>
      </c>
      <c r="MV1904" s="1230">
        <f t="shared" ref="MV1904:MV1907" si="547">MU1904/MT1904</f>
        <v>0</v>
      </c>
      <c r="MW1904" s="1193"/>
      <c r="MX1904" s="1193"/>
      <c r="MY1904" s="2676" t="s">
        <v>698</v>
      </c>
      <c r="MZ1904" s="2677"/>
      <c r="NA1904" s="2152">
        <f t="shared" ref="NA1904:NC1904" si="548">SUM(NA1905:NA1907)</f>
        <v>0</v>
      </c>
      <c r="NB1904" s="2152">
        <f t="shared" si="548"/>
        <v>115001</v>
      </c>
      <c r="NC1904" s="2152">
        <f t="shared" si="548"/>
        <v>0</v>
      </c>
      <c r="ND1904" s="1230">
        <f t="shared" ref="ND1904:ND1907" si="549">NC1904/NB1904</f>
        <v>0</v>
      </c>
      <c r="NE1904" s="1193"/>
      <c r="NF1904" s="1193"/>
      <c r="NG1904" s="2676" t="s">
        <v>698</v>
      </c>
      <c r="NH1904" s="2677"/>
      <c r="NI1904" s="2152">
        <f t="shared" ref="NI1904:NK1904" si="550">SUM(NI1905:NI1907)</f>
        <v>0</v>
      </c>
      <c r="NJ1904" s="2152">
        <f t="shared" si="550"/>
        <v>115001</v>
      </c>
      <c r="NK1904" s="2152">
        <f t="shared" si="550"/>
        <v>0</v>
      </c>
      <c r="NL1904" s="1230">
        <f t="shared" ref="NL1904:NL1907" si="551">NK1904/NJ1904</f>
        <v>0</v>
      </c>
      <c r="NM1904" s="1193"/>
      <c r="NN1904" s="1193"/>
      <c r="NO1904" s="2676" t="s">
        <v>698</v>
      </c>
      <c r="NP1904" s="2677"/>
      <c r="NQ1904" s="2152">
        <f t="shared" ref="NQ1904:NS1904" si="552">SUM(NQ1905:NQ1907)</f>
        <v>0</v>
      </c>
      <c r="NR1904" s="2152">
        <f t="shared" si="552"/>
        <v>115001</v>
      </c>
      <c r="NS1904" s="2152">
        <f t="shared" si="552"/>
        <v>0</v>
      </c>
      <c r="NT1904" s="1230">
        <f t="shared" ref="NT1904:NT1907" si="553">NS1904/NR1904</f>
        <v>0</v>
      </c>
      <c r="NU1904" s="1193"/>
      <c r="NV1904" s="1193"/>
      <c r="NW1904" s="2676" t="s">
        <v>698</v>
      </c>
      <c r="NX1904" s="2677"/>
      <c r="NY1904" s="2152">
        <f t="shared" ref="NY1904:OA1904" si="554">SUM(NY1905:NY1907)</f>
        <v>0</v>
      </c>
      <c r="NZ1904" s="2152">
        <f t="shared" si="554"/>
        <v>115001</v>
      </c>
      <c r="OA1904" s="2152">
        <f t="shared" si="554"/>
        <v>0</v>
      </c>
      <c r="OB1904" s="1230">
        <f t="shared" ref="OB1904:OB1907" si="555">OA1904/NZ1904</f>
        <v>0</v>
      </c>
      <c r="OC1904" s="1193"/>
      <c r="OD1904" s="1193"/>
      <c r="OE1904" s="2676" t="s">
        <v>698</v>
      </c>
      <c r="OF1904" s="2677"/>
      <c r="OG1904" s="2152">
        <f t="shared" ref="OG1904:OI1904" si="556">SUM(OG1905:OG1907)</f>
        <v>0</v>
      </c>
      <c r="OH1904" s="2152">
        <f t="shared" si="556"/>
        <v>115001</v>
      </c>
      <c r="OI1904" s="2152">
        <f t="shared" si="556"/>
        <v>0</v>
      </c>
      <c r="OJ1904" s="1230">
        <f t="shared" ref="OJ1904:OJ1907" si="557">OI1904/OH1904</f>
        <v>0</v>
      </c>
      <c r="OK1904" s="1193"/>
      <c r="OL1904" s="1193"/>
      <c r="OM1904" s="2676" t="s">
        <v>698</v>
      </c>
      <c r="ON1904" s="2677"/>
      <c r="OO1904" s="2152">
        <f t="shared" ref="OO1904:OQ1904" si="558">SUM(OO1905:OO1907)</f>
        <v>0</v>
      </c>
      <c r="OP1904" s="2152">
        <f t="shared" si="558"/>
        <v>115001</v>
      </c>
      <c r="OQ1904" s="2152">
        <f t="shared" si="558"/>
        <v>0</v>
      </c>
      <c r="OR1904" s="1230">
        <f t="shared" ref="OR1904:OR1907" si="559">OQ1904/OP1904</f>
        <v>0</v>
      </c>
      <c r="OS1904" s="1193"/>
      <c r="OT1904" s="1193"/>
      <c r="OU1904" s="2676" t="s">
        <v>698</v>
      </c>
      <c r="OV1904" s="2677"/>
      <c r="OW1904" s="2152">
        <f t="shared" ref="OW1904:OY1904" si="560">SUM(OW1905:OW1907)</f>
        <v>0</v>
      </c>
      <c r="OX1904" s="2152">
        <f t="shared" si="560"/>
        <v>115001</v>
      </c>
      <c r="OY1904" s="2152">
        <f t="shared" si="560"/>
        <v>0</v>
      </c>
      <c r="OZ1904" s="1230">
        <f t="shared" ref="OZ1904:OZ1907" si="561">OY1904/OX1904</f>
        <v>0</v>
      </c>
      <c r="PA1904" s="1193"/>
      <c r="PB1904" s="1193"/>
      <c r="PC1904" s="2676" t="s">
        <v>698</v>
      </c>
      <c r="PD1904" s="2677"/>
      <c r="PE1904" s="2152">
        <f t="shared" ref="PE1904:PG1904" si="562">SUM(PE1905:PE1907)</f>
        <v>0</v>
      </c>
      <c r="PF1904" s="2152">
        <f t="shared" si="562"/>
        <v>115001</v>
      </c>
      <c r="PG1904" s="2152">
        <f t="shared" si="562"/>
        <v>0</v>
      </c>
      <c r="PH1904" s="1230">
        <f t="shared" ref="PH1904:PH1907" si="563">PG1904/PF1904</f>
        <v>0</v>
      </c>
      <c r="PI1904" s="1193"/>
      <c r="PJ1904" s="1193"/>
      <c r="PK1904" s="2676" t="s">
        <v>698</v>
      </c>
      <c r="PL1904" s="2677"/>
      <c r="PM1904" s="2152">
        <f t="shared" ref="PM1904:PO1904" si="564">SUM(PM1905:PM1907)</f>
        <v>0</v>
      </c>
      <c r="PN1904" s="2152">
        <f t="shared" si="564"/>
        <v>115001</v>
      </c>
      <c r="PO1904" s="2152">
        <f t="shared" si="564"/>
        <v>0</v>
      </c>
      <c r="PP1904" s="1230">
        <f t="shared" ref="PP1904:PP1907" si="565">PO1904/PN1904</f>
        <v>0</v>
      </c>
      <c r="PQ1904" s="1193"/>
      <c r="PR1904" s="1193"/>
      <c r="PS1904" s="2676" t="s">
        <v>698</v>
      </c>
      <c r="PT1904" s="2677"/>
      <c r="PU1904" s="2152">
        <f t="shared" ref="PU1904:PW1904" si="566">SUM(PU1905:PU1907)</f>
        <v>0</v>
      </c>
      <c r="PV1904" s="2152">
        <f t="shared" si="566"/>
        <v>115001</v>
      </c>
      <c r="PW1904" s="2152">
        <f t="shared" si="566"/>
        <v>0</v>
      </c>
      <c r="PX1904" s="1230">
        <f t="shared" ref="PX1904:PX1907" si="567">PW1904/PV1904</f>
        <v>0</v>
      </c>
      <c r="PY1904" s="1193"/>
      <c r="PZ1904" s="1193"/>
      <c r="QA1904" s="2676" t="s">
        <v>698</v>
      </c>
      <c r="QB1904" s="2677"/>
      <c r="QC1904" s="2152">
        <f t="shared" ref="QC1904:QE1904" si="568">SUM(QC1905:QC1907)</f>
        <v>0</v>
      </c>
      <c r="QD1904" s="2152">
        <f t="shared" si="568"/>
        <v>115001</v>
      </c>
      <c r="QE1904" s="2152">
        <f t="shared" si="568"/>
        <v>0</v>
      </c>
      <c r="QF1904" s="1230">
        <f t="shared" ref="QF1904:QF1907" si="569">QE1904/QD1904</f>
        <v>0</v>
      </c>
      <c r="QG1904" s="1193"/>
      <c r="QH1904" s="1193"/>
      <c r="QI1904" s="2676" t="s">
        <v>698</v>
      </c>
      <c r="QJ1904" s="2677"/>
      <c r="QK1904" s="2152">
        <f t="shared" ref="QK1904:QM1904" si="570">SUM(QK1905:QK1907)</f>
        <v>0</v>
      </c>
      <c r="QL1904" s="2152">
        <f t="shared" si="570"/>
        <v>115001</v>
      </c>
      <c r="QM1904" s="2152">
        <f t="shared" si="570"/>
        <v>0</v>
      </c>
      <c r="QN1904" s="1230">
        <f t="shared" ref="QN1904:QN1907" si="571">QM1904/QL1904</f>
        <v>0</v>
      </c>
      <c r="QO1904" s="1193"/>
      <c r="QP1904" s="1193"/>
      <c r="QQ1904" s="2676" t="s">
        <v>698</v>
      </c>
      <c r="QR1904" s="2677"/>
      <c r="QS1904" s="2152">
        <f t="shared" ref="QS1904:QU1904" si="572">SUM(QS1905:QS1907)</f>
        <v>0</v>
      </c>
      <c r="QT1904" s="2152">
        <f t="shared" si="572"/>
        <v>115001</v>
      </c>
      <c r="QU1904" s="2152">
        <f t="shared" si="572"/>
        <v>0</v>
      </c>
      <c r="QV1904" s="1230">
        <f t="shared" ref="QV1904:QV1907" si="573">QU1904/QT1904</f>
        <v>0</v>
      </c>
      <c r="QW1904" s="1193"/>
      <c r="QX1904" s="1193"/>
      <c r="QY1904" s="2676" t="s">
        <v>698</v>
      </c>
      <c r="QZ1904" s="2677"/>
      <c r="RA1904" s="2152">
        <f t="shared" ref="RA1904:RC1904" si="574">SUM(RA1905:RA1907)</f>
        <v>0</v>
      </c>
      <c r="RB1904" s="2152">
        <f t="shared" si="574"/>
        <v>115001</v>
      </c>
      <c r="RC1904" s="2152">
        <f t="shared" si="574"/>
        <v>0</v>
      </c>
      <c r="RD1904" s="1230">
        <f t="shared" ref="RD1904:RD1907" si="575">RC1904/RB1904</f>
        <v>0</v>
      </c>
      <c r="RE1904" s="1193"/>
      <c r="RF1904" s="1193"/>
      <c r="RG1904" s="2676" t="s">
        <v>698</v>
      </c>
      <c r="RH1904" s="2677"/>
      <c r="RI1904" s="2152">
        <f t="shared" ref="RI1904:RK1904" si="576">SUM(RI1905:RI1907)</f>
        <v>0</v>
      </c>
      <c r="RJ1904" s="2152">
        <f t="shared" si="576"/>
        <v>115001</v>
      </c>
      <c r="RK1904" s="2152">
        <f t="shared" si="576"/>
        <v>0</v>
      </c>
      <c r="RL1904" s="1230">
        <f t="shared" ref="RL1904:RL1907" si="577">RK1904/RJ1904</f>
        <v>0</v>
      </c>
      <c r="RM1904" s="1193"/>
      <c r="RN1904" s="1193"/>
      <c r="RO1904" s="2676" t="s">
        <v>698</v>
      </c>
      <c r="RP1904" s="2677"/>
      <c r="RQ1904" s="2152">
        <f t="shared" ref="RQ1904:RS1904" si="578">SUM(RQ1905:RQ1907)</f>
        <v>0</v>
      </c>
      <c r="RR1904" s="2152">
        <f t="shared" si="578"/>
        <v>115001</v>
      </c>
      <c r="RS1904" s="2152">
        <f t="shared" si="578"/>
        <v>0</v>
      </c>
      <c r="RT1904" s="1230">
        <f t="shared" ref="RT1904:RT1907" si="579">RS1904/RR1904</f>
        <v>0</v>
      </c>
      <c r="RU1904" s="1193"/>
      <c r="RV1904" s="1193"/>
      <c r="RW1904" s="2676" t="s">
        <v>698</v>
      </c>
      <c r="RX1904" s="2677"/>
      <c r="RY1904" s="2152">
        <f t="shared" ref="RY1904:SA1904" si="580">SUM(RY1905:RY1907)</f>
        <v>0</v>
      </c>
      <c r="RZ1904" s="2152">
        <f t="shared" si="580"/>
        <v>115001</v>
      </c>
      <c r="SA1904" s="2152">
        <f t="shared" si="580"/>
        <v>0</v>
      </c>
      <c r="SB1904" s="1230">
        <f t="shared" ref="SB1904:SB1907" si="581">SA1904/RZ1904</f>
        <v>0</v>
      </c>
      <c r="SC1904" s="1193"/>
      <c r="SD1904" s="1193"/>
      <c r="SE1904" s="2676" t="s">
        <v>698</v>
      </c>
      <c r="SF1904" s="2677"/>
      <c r="SG1904" s="2152">
        <f t="shared" ref="SG1904:SI1904" si="582">SUM(SG1905:SG1907)</f>
        <v>0</v>
      </c>
      <c r="SH1904" s="2152">
        <f t="shared" si="582"/>
        <v>115001</v>
      </c>
      <c r="SI1904" s="2152">
        <f t="shared" si="582"/>
        <v>0</v>
      </c>
      <c r="SJ1904" s="1230">
        <f t="shared" ref="SJ1904:SJ1907" si="583">SI1904/SH1904</f>
        <v>0</v>
      </c>
      <c r="SK1904" s="1193"/>
      <c r="SL1904" s="1193"/>
      <c r="SM1904" s="2676" t="s">
        <v>698</v>
      </c>
      <c r="SN1904" s="2677"/>
      <c r="SO1904" s="2152">
        <f t="shared" ref="SO1904:SQ1904" si="584">SUM(SO1905:SO1907)</f>
        <v>0</v>
      </c>
      <c r="SP1904" s="2152">
        <f t="shared" si="584"/>
        <v>115001</v>
      </c>
      <c r="SQ1904" s="2152">
        <f t="shared" si="584"/>
        <v>0</v>
      </c>
      <c r="SR1904" s="1230">
        <f t="shared" ref="SR1904:SR1907" si="585">SQ1904/SP1904</f>
        <v>0</v>
      </c>
      <c r="SS1904" s="1193"/>
      <c r="ST1904" s="1193"/>
      <c r="SU1904" s="2676" t="s">
        <v>698</v>
      </c>
      <c r="SV1904" s="2677"/>
      <c r="SW1904" s="2152">
        <f t="shared" ref="SW1904:SY1904" si="586">SUM(SW1905:SW1907)</f>
        <v>0</v>
      </c>
      <c r="SX1904" s="2152">
        <f t="shared" si="586"/>
        <v>115001</v>
      </c>
      <c r="SY1904" s="2152">
        <f t="shared" si="586"/>
        <v>0</v>
      </c>
      <c r="SZ1904" s="1230">
        <f t="shared" ref="SZ1904:SZ1907" si="587">SY1904/SX1904</f>
        <v>0</v>
      </c>
      <c r="TA1904" s="1193"/>
      <c r="TB1904" s="1193"/>
      <c r="TC1904" s="2676" t="s">
        <v>698</v>
      </c>
      <c r="TD1904" s="2677"/>
      <c r="TE1904" s="2152">
        <f t="shared" ref="TE1904:TG1904" si="588">SUM(TE1905:TE1907)</f>
        <v>0</v>
      </c>
      <c r="TF1904" s="2152">
        <f t="shared" si="588"/>
        <v>115001</v>
      </c>
      <c r="TG1904" s="2152">
        <f t="shared" si="588"/>
        <v>0</v>
      </c>
      <c r="TH1904" s="1230">
        <f t="shared" ref="TH1904:TH1907" si="589">TG1904/TF1904</f>
        <v>0</v>
      </c>
      <c r="TI1904" s="1193"/>
      <c r="TJ1904" s="1193"/>
      <c r="TK1904" s="2676" t="s">
        <v>698</v>
      </c>
      <c r="TL1904" s="2677"/>
      <c r="TM1904" s="2152">
        <f t="shared" ref="TM1904:TO1904" si="590">SUM(TM1905:TM1907)</f>
        <v>0</v>
      </c>
      <c r="TN1904" s="2152">
        <f t="shared" si="590"/>
        <v>115001</v>
      </c>
      <c r="TO1904" s="2152">
        <f t="shared" si="590"/>
        <v>0</v>
      </c>
      <c r="TP1904" s="1230">
        <f t="shared" ref="TP1904:TP1907" si="591">TO1904/TN1904</f>
        <v>0</v>
      </c>
      <c r="TQ1904" s="1193"/>
      <c r="TR1904" s="1193"/>
      <c r="TS1904" s="2676" t="s">
        <v>698</v>
      </c>
      <c r="TT1904" s="2677"/>
      <c r="TU1904" s="2152">
        <f t="shared" ref="TU1904:TW1904" si="592">SUM(TU1905:TU1907)</f>
        <v>0</v>
      </c>
      <c r="TV1904" s="2152">
        <f t="shared" si="592"/>
        <v>115001</v>
      </c>
      <c r="TW1904" s="2152">
        <f t="shared" si="592"/>
        <v>0</v>
      </c>
      <c r="TX1904" s="1230">
        <f t="shared" ref="TX1904:TX1907" si="593">TW1904/TV1904</f>
        <v>0</v>
      </c>
      <c r="TY1904" s="1193"/>
      <c r="TZ1904" s="1193"/>
      <c r="UA1904" s="2676" t="s">
        <v>698</v>
      </c>
      <c r="UB1904" s="2677"/>
      <c r="UC1904" s="2152">
        <f t="shared" ref="UC1904:UE1904" si="594">SUM(UC1905:UC1907)</f>
        <v>0</v>
      </c>
      <c r="UD1904" s="2152">
        <f t="shared" si="594"/>
        <v>115001</v>
      </c>
      <c r="UE1904" s="2152">
        <f t="shared" si="594"/>
        <v>0</v>
      </c>
      <c r="UF1904" s="1230">
        <f t="shared" ref="UF1904:UF1907" si="595">UE1904/UD1904</f>
        <v>0</v>
      </c>
      <c r="UG1904" s="1193"/>
      <c r="UH1904" s="1193"/>
      <c r="UI1904" s="2676" t="s">
        <v>698</v>
      </c>
      <c r="UJ1904" s="2677"/>
      <c r="UK1904" s="2152">
        <f t="shared" ref="UK1904:UM1904" si="596">SUM(UK1905:UK1907)</f>
        <v>0</v>
      </c>
      <c r="UL1904" s="2152">
        <f t="shared" si="596"/>
        <v>115001</v>
      </c>
      <c r="UM1904" s="2152">
        <f t="shared" si="596"/>
        <v>0</v>
      </c>
      <c r="UN1904" s="1230">
        <f t="shared" ref="UN1904:UN1907" si="597">UM1904/UL1904</f>
        <v>0</v>
      </c>
      <c r="UO1904" s="1193"/>
      <c r="UP1904" s="1193"/>
      <c r="UQ1904" s="2676" t="s">
        <v>698</v>
      </c>
      <c r="UR1904" s="2677"/>
      <c r="US1904" s="2152">
        <f t="shared" ref="US1904:UU1904" si="598">SUM(US1905:US1907)</f>
        <v>0</v>
      </c>
      <c r="UT1904" s="2152">
        <f t="shared" si="598"/>
        <v>115001</v>
      </c>
      <c r="UU1904" s="2152">
        <f t="shared" si="598"/>
        <v>0</v>
      </c>
      <c r="UV1904" s="1230">
        <f t="shared" ref="UV1904:UV1907" si="599">UU1904/UT1904</f>
        <v>0</v>
      </c>
      <c r="UW1904" s="1193"/>
      <c r="UX1904" s="1193"/>
      <c r="UY1904" s="2676" t="s">
        <v>698</v>
      </c>
      <c r="UZ1904" s="2677"/>
      <c r="VA1904" s="2152">
        <f t="shared" ref="VA1904:VC1904" si="600">SUM(VA1905:VA1907)</f>
        <v>0</v>
      </c>
      <c r="VB1904" s="2152">
        <f t="shared" si="600"/>
        <v>115001</v>
      </c>
      <c r="VC1904" s="2152">
        <f t="shared" si="600"/>
        <v>0</v>
      </c>
      <c r="VD1904" s="1230">
        <f t="shared" ref="VD1904:VD1907" si="601">VC1904/VB1904</f>
        <v>0</v>
      </c>
      <c r="VE1904" s="1193"/>
      <c r="VF1904" s="1193"/>
      <c r="VG1904" s="2676" t="s">
        <v>698</v>
      </c>
      <c r="VH1904" s="2677"/>
      <c r="VI1904" s="2152">
        <f t="shared" ref="VI1904:VK1904" si="602">SUM(VI1905:VI1907)</f>
        <v>0</v>
      </c>
      <c r="VJ1904" s="2152">
        <f t="shared" si="602"/>
        <v>115001</v>
      </c>
      <c r="VK1904" s="2152">
        <f t="shared" si="602"/>
        <v>0</v>
      </c>
      <c r="VL1904" s="1230">
        <f t="shared" ref="VL1904:VL1907" si="603">VK1904/VJ1904</f>
        <v>0</v>
      </c>
      <c r="VM1904" s="1193"/>
      <c r="VN1904" s="1193"/>
      <c r="VO1904" s="2676" t="s">
        <v>698</v>
      </c>
      <c r="VP1904" s="2677"/>
      <c r="VQ1904" s="2152">
        <f t="shared" ref="VQ1904:VS1904" si="604">SUM(VQ1905:VQ1907)</f>
        <v>0</v>
      </c>
      <c r="VR1904" s="2152">
        <f t="shared" si="604"/>
        <v>115001</v>
      </c>
      <c r="VS1904" s="2152">
        <f t="shared" si="604"/>
        <v>0</v>
      </c>
      <c r="VT1904" s="1230">
        <f t="shared" ref="VT1904:VT1907" si="605">VS1904/VR1904</f>
        <v>0</v>
      </c>
      <c r="VU1904" s="1193"/>
      <c r="VV1904" s="1193"/>
      <c r="VW1904" s="2676" t="s">
        <v>698</v>
      </c>
      <c r="VX1904" s="2677"/>
      <c r="VY1904" s="2152">
        <f t="shared" ref="VY1904:WA1904" si="606">SUM(VY1905:VY1907)</f>
        <v>0</v>
      </c>
      <c r="VZ1904" s="2152">
        <f t="shared" si="606"/>
        <v>115001</v>
      </c>
      <c r="WA1904" s="2152">
        <f t="shared" si="606"/>
        <v>0</v>
      </c>
      <c r="WB1904" s="1230">
        <f t="shared" ref="WB1904:WB1907" si="607">WA1904/VZ1904</f>
        <v>0</v>
      </c>
      <c r="WC1904" s="1193"/>
      <c r="WD1904" s="1193"/>
      <c r="WE1904" s="2676" t="s">
        <v>698</v>
      </c>
      <c r="WF1904" s="2677"/>
      <c r="WG1904" s="2152">
        <f t="shared" ref="WG1904:WI1904" si="608">SUM(WG1905:WG1907)</f>
        <v>0</v>
      </c>
      <c r="WH1904" s="2152">
        <f t="shared" si="608"/>
        <v>115001</v>
      </c>
      <c r="WI1904" s="2152">
        <f t="shared" si="608"/>
        <v>0</v>
      </c>
      <c r="WJ1904" s="1230">
        <f t="shared" ref="WJ1904:WJ1907" si="609">WI1904/WH1904</f>
        <v>0</v>
      </c>
      <c r="WK1904" s="1193"/>
      <c r="WL1904" s="1193"/>
      <c r="WM1904" s="2676" t="s">
        <v>698</v>
      </c>
      <c r="WN1904" s="2677"/>
      <c r="WO1904" s="2152">
        <f t="shared" ref="WO1904:WQ1904" si="610">SUM(WO1905:WO1907)</f>
        <v>0</v>
      </c>
      <c r="WP1904" s="2152">
        <f t="shared" si="610"/>
        <v>115001</v>
      </c>
      <c r="WQ1904" s="2152">
        <f t="shared" si="610"/>
        <v>0</v>
      </c>
      <c r="WR1904" s="1230">
        <f t="shared" ref="WR1904:WR1907" si="611">WQ1904/WP1904</f>
        <v>0</v>
      </c>
      <c r="WS1904" s="1193"/>
      <c r="WT1904" s="1193"/>
      <c r="WU1904" s="2676" t="s">
        <v>698</v>
      </c>
      <c r="WV1904" s="2677"/>
      <c r="WW1904" s="2152">
        <f t="shared" ref="WW1904:WY1904" si="612">SUM(WW1905:WW1907)</f>
        <v>0</v>
      </c>
      <c r="WX1904" s="2152">
        <f t="shared" si="612"/>
        <v>115001</v>
      </c>
      <c r="WY1904" s="2152">
        <f t="shared" si="612"/>
        <v>0</v>
      </c>
      <c r="WZ1904" s="1230">
        <f t="shared" ref="WZ1904:WZ1907" si="613">WY1904/WX1904</f>
        <v>0</v>
      </c>
      <c r="XA1904" s="1193"/>
      <c r="XB1904" s="1193"/>
      <c r="XC1904" s="2676" t="s">
        <v>698</v>
      </c>
      <c r="XD1904" s="2677"/>
      <c r="XE1904" s="2152">
        <f t="shared" ref="XE1904:XG1904" si="614">SUM(XE1905:XE1907)</f>
        <v>0</v>
      </c>
      <c r="XF1904" s="2152">
        <f t="shared" si="614"/>
        <v>115001</v>
      </c>
      <c r="XG1904" s="2152">
        <f t="shared" si="614"/>
        <v>0</v>
      </c>
      <c r="XH1904" s="1230">
        <f t="shared" ref="XH1904:XH1907" si="615">XG1904/XF1904</f>
        <v>0</v>
      </c>
      <c r="XI1904" s="1193"/>
      <c r="XJ1904" s="1193"/>
      <c r="XK1904" s="2676" t="s">
        <v>698</v>
      </c>
      <c r="XL1904" s="2677"/>
      <c r="XM1904" s="2152">
        <f t="shared" ref="XM1904:XO1904" si="616">SUM(XM1905:XM1907)</f>
        <v>0</v>
      </c>
      <c r="XN1904" s="2152">
        <f t="shared" si="616"/>
        <v>115001</v>
      </c>
      <c r="XO1904" s="2152">
        <f t="shared" si="616"/>
        <v>0</v>
      </c>
      <c r="XP1904" s="1230">
        <f t="shared" ref="XP1904:XP1907" si="617">XO1904/XN1904</f>
        <v>0</v>
      </c>
      <c r="XQ1904" s="1193"/>
      <c r="XR1904" s="1193"/>
      <c r="XS1904" s="2676" t="s">
        <v>698</v>
      </c>
      <c r="XT1904" s="2677"/>
      <c r="XU1904" s="2152">
        <f t="shared" ref="XU1904:XW1904" si="618">SUM(XU1905:XU1907)</f>
        <v>0</v>
      </c>
      <c r="XV1904" s="2152">
        <f t="shared" si="618"/>
        <v>115001</v>
      </c>
      <c r="XW1904" s="2152">
        <f t="shared" si="618"/>
        <v>0</v>
      </c>
      <c r="XX1904" s="1230">
        <f t="shared" ref="XX1904:XX1907" si="619">XW1904/XV1904</f>
        <v>0</v>
      </c>
      <c r="XY1904" s="1193"/>
      <c r="XZ1904" s="1193"/>
      <c r="YA1904" s="2676" t="s">
        <v>698</v>
      </c>
      <c r="YB1904" s="2677"/>
      <c r="YC1904" s="2152">
        <f t="shared" ref="YC1904:YE1904" si="620">SUM(YC1905:YC1907)</f>
        <v>0</v>
      </c>
      <c r="YD1904" s="2152">
        <f t="shared" si="620"/>
        <v>115001</v>
      </c>
      <c r="YE1904" s="2152">
        <f t="shared" si="620"/>
        <v>0</v>
      </c>
      <c r="YF1904" s="1230">
        <f t="shared" ref="YF1904:YF1907" si="621">YE1904/YD1904</f>
        <v>0</v>
      </c>
      <c r="YG1904" s="1193"/>
      <c r="YH1904" s="1193"/>
      <c r="YI1904" s="2676" t="s">
        <v>698</v>
      </c>
      <c r="YJ1904" s="2677"/>
      <c r="YK1904" s="2152">
        <f t="shared" ref="YK1904:YM1904" si="622">SUM(YK1905:YK1907)</f>
        <v>0</v>
      </c>
      <c r="YL1904" s="2152">
        <f t="shared" si="622"/>
        <v>115001</v>
      </c>
      <c r="YM1904" s="2152">
        <f t="shared" si="622"/>
        <v>0</v>
      </c>
      <c r="YN1904" s="1230">
        <f t="shared" ref="YN1904:YN1907" si="623">YM1904/YL1904</f>
        <v>0</v>
      </c>
      <c r="YO1904" s="1193"/>
      <c r="YP1904" s="1193"/>
      <c r="YQ1904" s="2676" t="s">
        <v>698</v>
      </c>
      <c r="YR1904" s="2677"/>
      <c r="YS1904" s="2152">
        <f t="shared" ref="YS1904:YU1904" si="624">SUM(YS1905:YS1907)</f>
        <v>0</v>
      </c>
      <c r="YT1904" s="2152">
        <f t="shared" si="624"/>
        <v>115001</v>
      </c>
      <c r="YU1904" s="2152">
        <f t="shared" si="624"/>
        <v>0</v>
      </c>
      <c r="YV1904" s="1230">
        <f t="shared" ref="YV1904:YV1907" si="625">YU1904/YT1904</f>
        <v>0</v>
      </c>
      <c r="YW1904" s="1193"/>
      <c r="YX1904" s="1193"/>
      <c r="YY1904" s="2676" t="s">
        <v>698</v>
      </c>
      <c r="YZ1904" s="2677"/>
      <c r="ZA1904" s="2152">
        <f t="shared" ref="ZA1904:ZC1904" si="626">SUM(ZA1905:ZA1907)</f>
        <v>0</v>
      </c>
      <c r="ZB1904" s="2152">
        <f t="shared" si="626"/>
        <v>115001</v>
      </c>
      <c r="ZC1904" s="2152">
        <f t="shared" si="626"/>
        <v>0</v>
      </c>
      <c r="ZD1904" s="1230">
        <f t="shared" ref="ZD1904:ZD1907" si="627">ZC1904/ZB1904</f>
        <v>0</v>
      </c>
      <c r="ZE1904" s="1193"/>
      <c r="ZF1904" s="1193"/>
      <c r="ZG1904" s="2676" t="s">
        <v>698</v>
      </c>
      <c r="ZH1904" s="2677"/>
      <c r="ZI1904" s="2152">
        <f t="shared" ref="ZI1904:ZK1904" si="628">SUM(ZI1905:ZI1907)</f>
        <v>0</v>
      </c>
      <c r="ZJ1904" s="2152">
        <f t="shared" si="628"/>
        <v>115001</v>
      </c>
      <c r="ZK1904" s="2152">
        <f t="shared" si="628"/>
        <v>0</v>
      </c>
      <c r="ZL1904" s="1230">
        <f t="shared" ref="ZL1904:ZL1907" si="629">ZK1904/ZJ1904</f>
        <v>0</v>
      </c>
      <c r="ZM1904" s="1193"/>
      <c r="ZN1904" s="1193"/>
      <c r="ZO1904" s="2676" t="s">
        <v>698</v>
      </c>
      <c r="ZP1904" s="2677"/>
      <c r="ZQ1904" s="2152">
        <f t="shared" ref="ZQ1904:ZS1904" si="630">SUM(ZQ1905:ZQ1907)</f>
        <v>0</v>
      </c>
      <c r="ZR1904" s="2152">
        <f t="shared" si="630"/>
        <v>115001</v>
      </c>
      <c r="ZS1904" s="2152">
        <f t="shared" si="630"/>
        <v>0</v>
      </c>
      <c r="ZT1904" s="1230">
        <f t="shared" ref="ZT1904:ZT1907" si="631">ZS1904/ZR1904</f>
        <v>0</v>
      </c>
      <c r="ZU1904" s="1193"/>
      <c r="ZV1904" s="1193"/>
      <c r="ZW1904" s="2676" t="s">
        <v>698</v>
      </c>
      <c r="ZX1904" s="2677"/>
      <c r="ZY1904" s="2152">
        <f t="shared" ref="ZY1904:AAA1904" si="632">SUM(ZY1905:ZY1907)</f>
        <v>0</v>
      </c>
      <c r="ZZ1904" s="2152">
        <f t="shared" si="632"/>
        <v>115001</v>
      </c>
      <c r="AAA1904" s="2152">
        <f t="shared" si="632"/>
        <v>0</v>
      </c>
      <c r="AAB1904" s="1230">
        <f t="shared" ref="AAB1904:AAB1907" si="633">AAA1904/ZZ1904</f>
        <v>0</v>
      </c>
      <c r="AAC1904" s="1193"/>
      <c r="AAD1904" s="1193"/>
      <c r="AAE1904" s="2676" t="s">
        <v>698</v>
      </c>
      <c r="AAF1904" s="2677"/>
      <c r="AAG1904" s="2152">
        <f t="shared" ref="AAG1904:AAI1904" si="634">SUM(AAG1905:AAG1907)</f>
        <v>0</v>
      </c>
      <c r="AAH1904" s="2152">
        <f t="shared" si="634"/>
        <v>115001</v>
      </c>
      <c r="AAI1904" s="2152">
        <f t="shared" si="634"/>
        <v>0</v>
      </c>
      <c r="AAJ1904" s="1230">
        <f t="shared" ref="AAJ1904:AAJ1907" si="635">AAI1904/AAH1904</f>
        <v>0</v>
      </c>
      <c r="AAK1904" s="1193"/>
      <c r="AAL1904" s="1193"/>
      <c r="AAM1904" s="2676" t="s">
        <v>698</v>
      </c>
      <c r="AAN1904" s="2677"/>
      <c r="AAO1904" s="2152">
        <f t="shared" ref="AAO1904:AAQ1904" si="636">SUM(AAO1905:AAO1907)</f>
        <v>0</v>
      </c>
      <c r="AAP1904" s="2152">
        <f t="shared" si="636"/>
        <v>115001</v>
      </c>
      <c r="AAQ1904" s="2152">
        <f t="shared" si="636"/>
        <v>0</v>
      </c>
      <c r="AAR1904" s="1230">
        <f t="shared" ref="AAR1904:AAR1907" si="637">AAQ1904/AAP1904</f>
        <v>0</v>
      </c>
      <c r="AAS1904" s="1193"/>
      <c r="AAT1904" s="1193"/>
      <c r="AAU1904" s="2676" t="s">
        <v>698</v>
      </c>
      <c r="AAV1904" s="2677"/>
      <c r="AAW1904" s="2152">
        <f t="shared" ref="AAW1904:AAY1904" si="638">SUM(AAW1905:AAW1907)</f>
        <v>0</v>
      </c>
      <c r="AAX1904" s="2152">
        <f t="shared" si="638"/>
        <v>115001</v>
      </c>
      <c r="AAY1904" s="2152">
        <f t="shared" si="638"/>
        <v>0</v>
      </c>
      <c r="AAZ1904" s="1230">
        <f t="shared" ref="AAZ1904:AAZ1907" si="639">AAY1904/AAX1904</f>
        <v>0</v>
      </c>
      <c r="ABA1904" s="1193"/>
      <c r="ABB1904" s="1193"/>
      <c r="ABC1904" s="2676" t="s">
        <v>698</v>
      </c>
      <c r="ABD1904" s="2677"/>
      <c r="ABE1904" s="2152">
        <f t="shared" ref="ABE1904:ABG1904" si="640">SUM(ABE1905:ABE1907)</f>
        <v>0</v>
      </c>
      <c r="ABF1904" s="2152">
        <f t="shared" si="640"/>
        <v>115001</v>
      </c>
      <c r="ABG1904" s="2152">
        <f t="shared" si="640"/>
        <v>0</v>
      </c>
      <c r="ABH1904" s="1230">
        <f t="shared" ref="ABH1904:ABH1907" si="641">ABG1904/ABF1904</f>
        <v>0</v>
      </c>
      <c r="ABI1904" s="1193"/>
      <c r="ABJ1904" s="1193"/>
      <c r="ABK1904" s="2676" t="s">
        <v>698</v>
      </c>
      <c r="ABL1904" s="2677"/>
      <c r="ABM1904" s="2152">
        <f t="shared" ref="ABM1904:ABO1904" si="642">SUM(ABM1905:ABM1907)</f>
        <v>0</v>
      </c>
      <c r="ABN1904" s="2152">
        <f t="shared" si="642"/>
        <v>115001</v>
      </c>
      <c r="ABO1904" s="2152">
        <f t="shared" si="642"/>
        <v>0</v>
      </c>
      <c r="ABP1904" s="1230">
        <f t="shared" ref="ABP1904:ABP1907" si="643">ABO1904/ABN1904</f>
        <v>0</v>
      </c>
      <c r="ABQ1904" s="1193"/>
      <c r="ABR1904" s="1193"/>
      <c r="ABS1904" s="2676" t="s">
        <v>698</v>
      </c>
      <c r="ABT1904" s="2677"/>
      <c r="ABU1904" s="2152">
        <f t="shared" ref="ABU1904:ABW1904" si="644">SUM(ABU1905:ABU1907)</f>
        <v>0</v>
      </c>
      <c r="ABV1904" s="2152">
        <f t="shared" si="644"/>
        <v>115001</v>
      </c>
      <c r="ABW1904" s="2152">
        <f t="shared" si="644"/>
        <v>0</v>
      </c>
      <c r="ABX1904" s="1230">
        <f t="shared" ref="ABX1904:ABX1907" si="645">ABW1904/ABV1904</f>
        <v>0</v>
      </c>
      <c r="ABY1904" s="1193"/>
      <c r="ABZ1904" s="1193"/>
      <c r="ACA1904" s="2676" t="s">
        <v>698</v>
      </c>
      <c r="ACB1904" s="2677"/>
      <c r="ACC1904" s="2152">
        <f t="shared" ref="ACC1904:ACE1904" si="646">SUM(ACC1905:ACC1907)</f>
        <v>0</v>
      </c>
      <c r="ACD1904" s="2152">
        <f t="shared" si="646"/>
        <v>115001</v>
      </c>
      <c r="ACE1904" s="2152">
        <f t="shared" si="646"/>
        <v>0</v>
      </c>
      <c r="ACF1904" s="1230">
        <f t="shared" ref="ACF1904:ACF1907" si="647">ACE1904/ACD1904</f>
        <v>0</v>
      </c>
      <c r="ACG1904" s="1193"/>
      <c r="ACH1904" s="1193"/>
      <c r="ACI1904" s="2676" t="s">
        <v>698</v>
      </c>
      <c r="ACJ1904" s="2677"/>
      <c r="ACK1904" s="2152">
        <f t="shared" ref="ACK1904:ACM1904" si="648">SUM(ACK1905:ACK1907)</f>
        <v>0</v>
      </c>
      <c r="ACL1904" s="2152">
        <f t="shared" si="648"/>
        <v>115001</v>
      </c>
      <c r="ACM1904" s="2152">
        <f t="shared" si="648"/>
        <v>0</v>
      </c>
      <c r="ACN1904" s="1230">
        <f t="shared" ref="ACN1904:ACN1907" si="649">ACM1904/ACL1904</f>
        <v>0</v>
      </c>
      <c r="ACO1904" s="1193"/>
      <c r="ACP1904" s="1193"/>
      <c r="ACQ1904" s="2676" t="s">
        <v>698</v>
      </c>
      <c r="ACR1904" s="2677"/>
      <c r="ACS1904" s="2152">
        <f t="shared" ref="ACS1904:ACU1904" si="650">SUM(ACS1905:ACS1907)</f>
        <v>0</v>
      </c>
      <c r="ACT1904" s="2152">
        <f t="shared" si="650"/>
        <v>115001</v>
      </c>
      <c r="ACU1904" s="2152">
        <f t="shared" si="650"/>
        <v>0</v>
      </c>
      <c r="ACV1904" s="1230">
        <f t="shared" ref="ACV1904:ACV1907" si="651">ACU1904/ACT1904</f>
        <v>0</v>
      </c>
      <c r="ACW1904" s="1193"/>
      <c r="ACX1904" s="1193"/>
      <c r="ACY1904" s="2676" t="s">
        <v>698</v>
      </c>
      <c r="ACZ1904" s="2677"/>
      <c r="ADA1904" s="2152">
        <f t="shared" ref="ADA1904:ADC1904" si="652">SUM(ADA1905:ADA1907)</f>
        <v>0</v>
      </c>
      <c r="ADB1904" s="2152">
        <f t="shared" si="652"/>
        <v>115001</v>
      </c>
      <c r="ADC1904" s="2152">
        <f t="shared" si="652"/>
        <v>0</v>
      </c>
      <c r="ADD1904" s="1230">
        <f t="shared" ref="ADD1904:ADD1907" si="653">ADC1904/ADB1904</f>
        <v>0</v>
      </c>
      <c r="ADE1904" s="1193"/>
      <c r="ADF1904" s="1193"/>
      <c r="ADG1904" s="2676" t="s">
        <v>698</v>
      </c>
      <c r="ADH1904" s="2677"/>
      <c r="ADI1904" s="2152">
        <f t="shared" ref="ADI1904:ADK1904" si="654">SUM(ADI1905:ADI1907)</f>
        <v>0</v>
      </c>
      <c r="ADJ1904" s="2152">
        <f t="shared" si="654"/>
        <v>115001</v>
      </c>
      <c r="ADK1904" s="2152">
        <f t="shared" si="654"/>
        <v>0</v>
      </c>
      <c r="ADL1904" s="1230">
        <f t="shared" ref="ADL1904:ADL1907" si="655">ADK1904/ADJ1904</f>
        <v>0</v>
      </c>
      <c r="ADM1904" s="1193"/>
      <c r="ADN1904" s="1193"/>
      <c r="ADO1904" s="2676" t="s">
        <v>698</v>
      </c>
      <c r="ADP1904" s="2677"/>
      <c r="ADQ1904" s="2152">
        <f t="shared" ref="ADQ1904:ADS1904" si="656">SUM(ADQ1905:ADQ1907)</f>
        <v>0</v>
      </c>
      <c r="ADR1904" s="2152">
        <f t="shared" si="656"/>
        <v>115001</v>
      </c>
      <c r="ADS1904" s="2152">
        <f t="shared" si="656"/>
        <v>0</v>
      </c>
      <c r="ADT1904" s="1230">
        <f t="shared" ref="ADT1904:ADT1907" si="657">ADS1904/ADR1904</f>
        <v>0</v>
      </c>
      <c r="ADU1904" s="1193"/>
      <c r="ADV1904" s="1193"/>
      <c r="ADW1904" s="2676" t="s">
        <v>698</v>
      </c>
      <c r="ADX1904" s="2677"/>
      <c r="ADY1904" s="2152">
        <f t="shared" ref="ADY1904:AEA1904" si="658">SUM(ADY1905:ADY1907)</f>
        <v>0</v>
      </c>
      <c r="ADZ1904" s="2152">
        <f t="shared" si="658"/>
        <v>115001</v>
      </c>
      <c r="AEA1904" s="2152">
        <f t="shared" si="658"/>
        <v>0</v>
      </c>
      <c r="AEB1904" s="1230">
        <f t="shared" ref="AEB1904:AEB1907" si="659">AEA1904/ADZ1904</f>
        <v>0</v>
      </c>
      <c r="AEC1904" s="1193"/>
      <c r="AED1904" s="1193"/>
      <c r="AEE1904" s="2676" t="s">
        <v>698</v>
      </c>
      <c r="AEF1904" s="2677"/>
      <c r="AEG1904" s="2152">
        <f t="shared" ref="AEG1904:AEI1904" si="660">SUM(AEG1905:AEG1907)</f>
        <v>0</v>
      </c>
      <c r="AEH1904" s="2152">
        <f t="shared" si="660"/>
        <v>115001</v>
      </c>
      <c r="AEI1904" s="2152">
        <f t="shared" si="660"/>
        <v>0</v>
      </c>
      <c r="AEJ1904" s="1230">
        <f t="shared" ref="AEJ1904:AEJ1907" si="661">AEI1904/AEH1904</f>
        <v>0</v>
      </c>
      <c r="AEK1904" s="1193"/>
      <c r="AEL1904" s="1193"/>
      <c r="AEM1904" s="2676" t="s">
        <v>698</v>
      </c>
      <c r="AEN1904" s="2677"/>
      <c r="AEO1904" s="2152">
        <f t="shared" ref="AEO1904:AEQ1904" si="662">SUM(AEO1905:AEO1907)</f>
        <v>0</v>
      </c>
      <c r="AEP1904" s="2152">
        <f t="shared" si="662"/>
        <v>115001</v>
      </c>
      <c r="AEQ1904" s="2152">
        <f t="shared" si="662"/>
        <v>0</v>
      </c>
      <c r="AER1904" s="1230">
        <f t="shared" ref="AER1904:AER1907" si="663">AEQ1904/AEP1904</f>
        <v>0</v>
      </c>
      <c r="AES1904" s="1193"/>
      <c r="AET1904" s="1193"/>
      <c r="AEU1904" s="2676" t="s">
        <v>698</v>
      </c>
      <c r="AEV1904" s="2677"/>
      <c r="AEW1904" s="2152">
        <f t="shared" ref="AEW1904:AEY1904" si="664">SUM(AEW1905:AEW1907)</f>
        <v>0</v>
      </c>
      <c r="AEX1904" s="2152">
        <f t="shared" si="664"/>
        <v>115001</v>
      </c>
      <c r="AEY1904" s="2152">
        <f t="shared" si="664"/>
        <v>0</v>
      </c>
      <c r="AEZ1904" s="1230">
        <f t="shared" ref="AEZ1904:AEZ1907" si="665">AEY1904/AEX1904</f>
        <v>0</v>
      </c>
      <c r="AFA1904" s="1193"/>
      <c r="AFB1904" s="1193"/>
      <c r="AFC1904" s="2676" t="s">
        <v>698</v>
      </c>
      <c r="AFD1904" s="2677"/>
      <c r="AFE1904" s="2152">
        <f t="shared" ref="AFE1904:AFG1904" si="666">SUM(AFE1905:AFE1907)</f>
        <v>0</v>
      </c>
      <c r="AFF1904" s="2152">
        <f t="shared" si="666"/>
        <v>115001</v>
      </c>
      <c r="AFG1904" s="2152">
        <f t="shared" si="666"/>
        <v>0</v>
      </c>
      <c r="AFH1904" s="1230">
        <f t="shared" ref="AFH1904:AFH1907" si="667">AFG1904/AFF1904</f>
        <v>0</v>
      </c>
      <c r="AFI1904" s="1193"/>
      <c r="AFJ1904" s="1193"/>
      <c r="AFK1904" s="2676" t="s">
        <v>698</v>
      </c>
      <c r="AFL1904" s="2677"/>
      <c r="AFM1904" s="2152">
        <f t="shared" ref="AFM1904:AFO1904" si="668">SUM(AFM1905:AFM1907)</f>
        <v>0</v>
      </c>
      <c r="AFN1904" s="2152">
        <f t="shared" si="668"/>
        <v>115001</v>
      </c>
      <c r="AFO1904" s="2152">
        <f t="shared" si="668"/>
        <v>0</v>
      </c>
      <c r="AFP1904" s="1230">
        <f t="shared" ref="AFP1904:AFP1907" si="669">AFO1904/AFN1904</f>
        <v>0</v>
      </c>
      <c r="AFQ1904" s="1193"/>
      <c r="AFR1904" s="1193"/>
      <c r="AFS1904" s="2676" t="s">
        <v>698</v>
      </c>
      <c r="AFT1904" s="2677"/>
      <c r="AFU1904" s="2152">
        <f t="shared" ref="AFU1904:AFW1904" si="670">SUM(AFU1905:AFU1907)</f>
        <v>0</v>
      </c>
      <c r="AFV1904" s="2152">
        <f t="shared" si="670"/>
        <v>115001</v>
      </c>
      <c r="AFW1904" s="2152">
        <f t="shared" si="670"/>
        <v>0</v>
      </c>
      <c r="AFX1904" s="1230">
        <f t="shared" ref="AFX1904:AFX1907" si="671">AFW1904/AFV1904</f>
        <v>0</v>
      </c>
      <c r="AFY1904" s="1193"/>
      <c r="AFZ1904" s="1193"/>
      <c r="AGA1904" s="2676" t="s">
        <v>698</v>
      </c>
      <c r="AGB1904" s="2677"/>
      <c r="AGC1904" s="2152">
        <f t="shared" ref="AGC1904:AGE1904" si="672">SUM(AGC1905:AGC1907)</f>
        <v>0</v>
      </c>
      <c r="AGD1904" s="2152">
        <f t="shared" si="672"/>
        <v>115001</v>
      </c>
      <c r="AGE1904" s="2152">
        <f t="shared" si="672"/>
        <v>0</v>
      </c>
      <c r="AGF1904" s="1230">
        <f t="shared" ref="AGF1904:AGF1907" si="673">AGE1904/AGD1904</f>
        <v>0</v>
      </c>
      <c r="AGG1904" s="1193"/>
      <c r="AGH1904" s="1193"/>
      <c r="AGI1904" s="2676" t="s">
        <v>698</v>
      </c>
      <c r="AGJ1904" s="2677"/>
      <c r="AGK1904" s="2152">
        <f t="shared" ref="AGK1904:AGM1904" si="674">SUM(AGK1905:AGK1907)</f>
        <v>0</v>
      </c>
      <c r="AGL1904" s="2152">
        <f t="shared" si="674"/>
        <v>115001</v>
      </c>
      <c r="AGM1904" s="2152">
        <f t="shared" si="674"/>
        <v>0</v>
      </c>
      <c r="AGN1904" s="1230">
        <f t="shared" ref="AGN1904:AGN1907" si="675">AGM1904/AGL1904</f>
        <v>0</v>
      </c>
      <c r="AGO1904" s="1193"/>
      <c r="AGP1904" s="1193"/>
      <c r="AGQ1904" s="2676" t="s">
        <v>698</v>
      </c>
      <c r="AGR1904" s="2677"/>
      <c r="AGS1904" s="2152">
        <f t="shared" ref="AGS1904:AGU1904" si="676">SUM(AGS1905:AGS1907)</f>
        <v>0</v>
      </c>
      <c r="AGT1904" s="2152">
        <f t="shared" si="676"/>
        <v>115001</v>
      </c>
      <c r="AGU1904" s="2152">
        <f t="shared" si="676"/>
        <v>0</v>
      </c>
      <c r="AGV1904" s="1230">
        <f t="shared" ref="AGV1904:AGV1907" si="677">AGU1904/AGT1904</f>
        <v>0</v>
      </c>
      <c r="AGW1904" s="1193"/>
      <c r="AGX1904" s="1193"/>
      <c r="AGY1904" s="2676" t="s">
        <v>698</v>
      </c>
      <c r="AGZ1904" s="2677"/>
      <c r="AHA1904" s="2152">
        <f t="shared" ref="AHA1904:AHC1904" si="678">SUM(AHA1905:AHA1907)</f>
        <v>0</v>
      </c>
      <c r="AHB1904" s="2152">
        <f t="shared" si="678"/>
        <v>115001</v>
      </c>
      <c r="AHC1904" s="2152">
        <f t="shared" si="678"/>
        <v>0</v>
      </c>
      <c r="AHD1904" s="1230">
        <f t="shared" ref="AHD1904:AHD1907" si="679">AHC1904/AHB1904</f>
        <v>0</v>
      </c>
      <c r="AHE1904" s="1193"/>
      <c r="AHF1904" s="1193"/>
      <c r="AHG1904" s="2676" t="s">
        <v>698</v>
      </c>
      <c r="AHH1904" s="2677"/>
      <c r="AHI1904" s="2152">
        <f t="shared" ref="AHI1904:AHK1904" si="680">SUM(AHI1905:AHI1907)</f>
        <v>0</v>
      </c>
      <c r="AHJ1904" s="2152">
        <f t="shared" si="680"/>
        <v>115001</v>
      </c>
      <c r="AHK1904" s="2152">
        <f t="shared" si="680"/>
        <v>0</v>
      </c>
      <c r="AHL1904" s="1230">
        <f t="shared" ref="AHL1904:AHL1907" si="681">AHK1904/AHJ1904</f>
        <v>0</v>
      </c>
      <c r="AHM1904" s="1193"/>
      <c r="AHN1904" s="1193"/>
      <c r="AHO1904" s="2676" t="s">
        <v>698</v>
      </c>
      <c r="AHP1904" s="2677"/>
      <c r="AHQ1904" s="2152">
        <f t="shared" ref="AHQ1904:AHS1904" si="682">SUM(AHQ1905:AHQ1907)</f>
        <v>0</v>
      </c>
      <c r="AHR1904" s="2152">
        <f t="shared" si="682"/>
        <v>115001</v>
      </c>
      <c r="AHS1904" s="2152">
        <f t="shared" si="682"/>
        <v>0</v>
      </c>
      <c r="AHT1904" s="1230">
        <f t="shared" ref="AHT1904:AHT1907" si="683">AHS1904/AHR1904</f>
        <v>0</v>
      </c>
      <c r="AHU1904" s="1193"/>
      <c r="AHV1904" s="1193"/>
      <c r="AHW1904" s="2676" t="s">
        <v>698</v>
      </c>
      <c r="AHX1904" s="2677"/>
      <c r="AHY1904" s="2152">
        <f t="shared" ref="AHY1904:AIA1904" si="684">SUM(AHY1905:AHY1907)</f>
        <v>0</v>
      </c>
      <c r="AHZ1904" s="2152">
        <f t="shared" si="684"/>
        <v>115001</v>
      </c>
      <c r="AIA1904" s="2152">
        <f t="shared" si="684"/>
        <v>0</v>
      </c>
      <c r="AIB1904" s="1230">
        <f t="shared" ref="AIB1904:AIB1907" si="685">AIA1904/AHZ1904</f>
        <v>0</v>
      </c>
      <c r="AIC1904" s="1193"/>
      <c r="AID1904" s="1193"/>
      <c r="AIE1904" s="2676" t="s">
        <v>698</v>
      </c>
      <c r="AIF1904" s="2677"/>
      <c r="AIG1904" s="2152">
        <f t="shared" ref="AIG1904:AII1904" si="686">SUM(AIG1905:AIG1907)</f>
        <v>0</v>
      </c>
      <c r="AIH1904" s="2152">
        <f t="shared" si="686"/>
        <v>115001</v>
      </c>
      <c r="AII1904" s="2152">
        <f t="shared" si="686"/>
        <v>0</v>
      </c>
      <c r="AIJ1904" s="1230">
        <f t="shared" ref="AIJ1904:AIJ1907" si="687">AII1904/AIH1904</f>
        <v>0</v>
      </c>
      <c r="AIK1904" s="1193"/>
      <c r="AIL1904" s="1193"/>
      <c r="AIM1904" s="2676" t="s">
        <v>698</v>
      </c>
      <c r="AIN1904" s="2677"/>
      <c r="AIO1904" s="2152">
        <f t="shared" ref="AIO1904:AIQ1904" si="688">SUM(AIO1905:AIO1907)</f>
        <v>0</v>
      </c>
      <c r="AIP1904" s="2152">
        <f t="shared" si="688"/>
        <v>115001</v>
      </c>
      <c r="AIQ1904" s="2152">
        <f t="shared" si="688"/>
        <v>0</v>
      </c>
      <c r="AIR1904" s="1230">
        <f t="shared" ref="AIR1904:AIR1907" si="689">AIQ1904/AIP1904</f>
        <v>0</v>
      </c>
      <c r="AIS1904" s="1193"/>
      <c r="AIT1904" s="1193"/>
      <c r="AIU1904" s="2676" t="s">
        <v>698</v>
      </c>
      <c r="AIV1904" s="2677"/>
      <c r="AIW1904" s="2152">
        <f t="shared" ref="AIW1904:AIY1904" si="690">SUM(AIW1905:AIW1907)</f>
        <v>0</v>
      </c>
      <c r="AIX1904" s="2152">
        <f t="shared" si="690"/>
        <v>115001</v>
      </c>
      <c r="AIY1904" s="2152">
        <f t="shared" si="690"/>
        <v>0</v>
      </c>
      <c r="AIZ1904" s="1230">
        <f t="shared" ref="AIZ1904:AIZ1907" si="691">AIY1904/AIX1904</f>
        <v>0</v>
      </c>
      <c r="AJA1904" s="1193"/>
      <c r="AJB1904" s="1193"/>
      <c r="AJC1904" s="2676" t="s">
        <v>698</v>
      </c>
      <c r="AJD1904" s="2677"/>
      <c r="AJE1904" s="2152">
        <f t="shared" ref="AJE1904:AJG1904" si="692">SUM(AJE1905:AJE1907)</f>
        <v>0</v>
      </c>
      <c r="AJF1904" s="2152">
        <f t="shared" si="692"/>
        <v>115001</v>
      </c>
      <c r="AJG1904" s="2152">
        <f t="shared" si="692"/>
        <v>0</v>
      </c>
      <c r="AJH1904" s="1230">
        <f t="shared" ref="AJH1904:AJH1907" si="693">AJG1904/AJF1904</f>
        <v>0</v>
      </c>
      <c r="AJI1904" s="1193"/>
      <c r="AJJ1904" s="1193"/>
      <c r="AJK1904" s="2676" t="s">
        <v>698</v>
      </c>
      <c r="AJL1904" s="2677"/>
      <c r="AJM1904" s="2152">
        <f t="shared" ref="AJM1904:AJO1904" si="694">SUM(AJM1905:AJM1907)</f>
        <v>0</v>
      </c>
      <c r="AJN1904" s="2152">
        <f t="shared" si="694"/>
        <v>115001</v>
      </c>
      <c r="AJO1904" s="2152">
        <f t="shared" si="694"/>
        <v>0</v>
      </c>
      <c r="AJP1904" s="1230">
        <f t="shared" ref="AJP1904:AJP1907" si="695">AJO1904/AJN1904</f>
        <v>0</v>
      </c>
      <c r="AJQ1904" s="1193"/>
      <c r="AJR1904" s="1193"/>
      <c r="AJS1904" s="2676" t="s">
        <v>698</v>
      </c>
      <c r="AJT1904" s="2677"/>
      <c r="AJU1904" s="2152">
        <f t="shared" ref="AJU1904:AJW1904" si="696">SUM(AJU1905:AJU1907)</f>
        <v>0</v>
      </c>
      <c r="AJV1904" s="2152">
        <f t="shared" si="696"/>
        <v>115001</v>
      </c>
      <c r="AJW1904" s="2152">
        <f t="shared" si="696"/>
        <v>0</v>
      </c>
      <c r="AJX1904" s="1230">
        <f t="shared" ref="AJX1904:AJX1907" si="697">AJW1904/AJV1904</f>
        <v>0</v>
      </c>
      <c r="AJY1904" s="1193"/>
      <c r="AJZ1904" s="1193"/>
      <c r="AKA1904" s="2676" t="s">
        <v>698</v>
      </c>
      <c r="AKB1904" s="2677"/>
      <c r="AKC1904" s="2152">
        <f t="shared" ref="AKC1904:AKE1904" si="698">SUM(AKC1905:AKC1907)</f>
        <v>0</v>
      </c>
      <c r="AKD1904" s="2152">
        <f t="shared" si="698"/>
        <v>115001</v>
      </c>
      <c r="AKE1904" s="2152">
        <f t="shared" si="698"/>
        <v>0</v>
      </c>
      <c r="AKF1904" s="1230">
        <f t="shared" ref="AKF1904:AKF1907" si="699">AKE1904/AKD1904</f>
        <v>0</v>
      </c>
      <c r="AKG1904" s="1193"/>
      <c r="AKH1904" s="1193"/>
      <c r="AKI1904" s="2676" t="s">
        <v>698</v>
      </c>
      <c r="AKJ1904" s="2677"/>
      <c r="AKK1904" s="2152">
        <f t="shared" ref="AKK1904:AKM1904" si="700">SUM(AKK1905:AKK1907)</f>
        <v>0</v>
      </c>
      <c r="AKL1904" s="2152">
        <f t="shared" si="700"/>
        <v>115001</v>
      </c>
      <c r="AKM1904" s="2152">
        <f t="shared" si="700"/>
        <v>0</v>
      </c>
      <c r="AKN1904" s="1230">
        <f t="shared" ref="AKN1904:AKN1907" si="701">AKM1904/AKL1904</f>
        <v>0</v>
      </c>
      <c r="AKO1904" s="1193"/>
      <c r="AKP1904" s="1193"/>
      <c r="AKQ1904" s="2676" t="s">
        <v>698</v>
      </c>
      <c r="AKR1904" s="2677"/>
      <c r="AKS1904" s="2152">
        <f t="shared" ref="AKS1904:AKU1904" si="702">SUM(AKS1905:AKS1907)</f>
        <v>0</v>
      </c>
      <c r="AKT1904" s="2152">
        <f t="shared" si="702"/>
        <v>115001</v>
      </c>
      <c r="AKU1904" s="2152">
        <f t="shared" si="702"/>
        <v>0</v>
      </c>
      <c r="AKV1904" s="1230">
        <f t="shared" ref="AKV1904:AKV1907" si="703">AKU1904/AKT1904</f>
        <v>0</v>
      </c>
      <c r="AKW1904" s="1193"/>
      <c r="AKX1904" s="1193"/>
      <c r="AKY1904" s="2676" t="s">
        <v>698</v>
      </c>
      <c r="AKZ1904" s="2677"/>
      <c r="ALA1904" s="2152">
        <f t="shared" ref="ALA1904:ALC1904" si="704">SUM(ALA1905:ALA1907)</f>
        <v>0</v>
      </c>
      <c r="ALB1904" s="2152">
        <f t="shared" si="704"/>
        <v>115001</v>
      </c>
      <c r="ALC1904" s="2152">
        <f t="shared" si="704"/>
        <v>0</v>
      </c>
      <c r="ALD1904" s="1230">
        <f t="shared" ref="ALD1904:ALD1907" si="705">ALC1904/ALB1904</f>
        <v>0</v>
      </c>
      <c r="ALE1904" s="1193"/>
      <c r="ALF1904" s="1193"/>
      <c r="ALG1904" s="2676" t="s">
        <v>698</v>
      </c>
      <c r="ALH1904" s="2677"/>
      <c r="ALI1904" s="2152">
        <f t="shared" ref="ALI1904:ALK1904" si="706">SUM(ALI1905:ALI1907)</f>
        <v>0</v>
      </c>
      <c r="ALJ1904" s="2152">
        <f t="shared" si="706"/>
        <v>115001</v>
      </c>
      <c r="ALK1904" s="2152">
        <f t="shared" si="706"/>
        <v>0</v>
      </c>
      <c r="ALL1904" s="1230">
        <f t="shared" ref="ALL1904:ALL1907" si="707">ALK1904/ALJ1904</f>
        <v>0</v>
      </c>
      <c r="ALM1904" s="1193"/>
      <c r="ALN1904" s="1193"/>
      <c r="ALO1904" s="2676" t="s">
        <v>698</v>
      </c>
      <c r="ALP1904" s="2677"/>
      <c r="ALQ1904" s="2152">
        <f t="shared" ref="ALQ1904:ALS1904" si="708">SUM(ALQ1905:ALQ1907)</f>
        <v>0</v>
      </c>
      <c r="ALR1904" s="2152">
        <f t="shared" si="708"/>
        <v>115001</v>
      </c>
      <c r="ALS1904" s="2152">
        <f t="shared" si="708"/>
        <v>0</v>
      </c>
      <c r="ALT1904" s="1230">
        <f t="shared" ref="ALT1904:ALT1907" si="709">ALS1904/ALR1904</f>
        <v>0</v>
      </c>
      <c r="ALU1904" s="1193"/>
      <c r="ALV1904" s="1193"/>
      <c r="ALW1904" s="2676" t="s">
        <v>698</v>
      </c>
      <c r="ALX1904" s="2677"/>
      <c r="ALY1904" s="2152">
        <f t="shared" ref="ALY1904:AMA1904" si="710">SUM(ALY1905:ALY1907)</f>
        <v>0</v>
      </c>
      <c r="ALZ1904" s="2152">
        <f t="shared" si="710"/>
        <v>115001</v>
      </c>
      <c r="AMA1904" s="2152">
        <f t="shared" si="710"/>
        <v>0</v>
      </c>
      <c r="AMB1904" s="1230">
        <f t="shared" ref="AMB1904:AMB1907" si="711">AMA1904/ALZ1904</f>
        <v>0</v>
      </c>
      <c r="AMC1904" s="1193"/>
      <c r="AMD1904" s="1193"/>
      <c r="AME1904" s="2676" t="s">
        <v>698</v>
      </c>
      <c r="AMF1904" s="2677"/>
      <c r="AMG1904" s="2152">
        <f t="shared" ref="AMG1904:AMI1904" si="712">SUM(AMG1905:AMG1907)</f>
        <v>0</v>
      </c>
      <c r="AMH1904" s="2152">
        <f t="shared" si="712"/>
        <v>115001</v>
      </c>
      <c r="AMI1904" s="2152">
        <f t="shared" si="712"/>
        <v>0</v>
      </c>
      <c r="AMJ1904" s="1230">
        <f t="shared" ref="AMJ1904:AMJ1907" si="713">AMI1904/AMH1904</f>
        <v>0</v>
      </c>
      <c r="AMK1904" s="1193"/>
      <c r="AML1904" s="1193"/>
      <c r="AMM1904" s="2676" t="s">
        <v>698</v>
      </c>
      <c r="AMN1904" s="2677"/>
      <c r="AMO1904" s="2152">
        <f t="shared" ref="AMO1904:AMQ1904" si="714">SUM(AMO1905:AMO1907)</f>
        <v>0</v>
      </c>
      <c r="AMP1904" s="2152">
        <f t="shared" si="714"/>
        <v>115001</v>
      </c>
      <c r="AMQ1904" s="2152">
        <f t="shared" si="714"/>
        <v>0</v>
      </c>
      <c r="AMR1904" s="1230">
        <f t="shared" ref="AMR1904:AMR1907" si="715">AMQ1904/AMP1904</f>
        <v>0</v>
      </c>
      <c r="AMS1904" s="1193"/>
      <c r="AMT1904" s="1193"/>
      <c r="AMU1904" s="2676" t="s">
        <v>698</v>
      </c>
      <c r="AMV1904" s="2677"/>
      <c r="AMW1904" s="2152">
        <f t="shared" ref="AMW1904:AMY1904" si="716">SUM(AMW1905:AMW1907)</f>
        <v>0</v>
      </c>
      <c r="AMX1904" s="2152">
        <f t="shared" si="716"/>
        <v>115001</v>
      </c>
      <c r="AMY1904" s="2152">
        <f t="shared" si="716"/>
        <v>0</v>
      </c>
      <c r="AMZ1904" s="1230">
        <f t="shared" ref="AMZ1904:AMZ1907" si="717">AMY1904/AMX1904</f>
        <v>0</v>
      </c>
      <c r="ANA1904" s="1193"/>
      <c r="ANB1904" s="1193"/>
      <c r="ANC1904" s="2676" t="s">
        <v>698</v>
      </c>
      <c r="AND1904" s="2677"/>
      <c r="ANE1904" s="2152">
        <f t="shared" ref="ANE1904:ANG1904" si="718">SUM(ANE1905:ANE1907)</f>
        <v>0</v>
      </c>
      <c r="ANF1904" s="2152">
        <f t="shared" si="718"/>
        <v>115001</v>
      </c>
      <c r="ANG1904" s="2152">
        <f t="shared" si="718"/>
        <v>0</v>
      </c>
      <c r="ANH1904" s="1230">
        <f t="shared" ref="ANH1904:ANH1907" si="719">ANG1904/ANF1904</f>
        <v>0</v>
      </c>
      <c r="ANI1904" s="1193"/>
      <c r="ANJ1904" s="1193"/>
      <c r="ANK1904" s="2676" t="s">
        <v>698</v>
      </c>
      <c r="ANL1904" s="2677"/>
      <c r="ANM1904" s="2152">
        <f t="shared" ref="ANM1904:ANO1904" si="720">SUM(ANM1905:ANM1907)</f>
        <v>0</v>
      </c>
      <c r="ANN1904" s="2152">
        <f t="shared" si="720"/>
        <v>115001</v>
      </c>
      <c r="ANO1904" s="2152">
        <f t="shared" si="720"/>
        <v>0</v>
      </c>
      <c r="ANP1904" s="1230">
        <f t="shared" ref="ANP1904:ANP1907" si="721">ANO1904/ANN1904</f>
        <v>0</v>
      </c>
      <c r="ANQ1904" s="1193"/>
      <c r="ANR1904" s="1193"/>
      <c r="ANS1904" s="2676" t="s">
        <v>698</v>
      </c>
      <c r="ANT1904" s="2677"/>
      <c r="ANU1904" s="2152">
        <f t="shared" ref="ANU1904:ANW1904" si="722">SUM(ANU1905:ANU1907)</f>
        <v>0</v>
      </c>
      <c r="ANV1904" s="2152">
        <f t="shared" si="722"/>
        <v>115001</v>
      </c>
      <c r="ANW1904" s="2152">
        <f t="shared" si="722"/>
        <v>0</v>
      </c>
      <c r="ANX1904" s="1230">
        <f t="shared" ref="ANX1904:ANX1907" si="723">ANW1904/ANV1904</f>
        <v>0</v>
      </c>
      <c r="ANY1904" s="1193"/>
      <c r="ANZ1904" s="1193"/>
      <c r="AOA1904" s="2676" t="s">
        <v>698</v>
      </c>
      <c r="AOB1904" s="2677"/>
      <c r="AOC1904" s="2152">
        <f t="shared" ref="AOC1904:AOE1904" si="724">SUM(AOC1905:AOC1907)</f>
        <v>0</v>
      </c>
      <c r="AOD1904" s="2152">
        <f t="shared" si="724"/>
        <v>115001</v>
      </c>
      <c r="AOE1904" s="2152">
        <f t="shared" si="724"/>
        <v>0</v>
      </c>
      <c r="AOF1904" s="1230">
        <f t="shared" ref="AOF1904:AOF1907" si="725">AOE1904/AOD1904</f>
        <v>0</v>
      </c>
      <c r="AOG1904" s="1193"/>
      <c r="AOH1904" s="1193"/>
      <c r="AOI1904" s="2676" t="s">
        <v>698</v>
      </c>
      <c r="AOJ1904" s="2677"/>
      <c r="AOK1904" s="2152">
        <f t="shared" ref="AOK1904:AOM1904" si="726">SUM(AOK1905:AOK1907)</f>
        <v>0</v>
      </c>
      <c r="AOL1904" s="2152">
        <f t="shared" si="726"/>
        <v>115001</v>
      </c>
      <c r="AOM1904" s="2152">
        <f t="shared" si="726"/>
        <v>0</v>
      </c>
      <c r="AON1904" s="1230">
        <f t="shared" ref="AON1904:AON1907" si="727">AOM1904/AOL1904</f>
        <v>0</v>
      </c>
      <c r="AOO1904" s="1193"/>
      <c r="AOP1904" s="1193"/>
      <c r="AOQ1904" s="2676" t="s">
        <v>698</v>
      </c>
      <c r="AOR1904" s="2677"/>
      <c r="AOS1904" s="2152">
        <f t="shared" ref="AOS1904:AOU1904" si="728">SUM(AOS1905:AOS1907)</f>
        <v>0</v>
      </c>
      <c r="AOT1904" s="2152">
        <f t="shared" si="728"/>
        <v>115001</v>
      </c>
      <c r="AOU1904" s="2152">
        <f t="shared" si="728"/>
        <v>0</v>
      </c>
      <c r="AOV1904" s="1230">
        <f t="shared" ref="AOV1904:AOV1907" si="729">AOU1904/AOT1904</f>
        <v>0</v>
      </c>
      <c r="AOW1904" s="1193"/>
      <c r="AOX1904" s="1193"/>
      <c r="AOY1904" s="2676" t="s">
        <v>698</v>
      </c>
      <c r="AOZ1904" s="2677"/>
      <c r="APA1904" s="2152">
        <f t="shared" ref="APA1904:APC1904" si="730">SUM(APA1905:APA1907)</f>
        <v>0</v>
      </c>
      <c r="APB1904" s="2152">
        <f t="shared" si="730"/>
        <v>115001</v>
      </c>
      <c r="APC1904" s="2152">
        <f t="shared" si="730"/>
        <v>0</v>
      </c>
      <c r="APD1904" s="1230">
        <f t="shared" ref="APD1904:APD1907" si="731">APC1904/APB1904</f>
        <v>0</v>
      </c>
      <c r="APE1904" s="1193"/>
      <c r="APF1904" s="1193"/>
      <c r="APG1904" s="2676" t="s">
        <v>698</v>
      </c>
      <c r="APH1904" s="2677"/>
      <c r="API1904" s="2152">
        <f t="shared" ref="API1904:APK1904" si="732">SUM(API1905:API1907)</f>
        <v>0</v>
      </c>
      <c r="APJ1904" s="2152">
        <f t="shared" si="732"/>
        <v>115001</v>
      </c>
      <c r="APK1904" s="2152">
        <f t="shared" si="732"/>
        <v>0</v>
      </c>
      <c r="APL1904" s="1230">
        <f t="shared" ref="APL1904:APL1907" si="733">APK1904/APJ1904</f>
        <v>0</v>
      </c>
      <c r="APM1904" s="1193"/>
      <c r="APN1904" s="1193"/>
      <c r="APO1904" s="2676" t="s">
        <v>698</v>
      </c>
      <c r="APP1904" s="2677"/>
      <c r="APQ1904" s="2152">
        <f t="shared" ref="APQ1904:APS1904" si="734">SUM(APQ1905:APQ1907)</f>
        <v>0</v>
      </c>
      <c r="APR1904" s="2152">
        <f t="shared" si="734"/>
        <v>115001</v>
      </c>
      <c r="APS1904" s="2152">
        <f t="shared" si="734"/>
        <v>0</v>
      </c>
      <c r="APT1904" s="1230">
        <f t="shared" ref="APT1904:APT1907" si="735">APS1904/APR1904</f>
        <v>0</v>
      </c>
      <c r="APU1904" s="1193"/>
      <c r="APV1904" s="1193"/>
      <c r="APW1904" s="2676" t="s">
        <v>698</v>
      </c>
      <c r="APX1904" s="2677"/>
      <c r="APY1904" s="2152">
        <f t="shared" ref="APY1904:AQA1904" si="736">SUM(APY1905:APY1907)</f>
        <v>0</v>
      </c>
      <c r="APZ1904" s="2152">
        <f t="shared" si="736"/>
        <v>115001</v>
      </c>
      <c r="AQA1904" s="2152">
        <f t="shared" si="736"/>
        <v>0</v>
      </c>
      <c r="AQB1904" s="1230">
        <f t="shared" ref="AQB1904:AQB1907" si="737">AQA1904/APZ1904</f>
        <v>0</v>
      </c>
      <c r="AQC1904" s="1193"/>
      <c r="AQD1904" s="1193"/>
      <c r="AQE1904" s="2676" t="s">
        <v>698</v>
      </c>
      <c r="AQF1904" s="2677"/>
      <c r="AQG1904" s="2152">
        <f t="shared" ref="AQG1904:AQI1904" si="738">SUM(AQG1905:AQG1907)</f>
        <v>0</v>
      </c>
      <c r="AQH1904" s="2152">
        <f t="shared" si="738"/>
        <v>115001</v>
      </c>
      <c r="AQI1904" s="2152">
        <f t="shared" si="738"/>
        <v>0</v>
      </c>
      <c r="AQJ1904" s="1230">
        <f t="shared" ref="AQJ1904:AQJ1907" si="739">AQI1904/AQH1904</f>
        <v>0</v>
      </c>
      <c r="AQK1904" s="1193"/>
      <c r="AQL1904" s="1193"/>
      <c r="AQM1904" s="2676" t="s">
        <v>698</v>
      </c>
      <c r="AQN1904" s="2677"/>
      <c r="AQO1904" s="2152">
        <f t="shared" ref="AQO1904:AQQ1904" si="740">SUM(AQO1905:AQO1907)</f>
        <v>0</v>
      </c>
      <c r="AQP1904" s="2152">
        <f t="shared" si="740"/>
        <v>115001</v>
      </c>
      <c r="AQQ1904" s="2152">
        <f t="shared" si="740"/>
        <v>0</v>
      </c>
      <c r="AQR1904" s="1230">
        <f t="shared" ref="AQR1904:AQR1907" si="741">AQQ1904/AQP1904</f>
        <v>0</v>
      </c>
      <c r="AQS1904" s="1193"/>
      <c r="AQT1904" s="1193"/>
      <c r="AQU1904" s="2676" t="s">
        <v>698</v>
      </c>
      <c r="AQV1904" s="2677"/>
      <c r="AQW1904" s="2152">
        <f t="shared" ref="AQW1904:AQY1904" si="742">SUM(AQW1905:AQW1907)</f>
        <v>0</v>
      </c>
      <c r="AQX1904" s="2152">
        <f t="shared" si="742"/>
        <v>115001</v>
      </c>
      <c r="AQY1904" s="2152">
        <f t="shared" si="742"/>
        <v>0</v>
      </c>
      <c r="AQZ1904" s="1230">
        <f t="shared" ref="AQZ1904:AQZ1907" si="743">AQY1904/AQX1904</f>
        <v>0</v>
      </c>
      <c r="ARA1904" s="1193"/>
      <c r="ARB1904" s="1193"/>
      <c r="ARC1904" s="2676" t="s">
        <v>698</v>
      </c>
      <c r="ARD1904" s="2677"/>
      <c r="ARE1904" s="2152">
        <f t="shared" ref="ARE1904:ARG1904" si="744">SUM(ARE1905:ARE1907)</f>
        <v>0</v>
      </c>
      <c r="ARF1904" s="2152">
        <f t="shared" si="744"/>
        <v>115001</v>
      </c>
      <c r="ARG1904" s="2152">
        <f t="shared" si="744"/>
        <v>0</v>
      </c>
      <c r="ARH1904" s="1230">
        <f t="shared" ref="ARH1904:ARH1907" si="745">ARG1904/ARF1904</f>
        <v>0</v>
      </c>
      <c r="ARI1904" s="1193"/>
      <c r="ARJ1904" s="1193"/>
      <c r="ARK1904" s="2676" t="s">
        <v>698</v>
      </c>
      <c r="ARL1904" s="2677"/>
      <c r="ARM1904" s="2152">
        <f t="shared" ref="ARM1904:ARO1904" si="746">SUM(ARM1905:ARM1907)</f>
        <v>0</v>
      </c>
      <c r="ARN1904" s="2152">
        <f t="shared" si="746"/>
        <v>115001</v>
      </c>
      <c r="ARO1904" s="2152">
        <f t="shared" si="746"/>
        <v>0</v>
      </c>
      <c r="ARP1904" s="1230">
        <f t="shared" ref="ARP1904:ARP1907" si="747">ARO1904/ARN1904</f>
        <v>0</v>
      </c>
      <c r="ARQ1904" s="1193"/>
      <c r="ARR1904" s="1193"/>
      <c r="ARS1904" s="2676" t="s">
        <v>698</v>
      </c>
      <c r="ART1904" s="2677"/>
      <c r="ARU1904" s="2152">
        <f t="shared" ref="ARU1904:ARW1904" si="748">SUM(ARU1905:ARU1907)</f>
        <v>0</v>
      </c>
      <c r="ARV1904" s="2152">
        <f t="shared" si="748"/>
        <v>115001</v>
      </c>
      <c r="ARW1904" s="2152">
        <f t="shared" si="748"/>
        <v>0</v>
      </c>
      <c r="ARX1904" s="1230">
        <f t="shared" ref="ARX1904:ARX1907" si="749">ARW1904/ARV1904</f>
        <v>0</v>
      </c>
      <c r="ARY1904" s="1193"/>
      <c r="ARZ1904" s="1193"/>
      <c r="ASA1904" s="2676" t="s">
        <v>698</v>
      </c>
      <c r="ASB1904" s="2677"/>
      <c r="ASC1904" s="2152">
        <f t="shared" ref="ASC1904:ASE1904" si="750">SUM(ASC1905:ASC1907)</f>
        <v>0</v>
      </c>
      <c r="ASD1904" s="2152">
        <f t="shared" si="750"/>
        <v>115001</v>
      </c>
      <c r="ASE1904" s="2152">
        <f t="shared" si="750"/>
        <v>0</v>
      </c>
      <c r="ASF1904" s="1230">
        <f t="shared" ref="ASF1904:ASF1907" si="751">ASE1904/ASD1904</f>
        <v>0</v>
      </c>
      <c r="ASG1904" s="1193"/>
      <c r="ASH1904" s="1193"/>
      <c r="ASI1904" s="2676" t="s">
        <v>698</v>
      </c>
      <c r="ASJ1904" s="2677"/>
      <c r="ASK1904" s="2152">
        <f t="shared" ref="ASK1904:ASM1904" si="752">SUM(ASK1905:ASK1907)</f>
        <v>0</v>
      </c>
      <c r="ASL1904" s="2152">
        <f t="shared" si="752"/>
        <v>115001</v>
      </c>
      <c r="ASM1904" s="2152">
        <f t="shared" si="752"/>
        <v>0</v>
      </c>
      <c r="ASN1904" s="1230">
        <f t="shared" ref="ASN1904:ASN1907" si="753">ASM1904/ASL1904</f>
        <v>0</v>
      </c>
      <c r="ASO1904" s="1193"/>
      <c r="ASP1904" s="1193"/>
      <c r="ASQ1904" s="2676" t="s">
        <v>698</v>
      </c>
      <c r="ASR1904" s="2677"/>
      <c r="ASS1904" s="2152">
        <f t="shared" ref="ASS1904:ASU1904" si="754">SUM(ASS1905:ASS1907)</f>
        <v>0</v>
      </c>
      <c r="AST1904" s="2152">
        <f t="shared" si="754"/>
        <v>115001</v>
      </c>
      <c r="ASU1904" s="2152">
        <f t="shared" si="754"/>
        <v>0</v>
      </c>
      <c r="ASV1904" s="1230">
        <f t="shared" ref="ASV1904:ASV1907" si="755">ASU1904/AST1904</f>
        <v>0</v>
      </c>
      <c r="ASW1904" s="1193"/>
      <c r="ASX1904" s="1193"/>
      <c r="ASY1904" s="2676" t="s">
        <v>698</v>
      </c>
      <c r="ASZ1904" s="2677"/>
      <c r="ATA1904" s="2152">
        <f t="shared" ref="ATA1904:ATC1904" si="756">SUM(ATA1905:ATA1907)</f>
        <v>0</v>
      </c>
      <c r="ATB1904" s="2152">
        <f t="shared" si="756"/>
        <v>115001</v>
      </c>
      <c r="ATC1904" s="2152">
        <f t="shared" si="756"/>
        <v>0</v>
      </c>
      <c r="ATD1904" s="1230">
        <f t="shared" ref="ATD1904:ATD1907" si="757">ATC1904/ATB1904</f>
        <v>0</v>
      </c>
      <c r="ATE1904" s="1193"/>
      <c r="ATF1904" s="1193"/>
      <c r="ATG1904" s="2676" t="s">
        <v>698</v>
      </c>
      <c r="ATH1904" s="2677"/>
      <c r="ATI1904" s="2152">
        <f t="shared" ref="ATI1904:ATK1904" si="758">SUM(ATI1905:ATI1907)</f>
        <v>0</v>
      </c>
      <c r="ATJ1904" s="2152">
        <f t="shared" si="758"/>
        <v>115001</v>
      </c>
      <c r="ATK1904" s="2152">
        <f t="shared" si="758"/>
        <v>0</v>
      </c>
      <c r="ATL1904" s="1230">
        <f t="shared" ref="ATL1904:ATL1907" si="759">ATK1904/ATJ1904</f>
        <v>0</v>
      </c>
      <c r="ATM1904" s="1193"/>
      <c r="ATN1904" s="1193"/>
      <c r="ATO1904" s="2676" t="s">
        <v>698</v>
      </c>
      <c r="ATP1904" s="2677"/>
      <c r="ATQ1904" s="2152">
        <f t="shared" ref="ATQ1904:ATS1904" si="760">SUM(ATQ1905:ATQ1907)</f>
        <v>0</v>
      </c>
      <c r="ATR1904" s="2152">
        <f t="shared" si="760"/>
        <v>115001</v>
      </c>
      <c r="ATS1904" s="2152">
        <f t="shared" si="760"/>
        <v>0</v>
      </c>
      <c r="ATT1904" s="1230">
        <f t="shared" ref="ATT1904:ATT1907" si="761">ATS1904/ATR1904</f>
        <v>0</v>
      </c>
      <c r="ATU1904" s="1193"/>
      <c r="ATV1904" s="1193"/>
      <c r="ATW1904" s="2676" t="s">
        <v>698</v>
      </c>
      <c r="ATX1904" s="2677"/>
      <c r="ATY1904" s="2152">
        <f t="shared" ref="ATY1904:AUA1904" si="762">SUM(ATY1905:ATY1907)</f>
        <v>0</v>
      </c>
      <c r="ATZ1904" s="2152">
        <f t="shared" si="762"/>
        <v>115001</v>
      </c>
      <c r="AUA1904" s="2152">
        <f t="shared" si="762"/>
        <v>0</v>
      </c>
      <c r="AUB1904" s="1230">
        <f t="shared" ref="AUB1904:AUB1907" si="763">AUA1904/ATZ1904</f>
        <v>0</v>
      </c>
      <c r="AUC1904" s="1193"/>
      <c r="AUD1904" s="1193"/>
      <c r="AUE1904" s="2676" t="s">
        <v>698</v>
      </c>
      <c r="AUF1904" s="2677"/>
      <c r="AUG1904" s="2152">
        <f t="shared" ref="AUG1904:AUI1904" si="764">SUM(AUG1905:AUG1907)</f>
        <v>0</v>
      </c>
      <c r="AUH1904" s="2152">
        <f t="shared" si="764"/>
        <v>115001</v>
      </c>
      <c r="AUI1904" s="2152">
        <f t="shared" si="764"/>
        <v>0</v>
      </c>
      <c r="AUJ1904" s="1230">
        <f t="shared" ref="AUJ1904:AUJ1907" si="765">AUI1904/AUH1904</f>
        <v>0</v>
      </c>
      <c r="AUK1904" s="1193"/>
      <c r="AUL1904" s="1193"/>
      <c r="AUM1904" s="2676" t="s">
        <v>698</v>
      </c>
      <c r="AUN1904" s="2677"/>
      <c r="AUO1904" s="2152">
        <f t="shared" ref="AUO1904:AUQ1904" si="766">SUM(AUO1905:AUO1907)</f>
        <v>0</v>
      </c>
      <c r="AUP1904" s="2152">
        <f t="shared" si="766"/>
        <v>115001</v>
      </c>
      <c r="AUQ1904" s="2152">
        <f t="shared" si="766"/>
        <v>0</v>
      </c>
      <c r="AUR1904" s="1230">
        <f t="shared" ref="AUR1904:AUR1907" si="767">AUQ1904/AUP1904</f>
        <v>0</v>
      </c>
      <c r="AUS1904" s="1193"/>
      <c r="AUT1904" s="1193"/>
      <c r="AUU1904" s="2676" t="s">
        <v>698</v>
      </c>
      <c r="AUV1904" s="2677"/>
      <c r="AUW1904" s="2152">
        <f t="shared" ref="AUW1904:AUY1904" si="768">SUM(AUW1905:AUW1907)</f>
        <v>0</v>
      </c>
      <c r="AUX1904" s="2152">
        <f t="shared" si="768"/>
        <v>115001</v>
      </c>
      <c r="AUY1904" s="2152">
        <f t="shared" si="768"/>
        <v>0</v>
      </c>
      <c r="AUZ1904" s="1230">
        <f t="shared" ref="AUZ1904:AUZ1907" si="769">AUY1904/AUX1904</f>
        <v>0</v>
      </c>
      <c r="AVA1904" s="1193"/>
      <c r="AVB1904" s="1193"/>
      <c r="AVC1904" s="2676" t="s">
        <v>698</v>
      </c>
      <c r="AVD1904" s="2677"/>
      <c r="AVE1904" s="2152">
        <f t="shared" ref="AVE1904:AVG1904" si="770">SUM(AVE1905:AVE1907)</f>
        <v>0</v>
      </c>
      <c r="AVF1904" s="2152">
        <f t="shared" si="770"/>
        <v>115001</v>
      </c>
      <c r="AVG1904" s="2152">
        <f t="shared" si="770"/>
        <v>0</v>
      </c>
      <c r="AVH1904" s="1230">
        <f t="shared" ref="AVH1904:AVH1907" si="771">AVG1904/AVF1904</f>
        <v>0</v>
      </c>
      <c r="AVI1904" s="1193"/>
      <c r="AVJ1904" s="1193"/>
      <c r="AVK1904" s="2676" t="s">
        <v>698</v>
      </c>
      <c r="AVL1904" s="2677"/>
      <c r="AVM1904" s="2152">
        <f t="shared" ref="AVM1904:AVO1904" si="772">SUM(AVM1905:AVM1907)</f>
        <v>0</v>
      </c>
      <c r="AVN1904" s="2152">
        <f t="shared" si="772"/>
        <v>115001</v>
      </c>
      <c r="AVO1904" s="2152">
        <f t="shared" si="772"/>
        <v>0</v>
      </c>
      <c r="AVP1904" s="1230">
        <f t="shared" ref="AVP1904:AVP1907" si="773">AVO1904/AVN1904</f>
        <v>0</v>
      </c>
      <c r="AVQ1904" s="1193"/>
      <c r="AVR1904" s="1193"/>
      <c r="AVS1904" s="2676" t="s">
        <v>698</v>
      </c>
      <c r="AVT1904" s="2677"/>
      <c r="AVU1904" s="2152">
        <f t="shared" ref="AVU1904:AVW1904" si="774">SUM(AVU1905:AVU1907)</f>
        <v>0</v>
      </c>
      <c r="AVV1904" s="2152">
        <f t="shared" si="774"/>
        <v>115001</v>
      </c>
      <c r="AVW1904" s="2152">
        <f t="shared" si="774"/>
        <v>0</v>
      </c>
      <c r="AVX1904" s="1230">
        <f t="shared" ref="AVX1904:AVX1907" si="775">AVW1904/AVV1904</f>
        <v>0</v>
      </c>
      <c r="AVY1904" s="1193"/>
      <c r="AVZ1904" s="1193"/>
      <c r="AWA1904" s="2676" t="s">
        <v>698</v>
      </c>
      <c r="AWB1904" s="2677"/>
      <c r="AWC1904" s="2152">
        <f t="shared" ref="AWC1904:AWE1904" si="776">SUM(AWC1905:AWC1907)</f>
        <v>0</v>
      </c>
      <c r="AWD1904" s="2152">
        <f t="shared" si="776"/>
        <v>115001</v>
      </c>
      <c r="AWE1904" s="2152">
        <f t="shared" si="776"/>
        <v>0</v>
      </c>
      <c r="AWF1904" s="1230">
        <f t="shared" ref="AWF1904:AWF1907" si="777">AWE1904/AWD1904</f>
        <v>0</v>
      </c>
      <c r="AWG1904" s="1193"/>
      <c r="AWH1904" s="1193"/>
      <c r="AWI1904" s="2676" t="s">
        <v>698</v>
      </c>
      <c r="AWJ1904" s="2677"/>
      <c r="AWK1904" s="2152">
        <f t="shared" ref="AWK1904:AWM1904" si="778">SUM(AWK1905:AWK1907)</f>
        <v>0</v>
      </c>
      <c r="AWL1904" s="2152">
        <f t="shared" si="778"/>
        <v>115001</v>
      </c>
      <c r="AWM1904" s="2152">
        <f t="shared" si="778"/>
        <v>0</v>
      </c>
      <c r="AWN1904" s="1230">
        <f t="shared" ref="AWN1904:AWN1907" si="779">AWM1904/AWL1904</f>
        <v>0</v>
      </c>
      <c r="AWO1904" s="1193"/>
      <c r="AWP1904" s="1193"/>
      <c r="AWQ1904" s="2676" t="s">
        <v>698</v>
      </c>
      <c r="AWR1904" s="2677"/>
      <c r="AWS1904" s="2152">
        <f t="shared" ref="AWS1904:AWU1904" si="780">SUM(AWS1905:AWS1907)</f>
        <v>0</v>
      </c>
      <c r="AWT1904" s="2152">
        <f t="shared" si="780"/>
        <v>115001</v>
      </c>
      <c r="AWU1904" s="2152">
        <f t="shared" si="780"/>
        <v>0</v>
      </c>
      <c r="AWV1904" s="1230">
        <f t="shared" ref="AWV1904:AWV1907" si="781">AWU1904/AWT1904</f>
        <v>0</v>
      </c>
      <c r="AWW1904" s="1193"/>
      <c r="AWX1904" s="1193"/>
      <c r="AWY1904" s="2676" t="s">
        <v>698</v>
      </c>
      <c r="AWZ1904" s="2677"/>
      <c r="AXA1904" s="2152">
        <f t="shared" ref="AXA1904:AXC1904" si="782">SUM(AXA1905:AXA1907)</f>
        <v>0</v>
      </c>
      <c r="AXB1904" s="2152">
        <f t="shared" si="782"/>
        <v>115001</v>
      </c>
      <c r="AXC1904" s="2152">
        <f t="shared" si="782"/>
        <v>0</v>
      </c>
      <c r="AXD1904" s="1230">
        <f t="shared" ref="AXD1904:AXD1907" si="783">AXC1904/AXB1904</f>
        <v>0</v>
      </c>
      <c r="AXE1904" s="1193"/>
      <c r="AXF1904" s="1193"/>
      <c r="AXG1904" s="2676" t="s">
        <v>698</v>
      </c>
      <c r="AXH1904" s="2677"/>
      <c r="AXI1904" s="2152">
        <f t="shared" ref="AXI1904:AXK1904" si="784">SUM(AXI1905:AXI1907)</f>
        <v>0</v>
      </c>
      <c r="AXJ1904" s="2152">
        <f t="shared" si="784"/>
        <v>115001</v>
      </c>
      <c r="AXK1904" s="2152">
        <f t="shared" si="784"/>
        <v>0</v>
      </c>
      <c r="AXL1904" s="1230">
        <f t="shared" ref="AXL1904:AXL1907" si="785">AXK1904/AXJ1904</f>
        <v>0</v>
      </c>
      <c r="AXM1904" s="1193"/>
      <c r="AXN1904" s="1193"/>
      <c r="AXO1904" s="2676" t="s">
        <v>698</v>
      </c>
      <c r="AXP1904" s="2677"/>
      <c r="AXQ1904" s="2152">
        <f t="shared" ref="AXQ1904:AXS1904" si="786">SUM(AXQ1905:AXQ1907)</f>
        <v>0</v>
      </c>
      <c r="AXR1904" s="2152">
        <f t="shared" si="786"/>
        <v>115001</v>
      </c>
      <c r="AXS1904" s="2152">
        <f t="shared" si="786"/>
        <v>0</v>
      </c>
      <c r="AXT1904" s="1230">
        <f t="shared" ref="AXT1904:AXT1907" si="787">AXS1904/AXR1904</f>
        <v>0</v>
      </c>
      <c r="AXU1904" s="1193"/>
      <c r="AXV1904" s="1193"/>
      <c r="AXW1904" s="2676" t="s">
        <v>698</v>
      </c>
      <c r="AXX1904" s="2677"/>
      <c r="AXY1904" s="2152">
        <f t="shared" ref="AXY1904:AYA1904" si="788">SUM(AXY1905:AXY1907)</f>
        <v>0</v>
      </c>
      <c r="AXZ1904" s="2152">
        <f t="shared" si="788"/>
        <v>115001</v>
      </c>
      <c r="AYA1904" s="2152">
        <f t="shared" si="788"/>
        <v>0</v>
      </c>
      <c r="AYB1904" s="1230">
        <f t="shared" ref="AYB1904:AYB1907" si="789">AYA1904/AXZ1904</f>
        <v>0</v>
      </c>
      <c r="AYC1904" s="1193"/>
      <c r="AYD1904" s="1193"/>
      <c r="AYE1904" s="2676" t="s">
        <v>698</v>
      </c>
      <c r="AYF1904" s="2677"/>
      <c r="AYG1904" s="2152">
        <f t="shared" ref="AYG1904:AYI1904" si="790">SUM(AYG1905:AYG1907)</f>
        <v>0</v>
      </c>
      <c r="AYH1904" s="2152">
        <f t="shared" si="790"/>
        <v>115001</v>
      </c>
      <c r="AYI1904" s="2152">
        <f t="shared" si="790"/>
        <v>0</v>
      </c>
      <c r="AYJ1904" s="1230">
        <f t="shared" ref="AYJ1904:AYJ1907" si="791">AYI1904/AYH1904</f>
        <v>0</v>
      </c>
      <c r="AYK1904" s="1193"/>
      <c r="AYL1904" s="1193"/>
      <c r="AYM1904" s="2676" t="s">
        <v>698</v>
      </c>
      <c r="AYN1904" s="2677"/>
      <c r="AYO1904" s="2152">
        <f t="shared" ref="AYO1904:AYQ1904" si="792">SUM(AYO1905:AYO1907)</f>
        <v>0</v>
      </c>
      <c r="AYP1904" s="2152">
        <f t="shared" si="792"/>
        <v>115001</v>
      </c>
      <c r="AYQ1904" s="2152">
        <f t="shared" si="792"/>
        <v>0</v>
      </c>
      <c r="AYR1904" s="1230">
        <f t="shared" ref="AYR1904:AYR1907" si="793">AYQ1904/AYP1904</f>
        <v>0</v>
      </c>
      <c r="AYS1904" s="1193"/>
      <c r="AYT1904" s="1193"/>
      <c r="AYU1904" s="2676" t="s">
        <v>698</v>
      </c>
      <c r="AYV1904" s="2677"/>
      <c r="AYW1904" s="2152">
        <f t="shared" ref="AYW1904:AYY1904" si="794">SUM(AYW1905:AYW1907)</f>
        <v>0</v>
      </c>
      <c r="AYX1904" s="2152">
        <f t="shared" si="794"/>
        <v>115001</v>
      </c>
      <c r="AYY1904" s="2152">
        <f t="shared" si="794"/>
        <v>0</v>
      </c>
      <c r="AYZ1904" s="1230">
        <f t="shared" ref="AYZ1904:AYZ1907" si="795">AYY1904/AYX1904</f>
        <v>0</v>
      </c>
      <c r="AZA1904" s="1193"/>
      <c r="AZB1904" s="1193"/>
      <c r="AZC1904" s="2676" t="s">
        <v>698</v>
      </c>
      <c r="AZD1904" s="2677"/>
      <c r="AZE1904" s="2152">
        <f t="shared" ref="AZE1904:AZG1904" si="796">SUM(AZE1905:AZE1907)</f>
        <v>0</v>
      </c>
      <c r="AZF1904" s="2152">
        <f t="shared" si="796"/>
        <v>115001</v>
      </c>
      <c r="AZG1904" s="2152">
        <f t="shared" si="796"/>
        <v>0</v>
      </c>
      <c r="AZH1904" s="1230">
        <f t="shared" ref="AZH1904:AZH1907" si="797">AZG1904/AZF1904</f>
        <v>0</v>
      </c>
      <c r="AZI1904" s="1193"/>
      <c r="AZJ1904" s="1193"/>
      <c r="AZK1904" s="2676" t="s">
        <v>698</v>
      </c>
      <c r="AZL1904" s="2677"/>
      <c r="AZM1904" s="2152">
        <f t="shared" ref="AZM1904:AZO1904" si="798">SUM(AZM1905:AZM1907)</f>
        <v>0</v>
      </c>
      <c r="AZN1904" s="2152">
        <f t="shared" si="798"/>
        <v>115001</v>
      </c>
      <c r="AZO1904" s="2152">
        <f t="shared" si="798"/>
        <v>0</v>
      </c>
      <c r="AZP1904" s="1230">
        <f t="shared" ref="AZP1904:AZP1907" si="799">AZO1904/AZN1904</f>
        <v>0</v>
      </c>
      <c r="AZQ1904" s="1193"/>
      <c r="AZR1904" s="1193"/>
      <c r="AZS1904" s="2676" t="s">
        <v>698</v>
      </c>
      <c r="AZT1904" s="2677"/>
      <c r="AZU1904" s="2152">
        <f t="shared" ref="AZU1904:AZW1904" si="800">SUM(AZU1905:AZU1907)</f>
        <v>0</v>
      </c>
      <c r="AZV1904" s="2152">
        <f t="shared" si="800"/>
        <v>115001</v>
      </c>
      <c r="AZW1904" s="2152">
        <f t="shared" si="800"/>
        <v>0</v>
      </c>
      <c r="AZX1904" s="1230">
        <f t="shared" ref="AZX1904:AZX1907" si="801">AZW1904/AZV1904</f>
        <v>0</v>
      </c>
      <c r="AZY1904" s="1193"/>
      <c r="AZZ1904" s="1193"/>
      <c r="BAA1904" s="2676" t="s">
        <v>698</v>
      </c>
      <c r="BAB1904" s="2677"/>
      <c r="BAC1904" s="2152">
        <f t="shared" ref="BAC1904:BAE1904" si="802">SUM(BAC1905:BAC1907)</f>
        <v>0</v>
      </c>
      <c r="BAD1904" s="2152">
        <f t="shared" si="802"/>
        <v>115001</v>
      </c>
      <c r="BAE1904" s="2152">
        <f t="shared" si="802"/>
        <v>0</v>
      </c>
      <c r="BAF1904" s="1230">
        <f t="shared" ref="BAF1904:BAF1907" si="803">BAE1904/BAD1904</f>
        <v>0</v>
      </c>
      <c r="BAG1904" s="1193"/>
      <c r="BAH1904" s="1193"/>
      <c r="BAI1904" s="2676" t="s">
        <v>698</v>
      </c>
      <c r="BAJ1904" s="2677"/>
      <c r="BAK1904" s="2152">
        <f t="shared" ref="BAK1904:BAM1904" si="804">SUM(BAK1905:BAK1907)</f>
        <v>0</v>
      </c>
      <c r="BAL1904" s="2152">
        <f t="shared" si="804"/>
        <v>115001</v>
      </c>
      <c r="BAM1904" s="2152">
        <f t="shared" si="804"/>
        <v>0</v>
      </c>
      <c r="BAN1904" s="1230">
        <f t="shared" ref="BAN1904:BAN1907" si="805">BAM1904/BAL1904</f>
        <v>0</v>
      </c>
      <c r="BAO1904" s="1193"/>
      <c r="BAP1904" s="1193"/>
      <c r="BAQ1904" s="2676" t="s">
        <v>698</v>
      </c>
      <c r="BAR1904" s="2677"/>
      <c r="BAS1904" s="2152">
        <f t="shared" ref="BAS1904:BAU1904" si="806">SUM(BAS1905:BAS1907)</f>
        <v>0</v>
      </c>
      <c r="BAT1904" s="2152">
        <f t="shared" si="806"/>
        <v>115001</v>
      </c>
      <c r="BAU1904" s="2152">
        <f t="shared" si="806"/>
        <v>0</v>
      </c>
      <c r="BAV1904" s="1230">
        <f t="shared" ref="BAV1904:BAV1907" si="807">BAU1904/BAT1904</f>
        <v>0</v>
      </c>
      <c r="BAW1904" s="1193"/>
      <c r="BAX1904" s="1193"/>
      <c r="BAY1904" s="2676" t="s">
        <v>698</v>
      </c>
      <c r="BAZ1904" s="2677"/>
      <c r="BBA1904" s="2152">
        <f t="shared" ref="BBA1904:BBC1904" si="808">SUM(BBA1905:BBA1907)</f>
        <v>0</v>
      </c>
      <c r="BBB1904" s="2152">
        <f t="shared" si="808"/>
        <v>115001</v>
      </c>
      <c r="BBC1904" s="2152">
        <f t="shared" si="808"/>
        <v>0</v>
      </c>
      <c r="BBD1904" s="1230">
        <f t="shared" ref="BBD1904:BBD1907" si="809">BBC1904/BBB1904</f>
        <v>0</v>
      </c>
      <c r="BBE1904" s="1193"/>
      <c r="BBF1904" s="1193"/>
      <c r="BBG1904" s="2676" t="s">
        <v>698</v>
      </c>
      <c r="BBH1904" s="2677"/>
      <c r="BBI1904" s="2152">
        <f t="shared" ref="BBI1904:BBK1904" si="810">SUM(BBI1905:BBI1907)</f>
        <v>0</v>
      </c>
      <c r="BBJ1904" s="2152">
        <f t="shared" si="810"/>
        <v>115001</v>
      </c>
      <c r="BBK1904" s="2152">
        <f t="shared" si="810"/>
        <v>0</v>
      </c>
      <c r="BBL1904" s="1230">
        <f t="shared" ref="BBL1904:BBL1907" si="811">BBK1904/BBJ1904</f>
        <v>0</v>
      </c>
      <c r="BBM1904" s="1193"/>
      <c r="BBN1904" s="1193"/>
      <c r="BBO1904" s="2676" t="s">
        <v>698</v>
      </c>
      <c r="BBP1904" s="2677"/>
      <c r="BBQ1904" s="2152">
        <f t="shared" ref="BBQ1904:BBS1904" si="812">SUM(BBQ1905:BBQ1907)</f>
        <v>0</v>
      </c>
      <c r="BBR1904" s="2152">
        <f t="shared" si="812"/>
        <v>115001</v>
      </c>
      <c r="BBS1904" s="2152">
        <f t="shared" si="812"/>
        <v>0</v>
      </c>
      <c r="BBT1904" s="1230">
        <f t="shared" ref="BBT1904:BBT1907" si="813">BBS1904/BBR1904</f>
        <v>0</v>
      </c>
      <c r="BBU1904" s="1193"/>
      <c r="BBV1904" s="1193"/>
      <c r="BBW1904" s="2676" t="s">
        <v>698</v>
      </c>
      <c r="BBX1904" s="2677"/>
      <c r="BBY1904" s="2152">
        <f t="shared" ref="BBY1904:BCA1904" si="814">SUM(BBY1905:BBY1907)</f>
        <v>0</v>
      </c>
      <c r="BBZ1904" s="2152">
        <f t="shared" si="814"/>
        <v>115001</v>
      </c>
      <c r="BCA1904" s="2152">
        <f t="shared" si="814"/>
        <v>0</v>
      </c>
      <c r="BCB1904" s="1230">
        <f t="shared" ref="BCB1904:BCB1907" si="815">BCA1904/BBZ1904</f>
        <v>0</v>
      </c>
      <c r="BCC1904" s="1193"/>
      <c r="BCD1904" s="1193"/>
      <c r="BCE1904" s="2676" t="s">
        <v>698</v>
      </c>
      <c r="BCF1904" s="2677"/>
      <c r="BCG1904" s="2152">
        <f t="shared" ref="BCG1904:BCI1904" si="816">SUM(BCG1905:BCG1907)</f>
        <v>0</v>
      </c>
      <c r="BCH1904" s="2152">
        <f t="shared" si="816"/>
        <v>115001</v>
      </c>
      <c r="BCI1904" s="2152">
        <f t="shared" si="816"/>
        <v>0</v>
      </c>
      <c r="BCJ1904" s="1230">
        <f t="shared" ref="BCJ1904:BCJ1907" si="817">BCI1904/BCH1904</f>
        <v>0</v>
      </c>
      <c r="BCK1904" s="1193"/>
      <c r="BCL1904" s="1193"/>
      <c r="BCM1904" s="2676" t="s">
        <v>698</v>
      </c>
      <c r="BCN1904" s="2677"/>
      <c r="BCO1904" s="2152">
        <f t="shared" ref="BCO1904:BCQ1904" si="818">SUM(BCO1905:BCO1907)</f>
        <v>0</v>
      </c>
      <c r="BCP1904" s="2152">
        <f t="shared" si="818"/>
        <v>115001</v>
      </c>
      <c r="BCQ1904" s="2152">
        <f t="shared" si="818"/>
        <v>0</v>
      </c>
      <c r="BCR1904" s="1230">
        <f t="shared" ref="BCR1904:BCR1907" si="819">BCQ1904/BCP1904</f>
        <v>0</v>
      </c>
      <c r="BCS1904" s="1193"/>
      <c r="BCT1904" s="1193"/>
      <c r="BCU1904" s="2676" t="s">
        <v>698</v>
      </c>
      <c r="BCV1904" s="2677"/>
      <c r="BCW1904" s="2152">
        <f t="shared" ref="BCW1904:BCY1904" si="820">SUM(BCW1905:BCW1907)</f>
        <v>0</v>
      </c>
      <c r="BCX1904" s="2152">
        <f t="shared" si="820"/>
        <v>115001</v>
      </c>
      <c r="BCY1904" s="2152">
        <f t="shared" si="820"/>
        <v>0</v>
      </c>
      <c r="BCZ1904" s="1230">
        <f t="shared" ref="BCZ1904:BCZ1907" si="821">BCY1904/BCX1904</f>
        <v>0</v>
      </c>
      <c r="BDA1904" s="1193"/>
      <c r="BDB1904" s="1193"/>
      <c r="BDC1904" s="2676" t="s">
        <v>698</v>
      </c>
      <c r="BDD1904" s="2677"/>
      <c r="BDE1904" s="2152">
        <f t="shared" ref="BDE1904:BDG1904" si="822">SUM(BDE1905:BDE1907)</f>
        <v>0</v>
      </c>
      <c r="BDF1904" s="2152">
        <f t="shared" si="822"/>
        <v>115001</v>
      </c>
      <c r="BDG1904" s="2152">
        <f t="shared" si="822"/>
        <v>0</v>
      </c>
      <c r="BDH1904" s="1230">
        <f t="shared" ref="BDH1904:BDH1907" si="823">BDG1904/BDF1904</f>
        <v>0</v>
      </c>
      <c r="BDI1904" s="1193"/>
      <c r="BDJ1904" s="1193"/>
      <c r="BDK1904" s="2676" t="s">
        <v>698</v>
      </c>
      <c r="BDL1904" s="2677"/>
      <c r="BDM1904" s="2152">
        <f t="shared" ref="BDM1904:BDO1904" si="824">SUM(BDM1905:BDM1907)</f>
        <v>0</v>
      </c>
      <c r="BDN1904" s="2152">
        <f t="shared" si="824"/>
        <v>115001</v>
      </c>
      <c r="BDO1904" s="2152">
        <f t="shared" si="824"/>
        <v>0</v>
      </c>
      <c r="BDP1904" s="1230">
        <f t="shared" ref="BDP1904:BDP1907" si="825">BDO1904/BDN1904</f>
        <v>0</v>
      </c>
      <c r="BDQ1904" s="1193"/>
      <c r="BDR1904" s="1193"/>
      <c r="BDS1904" s="2676" t="s">
        <v>698</v>
      </c>
      <c r="BDT1904" s="2677"/>
      <c r="BDU1904" s="2152">
        <f t="shared" ref="BDU1904:BDW1904" si="826">SUM(BDU1905:BDU1907)</f>
        <v>0</v>
      </c>
      <c r="BDV1904" s="2152">
        <f t="shared" si="826"/>
        <v>115001</v>
      </c>
      <c r="BDW1904" s="2152">
        <f t="shared" si="826"/>
        <v>0</v>
      </c>
      <c r="BDX1904" s="1230">
        <f t="shared" ref="BDX1904:BDX1907" si="827">BDW1904/BDV1904</f>
        <v>0</v>
      </c>
      <c r="BDY1904" s="1193"/>
      <c r="BDZ1904" s="1193"/>
      <c r="BEA1904" s="2676" t="s">
        <v>698</v>
      </c>
      <c r="BEB1904" s="2677"/>
      <c r="BEC1904" s="2152">
        <f t="shared" ref="BEC1904:BEE1904" si="828">SUM(BEC1905:BEC1907)</f>
        <v>0</v>
      </c>
      <c r="BED1904" s="2152">
        <f t="shared" si="828"/>
        <v>115001</v>
      </c>
      <c r="BEE1904" s="2152">
        <f t="shared" si="828"/>
        <v>0</v>
      </c>
      <c r="BEF1904" s="1230">
        <f t="shared" ref="BEF1904:BEF1907" si="829">BEE1904/BED1904</f>
        <v>0</v>
      </c>
      <c r="BEG1904" s="1193"/>
      <c r="BEH1904" s="1193"/>
      <c r="BEI1904" s="2676" t="s">
        <v>698</v>
      </c>
      <c r="BEJ1904" s="2677"/>
      <c r="BEK1904" s="2152">
        <f t="shared" ref="BEK1904:BEM1904" si="830">SUM(BEK1905:BEK1907)</f>
        <v>0</v>
      </c>
      <c r="BEL1904" s="2152">
        <f t="shared" si="830"/>
        <v>115001</v>
      </c>
      <c r="BEM1904" s="2152">
        <f t="shared" si="830"/>
        <v>0</v>
      </c>
      <c r="BEN1904" s="1230">
        <f t="shared" ref="BEN1904:BEN1907" si="831">BEM1904/BEL1904</f>
        <v>0</v>
      </c>
      <c r="BEO1904" s="1193"/>
      <c r="BEP1904" s="1193"/>
      <c r="BEQ1904" s="2676" t="s">
        <v>698</v>
      </c>
      <c r="BER1904" s="2677"/>
      <c r="BES1904" s="2152">
        <f t="shared" ref="BES1904:BEU1904" si="832">SUM(BES1905:BES1907)</f>
        <v>0</v>
      </c>
      <c r="BET1904" s="2152">
        <f t="shared" si="832"/>
        <v>115001</v>
      </c>
      <c r="BEU1904" s="2152">
        <f t="shared" si="832"/>
        <v>0</v>
      </c>
      <c r="BEV1904" s="1230">
        <f t="shared" ref="BEV1904:BEV1907" si="833">BEU1904/BET1904</f>
        <v>0</v>
      </c>
      <c r="BEW1904" s="1193"/>
      <c r="BEX1904" s="1193"/>
      <c r="BEY1904" s="2676" t="s">
        <v>698</v>
      </c>
      <c r="BEZ1904" s="2677"/>
      <c r="BFA1904" s="2152">
        <f t="shared" ref="BFA1904:BFC1904" si="834">SUM(BFA1905:BFA1907)</f>
        <v>0</v>
      </c>
      <c r="BFB1904" s="2152">
        <f t="shared" si="834"/>
        <v>115001</v>
      </c>
      <c r="BFC1904" s="2152">
        <f t="shared" si="834"/>
        <v>0</v>
      </c>
      <c r="BFD1904" s="1230">
        <f t="shared" ref="BFD1904:BFD1907" si="835">BFC1904/BFB1904</f>
        <v>0</v>
      </c>
      <c r="BFE1904" s="1193"/>
      <c r="BFF1904" s="1193"/>
      <c r="BFG1904" s="2676" t="s">
        <v>698</v>
      </c>
      <c r="BFH1904" s="2677"/>
      <c r="BFI1904" s="2152">
        <f t="shared" ref="BFI1904:BFK1904" si="836">SUM(BFI1905:BFI1907)</f>
        <v>0</v>
      </c>
      <c r="BFJ1904" s="2152">
        <f t="shared" si="836"/>
        <v>115001</v>
      </c>
      <c r="BFK1904" s="2152">
        <f t="shared" si="836"/>
        <v>0</v>
      </c>
      <c r="BFL1904" s="1230">
        <f t="shared" ref="BFL1904:BFL1907" si="837">BFK1904/BFJ1904</f>
        <v>0</v>
      </c>
      <c r="BFM1904" s="1193"/>
      <c r="BFN1904" s="1193"/>
      <c r="BFO1904" s="2676" t="s">
        <v>698</v>
      </c>
      <c r="BFP1904" s="2677"/>
      <c r="BFQ1904" s="2152">
        <f t="shared" ref="BFQ1904:BFS1904" si="838">SUM(BFQ1905:BFQ1907)</f>
        <v>0</v>
      </c>
      <c r="BFR1904" s="2152">
        <f t="shared" si="838"/>
        <v>115001</v>
      </c>
      <c r="BFS1904" s="2152">
        <f t="shared" si="838"/>
        <v>0</v>
      </c>
      <c r="BFT1904" s="1230">
        <f t="shared" ref="BFT1904:BFT1907" si="839">BFS1904/BFR1904</f>
        <v>0</v>
      </c>
      <c r="BFU1904" s="1193"/>
      <c r="BFV1904" s="1193"/>
      <c r="BFW1904" s="2676" t="s">
        <v>698</v>
      </c>
      <c r="BFX1904" s="2677"/>
      <c r="BFY1904" s="2152">
        <f t="shared" ref="BFY1904:BGA1904" si="840">SUM(BFY1905:BFY1907)</f>
        <v>0</v>
      </c>
      <c r="BFZ1904" s="2152">
        <f t="shared" si="840"/>
        <v>115001</v>
      </c>
      <c r="BGA1904" s="2152">
        <f t="shared" si="840"/>
        <v>0</v>
      </c>
      <c r="BGB1904" s="1230">
        <f t="shared" ref="BGB1904:BGB1907" si="841">BGA1904/BFZ1904</f>
        <v>0</v>
      </c>
      <c r="BGC1904" s="1193"/>
      <c r="BGD1904" s="1193"/>
      <c r="BGE1904" s="2676" t="s">
        <v>698</v>
      </c>
      <c r="BGF1904" s="2677"/>
      <c r="BGG1904" s="2152">
        <f t="shared" ref="BGG1904:BGI1904" si="842">SUM(BGG1905:BGG1907)</f>
        <v>0</v>
      </c>
      <c r="BGH1904" s="2152">
        <f t="shared" si="842"/>
        <v>115001</v>
      </c>
      <c r="BGI1904" s="2152">
        <f t="shared" si="842"/>
        <v>0</v>
      </c>
      <c r="BGJ1904" s="1230">
        <f t="shared" ref="BGJ1904:BGJ1907" si="843">BGI1904/BGH1904</f>
        <v>0</v>
      </c>
      <c r="BGK1904" s="1193"/>
      <c r="BGL1904" s="1193"/>
      <c r="BGM1904" s="2676" t="s">
        <v>698</v>
      </c>
      <c r="BGN1904" s="2677"/>
      <c r="BGO1904" s="2152">
        <f t="shared" ref="BGO1904:BGQ1904" si="844">SUM(BGO1905:BGO1907)</f>
        <v>0</v>
      </c>
      <c r="BGP1904" s="2152">
        <f t="shared" si="844"/>
        <v>115001</v>
      </c>
      <c r="BGQ1904" s="2152">
        <f t="shared" si="844"/>
        <v>0</v>
      </c>
      <c r="BGR1904" s="1230">
        <f t="shared" ref="BGR1904:BGR1907" si="845">BGQ1904/BGP1904</f>
        <v>0</v>
      </c>
      <c r="BGS1904" s="1193"/>
      <c r="BGT1904" s="1193"/>
      <c r="BGU1904" s="2676" t="s">
        <v>698</v>
      </c>
      <c r="BGV1904" s="2677"/>
      <c r="BGW1904" s="2152">
        <f t="shared" ref="BGW1904:BGY1904" si="846">SUM(BGW1905:BGW1907)</f>
        <v>0</v>
      </c>
      <c r="BGX1904" s="2152">
        <f t="shared" si="846"/>
        <v>115001</v>
      </c>
      <c r="BGY1904" s="2152">
        <f t="shared" si="846"/>
        <v>0</v>
      </c>
      <c r="BGZ1904" s="1230">
        <f t="shared" ref="BGZ1904:BGZ1907" si="847">BGY1904/BGX1904</f>
        <v>0</v>
      </c>
      <c r="BHA1904" s="1193"/>
      <c r="BHB1904" s="1193"/>
      <c r="BHC1904" s="2676" t="s">
        <v>698</v>
      </c>
      <c r="BHD1904" s="2677"/>
      <c r="BHE1904" s="2152">
        <f t="shared" ref="BHE1904:BHG1904" si="848">SUM(BHE1905:BHE1907)</f>
        <v>0</v>
      </c>
      <c r="BHF1904" s="2152">
        <f t="shared" si="848"/>
        <v>115001</v>
      </c>
      <c r="BHG1904" s="2152">
        <f t="shared" si="848"/>
        <v>0</v>
      </c>
      <c r="BHH1904" s="1230">
        <f t="shared" ref="BHH1904:BHH1907" si="849">BHG1904/BHF1904</f>
        <v>0</v>
      </c>
      <c r="BHI1904" s="1193"/>
      <c r="BHJ1904" s="1193"/>
      <c r="BHK1904" s="2676" t="s">
        <v>698</v>
      </c>
      <c r="BHL1904" s="2677"/>
      <c r="BHM1904" s="2152">
        <f t="shared" ref="BHM1904:BHO1904" si="850">SUM(BHM1905:BHM1907)</f>
        <v>0</v>
      </c>
      <c r="BHN1904" s="2152">
        <f t="shared" si="850"/>
        <v>115001</v>
      </c>
      <c r="BHO1904" s="2152">
        <f t="shared" si="850"/>
        <v>0</v>
      </c>
      <c r="BHP1904" s="1230">
        <f t="shared" ref="BHP1904:BHP1907" si="851">BHO1904/BHN1904</f>
        <v>0</v>
      </c>
      <c r="BHQ1904" s="1193"/>
      <c r="BHR1904" s="1193"/>
      <c r="BHS1904" s="2676" t="s">
        <v>698</v>
      </c>
      <c r="BHT1904" s="2677"/>
      <c r="BHU1904" s="2152">
        <f t="shared" ref="BHU1904:BHW1904" si="852">SUM(BHU1905:BHU1907)</f>
        <v>0</v>
      </c>
      <c r="BHV1904" s="2152">
        <f t="shared" si="852"/>
        <v>115001</v>
      </c>
      <c r="BHW1904" s="2152">
        <f t="shared" si="852"/>
        <v>0</v>
      </c>
      <c r="BHX1904" s="1230">
        <f t="shared" ref="BHX1904:BHX1907" si="853">BHW1904/BHV1904</f>
        <v>0</v>
      </c>
      <c r="BHY1904" s="1193"/>
      <c r="BHZ1904" s="1193"/>
      <c r="BIA1904" s="2676" t="s">
        <v>698</v>
      </c>
      <c r="BIB1904" s="2677"/>
      <c r="BIC1904" s="2152">
        <f t="shared" ref="BIC1904:BIE1904" si="854">SUM(BIC1905:BIC1907)</f>
        <v>0</v>
      </c>
      <c r="BID1904" s="2152">
        <f t="shared" si="854"/>
        <v>115001</v>
      </c>
      <c r="BIE1904" s="2152">
        <f t="shared" si="854"/>
        <v>0</v>
      </c>
      <c r="BIF1904" s="1230">
        <f t="shared" ref="BIF1904:BIF1907" si="855">BIE1904/BID1904</f>
        <v>0</v>
      </c>
      <c r="BIG1904" s="1193"/>
      <c r="BIH1904" s="1193"/>
      <c r="BII1904" s="2676" t="s">
        <v>698</v>
      </c>
      <c r="BIJ1904" s="2677"/>
      <c r="BIK1904" s="2152">
        <f t="shared" ref="BIK1904:BIM1904" si="856">SUM(BIK1905:BIK1907)</f>
        <v>0</v>
      </c>
      <c r="BIL1904" s="2152">
        <f t="shared" si="856"/>
        <v>115001</v>
      </c>
      <c r="BIM1904" s="2152">
        <f t="shared" si="856"/>
        <v>0</v>
      </c>
      <c r="BIN1904" s="1230">
        <f t="shared" ref="BIN1904:BIN1907" si="857">BIM1904/BIL1904</f>
        <v>0</v>
      </c>
      <c r="BIO1904" s="1193"/>
      <c r="BIP1904" s="1193"/>
      <c r="BIQ1904" s="2676" t="s">
        <v>698</v>
      </c>
      <c r="BIR1904" s="2677"/>
      <c r="BIS1904" s="2152">
        <f t="shared" ref="BIS1904:BIU1904" si="858">SUM(BIS1905:BIS1907)</f>
        <v>0</v>
      </c>
      <c r="BIT1904" s="2152">
        <f t="shared" si="858"/>
        <v>115001</v>
      </c>
      <c r="BIU1904" s="2152">
        <f t="shared" si="858"/>
        <v>0</v>
      </c>
      <c r="BIV1904" s="1230">
        <f t="shared" ref="BIV1904:BIV1907" si="859">BIU1904/BIT1904</f>
        <v>0</v>
      </c>
      <c r="BIW1904" s="1193"/>
      <c r="BIX1904" s="1193"/>
      <c r="BIY1904" s="2676" t="s">
        <v>698</v>
      </c>
      <c r="BIZ1904" s="2677"/>
      <c r="BJA1904" s="2152">
        <f t="shared" ref="BJA1904:BJC1904" si="860">SUM(BJA1905:BJA1907)</f>
        <v>0</v>
      </c>
      <c r="BJB1904" s="2152">
        <f t="shared" si="860"/>
        <v>115001</v>
      </c>
      <c r="BJC1904" s="2152">
        <f t="shared" si="860"/>
        <v>0</v>
      </c>
      <c r="BJD1904" s="1230">
        <f t="shared" ref="BJD1904:BJD1907" si="861">BJC1904/BJB1904</f>
        <v>0</v>
      </c>
      <c r="BJE1904" s="1193"/>
      <c r="BJF1904" s="1193"/>
      <c r="BJG1904" s="2676" t="s">
        <v>698</v>
      </c>
      <c r="BJH1904" s="2677"/>
      <c r="BJI1904" s="2152">
        <f t="shared" ref="BJI1904:BJK1904" si="862">SUM(BJI1905:BJI1907)</f>
        <v>0</v>
      </c>
      <c r="BJJ1904" s="2152">
        <f t="shared" si="862"/>
        <v>115001</v>
      </c>
      <c r="BJK1904" s="2152">
        <f t="shared" si="862"/>
        <v>0</v>
      </c>
      <c r="BJL1904" s="1230">
        <f t="shared" ref="BJL1904:BJL1907" si="863">BJK1904/BJJ1904</f>
        <v>0</v>
      </c>
      <c r="BJM1904" s="1193"/>
      <c r="BJN1904" s="1193"/>
      <c r="BJO1904" s="2676" t="s">
        <v>698</v>
      </c>
      <c r="BJP1904" s="2677"/>
      <c r="BJQ1904" s="2152">
        <f t="shared" ref="BJQ1904:BJS1904" si="864">SUM(BJQ1905:BJQ1907)</f>
        <v>0</v>
      </c>
      <c r="BJR1904" s="2152">
        <f t="shared" si="864"/>
        <v>115001</v>
      </c>
      <c r="BJS1904" s="2152">
        <f t="shared" si="864"/>
        <v>0</v>
      </c>
      <c r="BJT1904" s="1230">
        <f t="shared" ref="BJT1904:BJT1907" si="865">BJS1904/BJR1904</f>
        <v>0</v>
      </c>
      <c r="BJU1904" s="1193"/>
      <c r="BJV1904" s="1193"/>
      <c r="BJW1904" s="2676" t="s">
        <v>698</v>
      </c>
      <c r="BJX1904" s="2677"/>
      <c r="BJY1904" s="2152">
        <f t="shared" ref="BJY1904:BKA1904" si="866">SUM(BJY1905:BJY1907)</f>
        <v>0</v>
      </c>
      <c r="BJZ1904" s="2152">
        <f t="shared" si="866"/>
        <v>115001</v>
      </c>
      <c r="BKA1904" s="2152">
        <f t="shared" si="866"/>
        <v>0</v>
      </c>
      <c r="BKB1904" s="1230">
        <f t="shared" ref="BKB1904:BKB1907" si="867">BKA1904/BJZ1904</f>
        <v>0</v>
      </c>
      <c r="BKC1904" s="1193"/>
      <c r="BKD1904" s="1193"/>
      <c r="BKE1904" s="2676" t="s">
        <v>698</v>
      </c>
      <c r="BKF1904" s="2677"/>
      <c r="BKG1904" s="2152">
        <f t="shared" ref="BKG1904:BKI1904" si="868">SUM(BKG1905:BKG1907)</f>
        <v>0</v>
      </c>
      <c r="BKH1904" s="2152">
        <f t="shared" si="868"/>
        <v>115001</v>
      </c>
      <c r="BKI1904" s="2152">
        <f t="shared" si="868"/>
        <v>0</v>
      </c>
      <c r="BKJ1904" s="1230">
        <f t="shared" ref="BKJ1904:BKJ1907" si="869">BKI1904/BKH1904</f>
        <v>0</v>
      </c>
      <c r="BKK1904" s="1193"/>
      <c r="BKL1904" s="1193"/>
      <c r="BKM1904" s="2676" t="s">
        <v>698</v>
      </c>
      <c r="BKN1904" s="2677"/>
      <c r="BKO1904" s="2152">
        <f t="shared" ref="BKO1904:BKQ1904" si="870">SUM(BKO1905:BKO1907)</f>
        <v>0</v>
      </c>
      <c r="BKP1904" s="2152">
        <f t="shared" si="870"/>
        <v>115001</v>
      </c>
      <c r="BKQ1904" s="2152">
        <f t="shared" si="870"/>
        <v>0</v>
      </c>
      <c r="BKR1904" s="1230">
        <f t="shared" ref="BKR1904:BKR1907" si="871">BKQ1904/BKP1904</f>
        <v>0</v>
      </c>
      <c r="BKS1904" s="1193"/>
      <c r="BKT1904" s="1193"/>
      <c r="BKU1904" s="2676" t="s">
        <v>698</v>
      </c>
      <c r="BKV1904" s="2677"/>
      <c r="BKW1904" s="2152">
        <f t="shared" ref="BKW1904:BKY1904" si="872">SUM(BKW1905:BKW1907)</f>
        <v>0</v>
      </c>
      <c r="BKX1904" s="2152">
        <f t="shared" si="872"/>
        <v>115001</v>
      </c>
      <c r="BKY1904" s="2152">
        <f t="shared" si="872"/>
        <v>0</v>
      </c>
      <c r="BKZ1904" s="1230">
        <f t="shared" ref="BKZ1904:BKZ1907" si="873">BKY1904/BKX1904</f>
        <v>0</v>
      </c>
      <c r="BLA1904" s="1193"/>
      <c r="BLB1904" s="1193"/>
      <c r="BLC1904" s="2676" t="s">
        <v>698</v>
      </c>
      <c r="BLD1904" s="2677"/>
      <c r="BLE1904" s="2152">
        <f t="shared" ref="BLE1904:BLG1904" si="874">SUM(BLE1905:BLE1907)</f>
        <v>0</v>
      </c>
      <c r="BLF1904" s="2152">
        <f t="shared" si="874"/>
        <v>115001</v>
      </c>
      <c r="BLG1904" s="2152">
        <f t="shared" si="874"/>
        <v>0</v>
      </c>
      <c r="BLH1904" s="1230">
        <f t="shared" ref="BLH1904:BLH1907" si="875">BLG1904/BLF1904</f>
        <v>0</v>
      </c>
      <c r="BLI1904" s="1193"/>
      <c r="BLJ1904" s="1193"/>
      <c r="BLK1904" s="2676" t="s">
        <v>698</v>
      </c>
      <c r="BLL1904" s="2677"/>
      <c r="BLM1904" s="2152">
        <f t="shared" ref="BLM1904:BLO1904" si="876">SUM(BLM1905:BLM1907)</f>
        <v>0</v>
      </c>
      <c r="BLN1904" s="2152">
        <f t="shared" si="876"/>
        <v>115001</v>
      </c>
      <c r="BLO1904" s="2152">
        <f t="shared" si="876"/>
        <v>0</v>
      </c>
      <c r="BLP1904" s="1230">
        <f t="shared" ref="BLP1904:BLP1907" si="877">BLO1904/BLN1904</f>
        <v>0</v>
      </c>
      <c r="BLQ1904" s="1193"/>
      <c r="BLR1904" s="1193"/>
      <c r="BLS1904" s="2676" t="s">
        <v>698</v>
      </c>
      <c r="BLT1904" s="2677"/>
      <c r="BLU1904" s="2152">
        <f t="shared" ref="BLU1904:BLW1904" si="878">SUM(BLU1905:BLU1907)</f>
        <v>0</v>
      </c>
      <c r="BLV1904" s="2152">
        <f t="shared" si="878"/>
        <v>115001</v>
      </c>
      <c r="BLW1904" s="2152">
        <f t="shared" si="878"/>
        <v>0</v>
      </c>
      <c r="BLX1904" s="1230">
        <f t="shared" ref="BLX1904:BLX1907" si="879">BLW1904/BLV1904</f>
        <v>0</v>
      </c>
      <c r="BLY1904" s="1193"/>
      <c r="BLZ1904" s="1193"/>
      <c r="BMA1904" s="2676" t="s">
        <v>698</v>
      </c>
      <c r="BMB1904" s="2677"/>
      <c r="BMC1904" s="2152">
        <f t="shared" ref="BMC1904:BME1904" si="880">SUM(BMC1905:BMC1907)</f>
        <v>0</v>
      </c>
      <c r="BMD1904" s="2152">
        <f t="shared" si="880"/>
        <v>115001</v>
      </c>
      <c r="BME1904" s="2152">
        <f t="shared" si="880"/>
        <v>0</v>
      </c>
      <c r="BMF1904" s="1230">
        <f t="shared" ref="BMF1904:BMF1907" si="881">BME1904/BMD1904</f>
        <v>0</v>
      </c>
      <c r="BMG1904" s="1193"/>
      <c r="BMH1904" s="1193"/>
      <c r="BMI1904" s="2676" t="s">
        <v>698</v>
      </c>
      <c r="BMJ1904" s="2677"/>
      <c r="BMK1904" s="2152">
        <f t="shared" ref="BMK1904:BMM1904" si="882">SUM(BMK1905:BMK1907)</f>
        <v>0</v>
      </c>
      <c r="BML1904" s="2152">
        <f t="shared" si="882"/>
        <v>115001</v>
      </c>
      <c r="BMM1904" s="2152">
        <f t="shared" si="882"/>
        <v>0</v>
      </c>
      <c r="BMN1904" s="1230">
        <f t="shared" ref="BMN1904:BMN1907" si="883">BMM1904/BML1904</f>
        <v>0</v>
      </c>
      <c r="BMO1904" s="1193"/>
      <c r="BMP1904" s="1193"/>
      <c r="BMQ1904" s="2676" t="s">
        <v>698</v>
      </c>
      <c r="BMR1904" s="2677"/>
      <c r="BMS1904" s="2152">
        <f t="shared" ref="BMS1904:BMU1904" si="884">SUM(BMS1905:BMS1907)</f>
        <v>0</v>
      </c>
      <c r="BMT1904" s="2152">
        <f t="shared" si="884"/>
        <v>115001</v>
      </c>
      <c r="BMU1904" s="2152">
        <f t="shared" si="884"/>
        <v>0</v>
      </c>
      <c r="BMV1904" s="1230">
        <f t="shared" ref="BMV1904:BMV1907" si="885">BMU1904/BMT1904</f>
        <v>0</v>
      </c>
      <c r="BMW1904" s="1193"/>
      <c r="BMX1904" s="1193"/>
      <c r="BMY1904" s="2676" t="s">
        <v>698</v>
      </c>
      <c r="BMZ1904" s="2677"/>
      <c r="BNA1904" s="2152">
        <f t="shared" ref="BNA1904:BNC1904" si="886">SUM(BNA1905:BNA1907)</f>
        <v>0</v>
      </c>
      <c r="BNB1904" s="2152">
        <f t="shared" si="886"/>
        <v>115001</v>
      </c>
      <c r="BNC1904" s="2152">
        <f t="shared" si="886"/>
        <v>0</v>
      </c>
      <c r="BND1904" s="1230">
        <f t="shared" ref="BND1904:BND1907" si="887">BNC1904/BNB1904</f>
        <v>0</v>
      </c>
      <c r="BNE1904" s="1193"/>
      <c r="BNF1904" s="1193"/>
      <c r="BNG1904" s="2676" t="s">
        <v>698</v>
      </c>
      <c r="BNH1904" s="2677"/>
      <c r="BNI1904" s="2152">
        <f t="shared" ref="BNI1904:BNK1904" si="888">SUM(BNI1905:BNI1907)</f>
        <v>0</v>
      </c>
      <c r="BNJ1904" s="2152">
        <f t="shared" si="888"/>
        <v>115001</v>
      </c>
      <c r="BNK1904" s="2152">
        <f t="shared" si="888"/>
        <v>0</v>
      </c>
      <c r="BNL1904" s="1230">
        <f t="shared" ref="BNL1904:BNL1907" si="889">BNK1904/BNJ1904</f>
        <v>0</v>
      </c>
      <c r="BNM1904" s="1193"/>
      <c r="BNN1904" s="1193"/>
      <c r="BNO1904" s="2676" t="s">
        <v>698</v>
      </c>
      <c r="BNP1904" s="2677"/>
      <c r="BNQ1904" s="2152">
        <f t="shared" ref="BNQ1904:BNS1904" si="890">SUM(BNQ1905:BNQ1907)</f>
        <v>0</v>
      </c>
      <c r="BNR1904" s="2152">
        <f t="shared" si="890"/>
        <v>115001</v>
      </c>
      <c r="BNS1904" s="2152">
        <f t="shared" si="890"/>
        <v>0</v>
      </c>
      <c r="BNT1904" s="1230">
        <f t="shared" ref="BNT1904:BNT1907" si="891">BNS1904/BNR1904</f>
        <v>0</v>
      </c>
      <c r="BNU1904" s="1193"/>
      <c r="BNV1904" s="1193"/>
      <c r="BNW1904" s="2676" t="s">
        <v>698</v>
      </c>
      <c r="BNX1904" s="2677"/>
      <c r="BNY1904" s="2152">
        <f t="shared" ref="BNY1904:BOA1904" si="892">SUM(BNY1905:BNY1907)</f>
        <v>0</v>
      </c>
      <c r="BNZ1904" s="2152">
        <f t="shared" si="892"/>
        <v>115001</v>
      </c>
      <c r="BOA1904" s="2152">
        <f t="shared" si="892"/>
        <v>0</v>
      </c>
      <c r="BOB1904" s="1230">
        <f t="shared" ref="BOB1904:BOB1907" si="893">BOA1904/BNZ1904</f>
        <v>0</v>
      </c>
      <c r="BOC1904" s="1193"/>
      <c r="BOD1904" s="1193"/>
      <c r="BOE1904" s="2676" t="s">
        <v>698</v>
      </c>
      <c r="BOF1904" s="2677"/>
      <c r="BOG1904" s="2152">
        <f t="shared" ref="BOG1904:BOI1904" si="894">SUM(BOG1905:BOG1907)</f>
        <v>0</v>
      </c>
      <c r="BOH1904" s="2152">
        <f t="shared" si="894"/>
        <v>115001</v>
      </c>
      <c r="BOI1904" s="2152">
        <f t="shared" si="894"/>
        <v>0</v>
      </c>
      <c r="BOJ1904" s="1230">
        <f t="shared" ref="BOJ1904:BOJ1907" si="895">BOI1904/BOH1904</f>
        <v>0</v>
      </c>
      <c r="BOK1904" s="1193"/>
      <c r="BOL1904" s="1193"/>
      <c r="BOM1904" s="2676" t="s">
        <v>698</v>
      </c>
      <c r="BON1904" s="2677"/>
      <c r="BOO1904" s="2152">
        <f t="shared" ref="BOO1904:BOQ1904" si="896">SUM(BOO1905:BOO1907)</f>
        <v>0</v>
      </c>
      <c r="BOP1904" s="2152">
        <f t="shared" si="896"/>
        <v>115001</v>
      </c>
      <c r="BOQ1904" s="2152">
        <f t="shared" si="896"/>
        <v>0</v>
      </c>
      <c r="BOR1904" s="1230">
        <f t="shared" ref="BOR1904:BOR1907" si="897">BOQ1904/BOP1904</f>
        <v>0</v>
      </c>
      <c r="BOS1904" s="1193"/>
      <c r="BOT1904" s="1193"/>
      <c r="BOU1904" s="2676" t="s">
        <v>698</v>
      </c>
      <c r="BOV1904" s="2677"/>
      <c r="BOW1904" s="2152">
        <f t="shared" ref="BOW1904:BOY1904" si="898">SUM(BOW1905:BOW1907)</f>
        <v>0</v>
      </c>
      <c r="BOX1904" s="2152">
        <f t="shared" si="898"/>
        <v>115001</v>
      </c>
      <c r="BOY1904" s="2152">
        <f t="shared" si="898"/>
        <v>0</v>
      </c>
      <c r="BOZ1904" s="1230">
        <f t="shared" ref="BOZ1904:BOZ1907" si="899">BOY1904/BOX1904</f>
        <v>0</v>
      </c>
      <c r="BPA1904" s="1193"/>
      <c r="BPB1904" s="1193"/>
      <c r="BPC1904" s="2676" t="s">
        <v>698</v>
      </c>
      <c r="BPD1904" s="2677"/>
      <c r="BPE1904" s="2152">
        <f t="shared" ref="BPE1904:BPG1904" si="900">SUM(BPE1905:BPE1907)</f>
        <v>0</v>
      </c>
      <c r="BPF1904" s="2152">
        <f t="shared" si="900"/>
        <v>115001</v>
      </c>
      <c r="BPG1904" s="2152">
        <f t="shared" si="900"/>
        <v>0</v>
      </c>
      <c r="BPH1904" s="1230">
        <f t="shared" ref="BPH1904:BPH1907" si="901">BPG1904/BPF1904</f>
        <v>0</v>
      </c>
      <c r="BPI1904" s="1193"/>
      <c r="BPJ1904" s="1193"/>
      <c r="BPK1904" s="2676" t="s">
        <v>698</v>
      </c>
      <c r="BPL1904" s="2677"/>
      <c r="BPM1904" s="2152">
        <f t="shared" ref="BPM1904:BPO1904" si="902">SUM(BPM1905:BPM1907)</f>
        <v>0</v>
      </c>
      <c r="BPN1904" s="2152">
        <f t="shared" si="902"/>
        <v>115001</v>
      </c>
      <c r="BPO1904" s="2152">
        <f t="shared" si="902"/>
        <v>0</v>
      </c>
      <c r="BPP1904" s="1230">
        <f t="shared" ref="BPP1904:BPP1907" si="903">BPO1904/BPN1904</f>
        <v>0</v>
      </c>
      <c r="BPQ1904" s="1193"/>
      <c r="BPR1904" s="1193"/>
      <c r="BPS1904" s="2676" t="s">
        <v>698</v>
      </c>
      <c r="BPT1904" s="2677"/>
      <c r="BPU1904" s="2152">
        <f t="shared" ref="BPU1904:BPW1904" si="904">SUM(BPU1905:BPU1907)</f>
        <v>0</v>
      </c>
      <c r="BPV1904" s="2152">
        <f t="shared" si="904"/>
        <v>115001</v>
      </c>
      <c r="BPW1904" s="2152">
        <f t="shared" si="904"/>
        <v>0</v>
      </c>
      <c r="BPX1904" s="1230">
        <f t="shared" ref="BPX1904:BPX1907" si="905">BPW1904/BPV1904</f>
        <v>0</v>
      </c>
      <c r="BPY1904" s="1193"/>
      <c r="BPZ1904" s="1193"/>
      <c r="BQA1904" s="2676" t="s">
        <v>698</v>
      </c>
      <c r="BQB1904" s="2677"/>
      <c r="BQC1904" s="2152">
        <f t="shared" ref="BQC1904:BQE1904" si="906">SUM(BQC1905:BQC1907)</f>
        <v>0</v>
      </c>
      <c r="BQD1904" s="2152">
        <f t="shared" si="906"/>
        <v>115001</v>
      </c>
      <c r="BQE1904" s="2152">
        <f t="shared" si="906"/>
        <v>0</v>
      </c>
      <c r="BQF1904" s="1230">
        <f t="shared" ref="BQF1904:BQF1907" si="907">BQE1904/BQD1904</f>
        <v>0</v>
      </c>
      <c r="BQG1904" s="1193"/>
      <c r="BQH1904" s="1193"/>
      <c r="BQI1904" s="2676" t="s">
        <v>698</v>
      </c>
      <c r="BQJ1904" s="2677"/>
      <c r="BQK1904" s="2152">
        <f t="shared" ref="BQK1904:BQM1904" si="908">SUM(BQK1905:BQK1907)</f>
        <v>0</v>
      </c>
      <c r="BQL1904" s="2152">
        <f t="shared" si="908"/>
        <v>115001</v>
      </c>
      <c r="BQM1904" s="2152">
        <f t="shared" si="908"/>
        <v>0</v>
      </c>
      <c r="BQN1904" s="1230">
        <f t="shared" ref="BQN1904:BQN1907" si="909">BQM1904/BQL1904</f>
        <v>0</v>
      </c>
      <c r="BQO1904" s="1193"/>
      <c r="BQP1904" s="1193"/>
      <c r="BQQ1904" s="2676" t="s">
        <v>698</v>
      </c>
      <c r="BQR1904" s="2677"/>
      <c r="BQS1904" s="2152">
        <f t="shared" ref="BQS1904:BQU1904" si="910">SUM(BQS1905:BQS1907)</f>
        <v>0</v>
      </c>
      <c r="BQT1904" s="2152">
        <f t="shared" si="910"/>
        <v>115001</v>
      </c>
      <c r="BQU1904" s="2152">
        <f t="shared" si="910"/>
        <v>0</v>
      </c>
      <c r="BQV1904" s="1230">
        <f t="shared" ref="BQV1904:BQV1907" si="911">BQU1904/BQT1904</f>
        <v>0</v>
      </c>
      <c r="BQW1904" s="1193"/>
      <c r="BQX1904" s="1193"/>
      <c r="BQY1904" s="2676" t="s">
        <v>698</v>
      </c>
      <c r="BQZ1904" s="2677"/>
      <c r="BRA1904" s="2152">
        <f t="shared" ref="BRA1904:BRC1904" si="912">SUM(BRA1905:BRA1907)</f>
        <v>0</v>
      </c>
      <c r="BRB1904" s="2152">
        <f t="shared" si="912"/>
        <v>115001</v>
      </c>
      <c r="BRC1904" s="2152">
        <f t="shared" si="912"/>
        <v>0</v>
      </c>
      <c r="BRD1904" s="1230">
        <f t="shared" ref="BRD1904:BRD1907" si="913">BRC1904/BRB1904</f>
        <v>0</v>
      </c>
      <c r="BRE1904" s="1193"/>
      <c r="BRF1904" s="1193"/>
      <c r="BRG1904" s="2676" t="s">
        <v>698</v>
      </c>
      <c r="BRH1904" s="2677"/>
      <c r="BRI1904" s="2152">
        <f t="shared" ref="BRI1904:BRK1904" si="914">SUM(BRI1905:BRI1907)</f>
        <v>0</v>
      </c>
      <c r="BRJ1904" s="2152">
        <f t="shared" si="914"/>
        <v>115001</v>
      </c>
      <c r="BRK1904" s="2152">
        <f t="shared" si="914"/>
        <v>0</v>
      </c>
      <c r="BRL1904" s="1230">
        <f t="shared" ref="BRL1904:BRL1907" si="915">BRK1904/BRJ1904</f>
        <v>0</v>
      </c>
      <c r="BRM1904" s="1193"/>
      <c r="BRN1904" s="1193"/>
      <c r="BRO1904" s="2676" t="s">
        <v>698</v>
      </c>
      <c r="BRP1904" s="2677"/>
      <c r="BRQ1904" s="2152">
        <f t="shared" ref="BRQ1904:BRS1904" si="916">SUM(BRQ1905:BRQ1907)</f>
        <v>0</v>
      </c>
      <c r="BRR1904" s="2152">
        <f t="shared" si="916"/>
        <v>115001</v>
      </c>
      <c r="BRS1904" s="2152">
        <f t="shared" si="916"/>
        <v>0</v>
      </c>
      <c r="BRT1904" s="1230">
        <f t="shared" ref="BRT1904:BRT1907" si="917">BRS1904/BRR1904</f>
        <v>0</v>
      </c>
      <c r="BRU1904" s="1193"/>
      <c r="BRV1904" s="1193"/>
      <c r="BRW1904" s="2676" t="s">
        <v>698</v>
      </c>
      <c r="BRX1904" s="2677"/>
      <c r="BRY1904" s="2152">
        <f t="shared" ref="BRY1904:BSA1904" si="918">SUM(BRY1905:BRY1907)</f>
        <v>0</v>
      </c>
      <c r="BRZ1904" s="2152">
        <f t="shared" si="918"/>
        <v>115001</v>
      </c>
      <c r="BSA1904" s="2152">
        <f t="shared" si="918"/>
        <v>0</v>
      </c>
      <c r="BSB1904" s="1230">
        <f t="shared" ref="BSB1904:BSB1907" si="919">BSA1904/BRZ1904</f>
        <v>0</v>
      </c>
      <c r="BSC1904" s="1193"/>
      <c r="BSD1904" s="1193"/>
      <c r="BSE1904" s="2676" t="s">
        <v>698</v>
      </c>
      <c r="BSF1904" s="2677"/>
      <c r="BSG1904" s="2152">
        <f t="shared" ref="BSG1904:BSI1904" si="920">SUM(BSG1905:BSG1907)</f>
        <v>0</v>
      </c>
      <c r="BSH1904" s="2152">
        <f t="shared" si="920"/>
        <v>115001</v>
      </c>
      <c r="BSI1904" s="2152">
        <f t="shared" si="920"/>
        <v>0</v>
      </c>
      <c r="BSJ1904" s="1230">
        <f t="shared" ref="BSJ1904:BSJ1907" si="921">BSI1904/BSH1904</f>
        <v>0</v>
      </c>
      <c r="BSK1904" s="1193"/>
      <c r="BSL1904" s="1193"/>
      <c r="BSM1904" s="2676" t="s">
        <v>698</v>
      </c>
      <c r="BSN1904" s="2677"/>
      <c r="BSO1904" s="2152">
        <f t="shared" ref="BSO1904:BSQ1904" si="922">SUM(BSO1905:BSO1907)</f>
        <v>0</v>
      </c>
      <c r="BSP1904" s="2152">
        <f t="shared" si="922"/>
        <v>115001</v>
      </c>
      <c r="BSQ1904" s="2152">
        <f t="shared" si="922"/>
        <v>0</v>
      </c>
      <c r="BSR1904" s="1230">
        <f t="shared" ref="BSR1904:BSR1907" si="923">BSQ1904/BSP1904</f>
        <v>0</v>
      </c>
      <c r="BSS1904" s="1193"/>
      <c r="BST1904" s="1193"/>
      <c r="BSU1904" s="2676" t="s">
        <v>698</v>
      </c>
      <c r="BSV1904" s="2677"/>
      <c r="BSW1904" s="2152">
        <f t="shared" ref="BSW1904:BSY1904" si="924">SUM(BSW1905:BSW1907)</f>
        <v>0</v>
      </c>
      <c r="BSX1904" s="2152">
        <f t="shared" si="924"/>
        <v>115001</v>
      </c>
      <c r="BSY1904" s="2152">
        <f t="shared" si="924"/>
        <v>0</v>
      </c>
      <c r="BSZ1904" s="1230">
        <f t="shared" ref="BSZ1904:BSZ1907" si="925">BSY1904/BSX1904</f>
        <v>0</v>
      </c>
      <c r="BTA1904" s="1193"/>
      <c r="BTB1904" s="1193"/>
      <c r="BTC1904" s="2676" t="s">
        <v>698</v>
      </c>
      <c r="BTD1904" s="2677"/>
      <c r="BTE1904" s="2152">
        <f t="shared" ref="BTE1904:BTG1904" si="926">SUM(BTE1905:BTE1907)</f>
        <v>0</v>
      </c>
      <c r="BTF1904" s="2152">
        <f t="shared" si="926"/>
        <v>115001</v>
      </c>
      <c r="BTG1904" s="2152">
        <f t="shared" si="926"/>
        <v>0</v>
      </c>
      <c r="BTH1904" s="1230">
        <f t="shared" ref="BTH1904:BTH1907" si="927">BTG1904/BTF1904</f>
        <v>0</v>
      </c>
      <c r="BTI1904" s="1193"/>
      <c r="BTJ1904" s="1193"/>
      <c r="BTK1904" s="2676" t="s">
        <v>698</v>
      </c>
      <c r="BTL1904" s="2677"/>
      <c r="BTM1904" s="2152">
        <f t="shared" ref="BTM1904:BTO1904" si="928">SUM(BTM1905:BTM1907)</f>
        <v>0</v>
      </c>
      <c r="BTN1904" s="2152">
        <f t="shared" si="928"/>
        <v>115001</v>
      </c>
      <c r="BTO1904" s="2152">
        <f t="shared" si="928"/>
        <v>0</v>
      </c>
      <c r="BTP1904" s="1230">
        <f t="shared" ref="BTP1904:BTP1907" si="929">BTO1904/BTN1904</f>
        <v>0</v>
      </c>
      <c r="BTQ1904" s="1193"/>
      <c r="BTR1904" s="1193"/>
      <c r="BTS1904" s="2676" t="s">
        <v>698</v>
      </c>
      <c r="BTT1904" s="2677"/>
      <c r="BTU1904" s="2152">
        <f t="shared" ref="BTU1904:BTW1904" si="930">SUM(BTU1905:BTU1907)</f>
        <v>0</v>
      </c>
      <c r="BTV1904" s="2152">
        <f t="shared" si="930"/>
        <v>115001</v>
      </c>
      <c r="BTW1904" s="2152">
        <f t="shared" si="930"/>
        <v>0</v>
      </c>
      <c r="BTX1904" s="1230">
        <f t="shared" ref="BTX1904:BTX1907" si="931">BTW1904/BTV1904</f>
        <v>0</v>
      </c>
      <c r="BTY1904" s="1193"/>
      <c r="BTZ1904" s="1193"/>
      <c r="BUA1904" s="2676" t="s">
        <v>698</v>
      </c>
      <c r="BUB1904" s="2677"/>
      <c r="BUC1904" s="2152">
        <f t="shared" ref="BUC1904:BUE1904" si="932">SUM(BUC1905:BUC1907)</f>
        <v>0</v>
      </c>
      <c r="BUD1904" s="2152">
        <f t="shared" si="932"/>
        <v>115001</v>
      </c>
      <c r="BUE1904" s="2152">
        <f t="shared" si="932"/>
        <v>0</v>
      </c>
      <c r="BUF1904" s="1230">
        <f t="shared" ref="BUF1904:BUF1907" si="933">BUE1904/BUD1904</f>
        <v>0</v>
      </c>
      <c r="BUG1904" s="1193"/>
      <c r="BUH1904" s="1193"/>
      <c r="BUI1904" s="2676" t="s">
        <v>698</v>
      </c>
      <c r="BUJ1904" s="2677"/>
      <c r="BUK1904" s="2152">
        <f t="shared" ref="BUK1904:BUM1904" si="934">SUM(BUK1905:BUK1907)</f>
        <v>0</v>
      </c>
      <c r="BUL1904" s="2152">
        <f t="shared" si="934"/>
        <v>115001</v>
      </c>
      <c r="BUM1904" s="2152">
        <f t="shared" si="934"/>
        <v>0</v>
      </c>
      <c r="BUN1904" s="1230">
        <f t="shared" ref="BUN1904:BUN1907" si="935">BUM1904/BUL1904</f>
        <v>0</v>
      </c>
      <c r="BUO1904" s="1193"/>
      <c r="BUP1904" s="1193"/>
      <c r="BUQ1904" s="2676" t="s">
        <v>698</v>
      </c>
      <c r="BUR1904" s="2677"/>
      <c r="BUS1904" s="2152">
        <f t="shared" ref="BUS1904:BUU1904" si="936">SUM(BUS1905:BUS1907)</f>
        <v>0</v>
      </c>
      <c r="BUT1904" s="2152">
        <f t="shared" si="936"/>
        <v>115001</v>
      </c>
      <c r="BUU1904" s="2152">
        <f t="shared" si="936"/>
        <v>0</v>
      </c>
      <c r="BUV1904" s="1230">
        <f t="shared" ref="BUV1904:BUV1907" si="937">BUU1904/BUT1904</f>
        <v>0</v>
      </c>
      <c r="BUW1904" s="1193"/>
      <c r="BUX1904" s="1193"/>
      <c r="BUY1904" s="2676" t="s">
        <v>698</v>
      </c>
      <c r="BUZ1904" s="2677"/>
      <c r="BVA1904" s="2152">
        <f t="shared" ref="BVA1904:BVC1904" si="938">SUM(BVA1905:BVA1907)</f>
        <v>0</v>
      </c>
      <c r="BVB1904" s="2152">
        <f t="shared" si="938"/>
        <v>115001</v>
      </c>
      <c r="BVC1904" s="2152">
        <f t="shared" si="938"/>
        <v>0</v>
      </c>
      <c r="BVD1904" s="1230">
        <f t="shared" ref="BVD1904:BVD1907" si="939">BVC1904/BVB1904</f>
        <v>0</v>
      </c>
      <c r="BVE1904" s="1193"/>
      <c r="BVF1904" s="1193"/>
      <c r="BVG1904" s="2676" t="s">
        <v>698</v>
      </c>
      <c r="BVH1904" s="2677"/>
      <c r="BVI1904" s="2152">
        <f t="shared" ref="BVI1904:BVK1904" si="940">SUM(BVI1905:BVI1907)</f>
        <v>0</v>
      </c>
      <c r="BVJ1904" s="2152">
        <f t="shared" si="940"/>
        <v>115001</v>
      </c>
      <c r="BVK1904" s="2152">
        <f t="shared" si="940"/>
        <v>0</v>
      </c>
      <c r="BVL1904" s="1230">
        <f t="shared" ref="BVL1904:BVL1907" si="941">BVK1904/BVJ1904</f>
        <v>0</v>
      </c>
      <c r="BVM1904" s="1193"/>
      <c r="BVN1904" s="1193"/>
      <c r="BVO1904" s="2676" t="s">
        <v>698</v>
      </c>
      <c r="BVP1904" s="2677"/>
      <c r="BVQ1904" s="2152">
        <f t="shared" ref="BVQ1904:BVS1904" si="942">SUM(BVQ1905:BVQ1907)</f>
        <v>0</v>
      </c>
      <c r="BVR1904" s="2152">
        <f t="shared" si="942"/>
        <v>115001</v>
      </c>
      <c r="BVS1904" s="2152">
        <f t="shared" si="942"/>
        <v>0</v>
      </c>
      <c r="BVT1904" s="1230">
        <f t="shared" ref="BVT1904:BVT1907" si="943">BVS1904/BVR1904</f>
        <v>0</v>
      </c>
      <c r="BVU1904" s="1193"/>
      <c r="BVV1904" s="1193"/>
      <c r="BVW1904" s="2676" t="s">
        <v>698</v>
      </c>
      <c r="BVX1904" s="2677"/>
      <c r="BVY1904" s="2152">
        <f t="shared" ref="BVY1904:BWA1904" si="944">SUM(BVY1905:BVY1907)</f>
        <v>0</v>
      </c>
      <c r="BVZ1904" s="2152">
        <f t="shared" si="944"/>
        <v>115001</v>
      </c>
      <c r="BWA1904" s="2152">
        <f t="shared" si="944"/>
        <v>0</v>
      </c>
      <c r="BWB1904" s="1230">
        <f t="shared" ref="BWB1904:BWB1907" si="945">BWA1904/BVZ1904</f>
        <v>0</v>
      </c>
      <c r="BWC1904" s="1193"/>
      <c r="BWD1904" s="1193"/>
      <c r="BWE1904" s="2676" t="s">
        <v>698</v>
      </c>
      <c r="BWF1904" s="2677"/>
      <c r="BWG1904" s="2152">
        <f t="shared" ref="BWG1904:BWI1904" si="946">SUM(BWG1905:BWG1907)</f>
        <v>0</v>
      </c>
      <c r="BWH1904" s="2152">
        <f t="shared" si="946"/>
        <v>115001</v>
      </c>
      <c r="BWI1904" s="2152">
        <f t="shared" si="946"/>
        <v>0</v>
      </c>
      <c r="BWJ1904" s="1230">
        <f t="shared" ref="BWJ1904:BWJ1907" si="947">BWI1904/BWH1904</f>
        <v>0</v>
      </c>
      <c r="BWK1904" s="1193"/>
      <c r="BWL1904" s="1193"/>
      <c r="BWM1904" s="2676" t="s">
        <v>698</v>
      </c>
      <c r="BWN1904" s="2677"/>
      <c r="BWO1904" s="2152">
        <f t="shared" ref="BWO1904:BWQ1904" si="948">SUM(BWO1905:BWO1907)</f>
        <v>0</v>
      </c>
      <c r="BWP1904" s="2152">
        <f t="shared" si="948"/>
        <v>115001</v>
      </c>
      <c r="BWQ1904" s="2152">
        <f t="shared" si="948"/>
        <v>0</v>
      </c>
      <c r="BWR1904" s="1230">
        <f t="shared" ref="BWR1904:BWR1907" si="949">BWQ1904/BWP1904</f>
        <v>0</v>
      </c>
      <c r="BWS1904" s="1193"/>
      <c r="BWT1904" s="1193"/>
      <c r="BWU1904" s="2676" t="s">
        <v>698</v>
      </c>
      <c r="BWV1904" s="2677"/>
      <c r="BWW1904" s="2152">
        <f t="shared" ref="BWW1904:BWY1904" si="950">SUM(BWW1905:BWW1907)</f>
        <v>0</v>
      </c>
      <c r="BWX1904" s="2152">
        <f t="shared" si="950"/>
        <v>115001</v>
      </c>
      <c r="BWY1904" s="2152">
        <f t="shared" si="950"/>
        <v>0</v>
      </c>
      <c r="BWZ1904" s="1230">
        <f t="shared" ref="BWZ1904:BWZ1907" si="951">BWY1904/BWX1904</f>
        <v>0</v>
      </c>
      <c r="BXA1904" s="1193"/>
      <c r="BXB1904" s="1193"/>
      <c r="BXC1904" s="2676" t="s">
        <v>698</v>
      </c>
      <c r="BXD1904" s="2677"/>
      <c r="BXE1904" s="2152">
        <f t="shared" ref="BXE1904:BXG1904" si="952">SUM(BXE1905:BXE1907)</f>
        <v>0</v>
      </c>
      <c r="BXF1904" s="2152">
        <f t="shared" si="952"/>
        <v>115001</v>
      </c>
      <c r="BXG1904" s="2152">
        <f t="shared" si="952"/>
        <v>0</v>
      </c>
      <c r="BXH1904" s="1230">
        <f t="shared" ref="BXH1904:BXH1907" si="953">BXG1904/BXF1904</f>
        <v>0</v>
      </c>
      <c r="BXI1904" s="1193"/>
      <c r="BXJ1904" s="1193"/>
      <c r="BXK1904" s="2676" t="s">
        <v>698</v>
      </c>
      <c r="BXL1904" s="2677"/>
      <c r="BXM1904" s="2152">
        <f t="shared" ref="BXM1904:BXO1904" si="954">SUM(BXM1905:BXM1907)</f>
        <v>0</v>
      </c>
      <c r="BXN1904" s="2152">
        <f t="shared" si="954"/>
        <v>115001</v>
      </c>
      <c r="BXO1904" s="2152">
        <f t="shared" si="954"/>
        <v>0</v>
      </c>
      <c r="BXP1904" s="1230">
        <f t="shared" ref="BXP1904:BXP1907" si="955">BXO1904/BXN1904</f>
        <v>0</v>
      </c>
      <c r="BXQ1904" s="1193"/>
      <c r="BXR1904" s="1193"/>
      <c r="BXS1904" s="2676" t="s">
        <v>698</v>
      </c>
      <c r="BXT1904" s="2677"/>
      <c r="BXU1904" s="2152">
        <f t="shared" ref="BXU1904:BXW1904" si="956">SUM(BXU1905:BXU1907)</f>
        <v>0</v>
      </c>
      <c r="BXV1904" s="2152">
        <f t="shared" si="956"/>
        <v>115001</v>
      </c>
      <c r="BXW1904" s="2152">
        <f t="shared" si="956"/>
        <v>0</v>
      </c>
      <c r="BXX1904" s="1230">
        <f t="shared" ref="BXX1904:BXX1907" si="957">BXW1904/BXV1904</f>
        <v>0</v>
      </c>
      <c r="BXY1904" s="1193"/>
      <c r="BXZ1904" s="1193"/>
      <c r="BYA1904" s="2676" t="s">
        <v>698</v>
      </c>
      <c r="BYB1904" s="2677"/>
      <c r="BYC1904" s="2152">
        <f t="shared" ref="BYC1904:BYE1904" si="958">SUM(BYC1905:BYC1907)</f>
        <v>0</v>
      </c>
      <c r="BYD1904" s="2152">
        <f t="shared" si="958"/>
        <v>115001</v>
      </c>
      <c r="BYE1904" s="2152">
        <f t="shared" si="958"/>
        <v>0</v>
      </c>
      <c r="BYF1904" s="1230">
        <f t="shared" ref="BYF1904:BYF1907" si="959">BYE1904/BYD1904</f>
        <v>0</v>
      </c>
      <c r="BYG1904" s="1193"/>
      <c r="BYH1904" s="1193"/>
      <c r="BYI1904" s="2676" t="s">
        <v>698</v>
      </c>
      <c r="BYJ1904" s="2677"/>
      <c r="BYK1904" s="2152">
        <f t="shared" ref="BYK1904:BYM1904" si="960">SUM(BYK1905:BYK1907)</f>
        <v>0</v>
      </c>
      <c r="BYL1904" s="2152">
        <f t="shared" si="960"/>
        <v>115001</v>
      </c>
      <c r="BYM1904" s="2152">
        <f t="shared" si="960"/>
        <v>0</v>
      </c>
      <c r="BYN1904" s="1230">
        <f t="shared" ref="BYN1904:BYN1907" si="961">BYM1904/BYL1904</f>
        <v>0</v>
      </c>
      <c r="BYO1904" s="1193"/>
      <c r="BYP1904" s="1193"/>
      <c r="BYQ1904" s="2676" t="s">
        <v>698</v>
      </c>
      <c r="BYR1904" s="2677"/>
      <c r="BYS1904" s="2152">
        <f t="shared" ref="BYS1904:BYU1904" si="962">SUM(BYS1905:BYS1907)</f>
        <v>0</v>
      </c>
      <c r="BYT1904" s="2152">
        <f t="shared" si="962"/>
        <v>115001</v>
      </c>
      <c r="BYU1904" s="2152">
        <f t="shared" si="962"/>
        <v>0</v>
      </c>
      <c r="BYV1904" s="1230">
        <f t="shared" ref="BYV1904:BYV1907" si="963">BYU1904/BYT1904</f>
        <v>0</v>
      </c>
      <c r="BYW1904" s="1193"/>
      <c r="BYX1904" s="1193"/>
      <c r="BYY1904" s="2676" t="s">
        <v>698</v>
      </c>
      <c r="BYZ1904" s="2677"/>
      <c r="BZA1904" s="2152">
        <f t="shared" ref="BZA1904:BZC1904" si="964">SUM(BZA1905:BZA1907)</f>
        <v>0</v>
      </c>
      <c r="BZB1904" s="2152">
        <f t="shared" si="964"/>
        <v>115001</v>
      </c>
      <c r="BZC1904" s="2152">
        <f t="shared" si="964"/>
        <v>0</v>
      </c>
      <c r="BZD1904" s="1230">
        <f t="shared" ref="BZD1904:BZD1907" si="965">BZC1904/BZB1904</f>
        <v>0</v>
      </c>
      <c r="BZE1904" s="1193"/>
      <c r="BZF1904" s="1193"/>
      <c r="BZG1904" s="2676" t="s">
        <v>698</v>
      </c>
      <c r="BZH1904" s="2677"/>
      <c r="BZI1904" s="2152">
        <f t="shared" ref="BZI1904:BZK1904" si="966">SUM(BZI1905:BZI1907)</f>
        <v>0</v>
      </c>
      <c r="BZJ1904" s="2152">
        <f t="shared" si="966"/>
        <v>115001</v>
      </c>
      <c r="BZK1904" s="2152">
        <f t="shared" si="966"/>
        <v>0</v>
      </c>
      <c r="BZL1904" s="1230">
        <f t="shared" ref="BZL1904:BZL1907" si="967">BZK1904/BZJ1904</f>
        <v>0</v>
      </c>
      <c r="BZM1904" s="1193"/>
      <c r="BZN1904" s="1193"/>
      <c r="BZO1904" s="2676" t="s">
        <v>698</v>
      </c>
      <c r="BZP1904" s="2677"/>
      <c r="BZQ1904" s="2152">
        <f t="shared" ref="BZQ1904:BZS1904" si="968">SUM(BZQ1905:BZQ1907)</f>
        <v>0</v>
      </c>
      <c r="BZR1904" s="2152">
        <f t="shared" si="968"/>
        <v>115001</v>
      </c>
      <c r="BZS1904" s="2152">
        <f t="shared" si="968"/>
        <v>0</v>
      </c>
      <c r="BZT1904" s="1230">
        <f t="shared" ref="BZT1904:BZT1907" si="969">BZS1904/BZR1904</f>
        <v>0</v>
      </c>
      <c r="BZU1904" s="1193"/>
      <c r="BZV1904" s="1193"/>
      <c r="BZW1904" s="2676" t="s">
        <v>698</v>
      </c>
      <c r="BZX1904" s="2677"/>
      <c r="BZY1904" s="2152">
        <f t="shared" ref="BZY1904:CAA1904" si="970">SUM(BZY1905:BZY1907)</f>
        <v>0</v>
      </c>
      <c r="BZZ1904" s="2152">
        <f t="shared" si="970"/>
        <v>115001</v>
      </c>
      <c r="CAA1904" s="2152">
        <f t="shared" si="970"/>
        <v>0</v>
      </c>
      <c r="CAB1904" s="1230">
        <f t="shared" ref="CAB1904:CAB1907" si="971">CAA1904/BZZ1904</f>
        <v>0</v>
      </c>
      <c r="CAC1904" s="1193"/>
      <c r="CAD1904" s="1193"/>
      <c r="CAE1904" s="2676" t="s">
        <v>698</v>
      </c>
      <c r="CAF1904" s="2677"/>
      <c r="CAG1904" s="2152">
        <f t="shared" ref="CAG1904:CAI1904" si="972">SUM(CAG1905:CAG1907)</f>
        <v>0</v>
      </c>
      <c r="CAH1904" s="2152">
        <f t="shared" si="972"/>
        <v>115001</v>
      </c>
      <c r="CAI1904" s="2152">
        <f t="shared" si="972"/>
        <v>0</v>
      </c>
      <c r="CAJ1904" s="1230">
        <f t="shared" ref="CAJ1904:CAJ1907" si="973">CAI1904/CAH1904</f>
        <v>0</v>
      </c>
      <c r="CAK1904" s="1193"/>
      <c r="CAL1904" s="1193"/>
      <c r="CAM1904" s="2676" t="s">
        <v>698</v>
      </c>
      <c r="CAN1904" s="2677"/>
      <c r="CAO1904" s="2152">
        <f t="shared" ref="CAO1904:CAQ1904" si="974">SUM(CAO1905:CAO1907)</f>
        <v>0</v>
      </c>
      <c r="CAP1904" s="2152">
        <f t="shared" si="974"/>
        <v>115001</v>
      </c>
      <c r="CAQ1904" s="2152">
        <f t="shared" si="974"/>
        <v>0</v>
      </c>
      <c r="CAR1904" s="1230">
        <f t="shared" ref="CAR1904:CAR1907" si="975">CAQ1904/CAP1904</f>
        <v>0</v>
      </c>
      <c r="CAS1904" s="1193"/>
      <c r="CAT1904" s="1193"/>
      <c r="CAU1904" s="2676" t="s">
        <v>698</v>
      </c>
      <c r="CAV1904" s="2677"/>
      <c r="CAW1904" s="2152">
        <f t="shared" ref="CAW1904:CAY1904" si="976">SUM(CAW1905:CAW1907)</f>
        <v>0</v>
      </c>
      <c r="CAX1904" s="2152">
        <f t="shared" si="976"/>
        <v>115001</v>
      </c>
      <c r="CAY1904" s="2152">
        <f t="shared" si="976"/>
        <v>0</v>
      </c>
      <c r="CAZ1904" s="1230">
        <f t="shared" ref="CAZ1904:CAZ1907" si="977">CAY1904/CAX1904</f>
        <v>0</v>
      </c>
      <c r="CBA1904" s="1193"/>
      <c r="CBB1904" s="1193"/>
      <c r="CBC1904" s="2676" t="s">
        <v>698</v>
      </c>
      <c r="CBD1904" s="2677"/>
      <c r="CBE1904" s="2152">
        <f t="shared" ref="CBE1904:CBG1904" si="978">SUM(CBE1905:CBE1907)</f>
        <v>0</v>
      </c>
      <c r="CBF1904" s="2152">
        <f t="shared" si="978"/>
        <v>115001</v>
      </c>
      <c r="CBG1904" s="2152">
        <f t="shared" si="978"/>
        <v>0</v>
      </c>
      <c r="CBH1904" s="1230">
        <f t="shared" ref="CBH1904:CBH1907" si="979">CBG1904/CBF1904</f>
        <v>0</v>
      </c>
      <c r="CBI1904" s="1193"/>
      <c r="CBJ1904" s="1193"/>
      <c r="CBK1904" s="2676" t="s">
        <v>698</v>
      </c>
      <c r="CBL1904" s="2677"/>
      <c r="CBM1904" s="2152">
        <f t="shared" ref="CBM1904:CBO1904" si="980">SUM(CBM1905:CBM1907)</f>
        <v>0</v>
      </c>
      <c r="CBN1904" s="2152">
        <f t="shared" si="980"/>
        <v>115001</v>
      </c>
      <c r="CBO1904" s="2152">
        <f t="shared" si="980"/>
        <v>0</v>
      </c>
      <c r="CBP1904" s="1230">
        <f t="shared" ref="CBP1904:CBP1907" si="981">CBO1904/CBN1904</f>
        <v>0</v>
      </c>
      <c r="CBQ1904" s="1193"/>
      <c r="CBR1904" s="1193"/>
      <c r="CBS1904" s="2676" t="s">
        <v>698</v>
      </c>
      <c r="CBT1904" s="2677"/>
      <c r="CBU1904" s="2152">
        <f t="shared" ref="CBU1904:CBW1904" si="982">SUM(CBU1905:CBU1907)</f>
        <v>0</v>
      </c>
      <c r="CBV1904" s="2152">
        <f t="shared" si="982"/>
        <v>115001</v>
      </c>
      <c r="CBW1904" s="2152">
        <f t="shared" si="982"/>
        <v>0</v>
      </c>
      <c r="CBX1904" s="1230">
        <f t="shared" ref="CBX1904:CBX1907" si="983">CBW1904/CBV1904</f>
        <v>0</v>
      </c>
      <c r="CBY1904" s="1193"/>
      <c r="CBZ1904" s="1193"/>
      <c r="CCA1904" s="2676" t="s">
        <v>698</v>
      </c>
      <c r="CCB1904" s="2677"/>
      <c r="CCC1904" s="2152">
        <f t="shared" ref="CCC1904:CCE1904" si="984">SUM(CCC1905:CCC1907)</f>
        <v>0</v>
      </c>
      <c r="CCD1904" s="2152">
        <f t="shared" si="984"/>
        <v>115001</v>
      </c>
      <c r="CCE1904" s="2152">
        <f t="shared" si="984"/>
        <v>0</v>
      </c>
      <c r="CCF1904" s="1230">
        <f t="shared" ref="CCF1904:CCF1907" si="985">CCE1904/CCD1904</f>
        <v>0</v>
      </c>
      <c r="CCG1904" s="1193"/>
      <c r="CCH1904" s="1193"/>
      <c r="CCI1904" s="2676" t="s">
        <v>698</v>
      </c>
      <c r="CCJ1904" s="2677"/>
      <c r="CCK1904" s="2152">
        <f t="shared" ref="CCK1904:CCM1904" si="986">SUM(CCK1905:CCK1907)</f>
        <v>0</v>
      </c>
      <c r="CCL1904" s="2152">
        <f t="shared" si="986"/>
        <v>115001</v>
      </c>
      <c r="CCM1904" s="2152">
        <f t="shared" si="986"/>
        <v>0</v>
      </c>
      <c r="CCN1904" s="1230">
        <f t="shared" ref="CCN1904:CCN1907" si="987">CCM1904/CCL1904</f>
        <v>0</v>
      </c>
      <c r="CCO1904" s="1193"/>
      <c r="CCP1904" s="1193"/>
      <c r="CCQ1904" s="2676" t="s">
        <v>698</v>
      </c>
      <c r="CCR1904" s="2677"/>
      <c r="CCS1904" s="2152">
        <f t="shared" ref="CCS1904:CCU1904" si="988">SUM(CCS1905:CCS1907)</f>
        <v>0</v>
      </c>
      <c r="CCT1904" s="2152">
        <f t="shared" si="988"/>
        <v>115001</v>
      </c>
      <c r="CCU1904" s="2152">
        <f t="shared" si="988"/>
        <v>0</v>
      </c>
      <c r="CCV1904" s="1230">
        <f t="shared" ref="CCV1904:CCV1907" si="989">CCU1904/CCT1904</f>
        <v>0</v>
      </c>
      <c r="CCW1904" s="1193"/>
      <c r="CCX1904" s="1193"/>
      <c r="CCY1904" s="2676" t="s">
        <v>698</v>
      </c>
      <c r="CCZ1904" s="2677"/>
      <c r="CDA1904" s="2152">
        <f t="shared" ref="CDA1904:CDC1904" si="990">SUM(CDA1905:CDA1907)</f>
        <v>0</v>
      </c>
      <c r="CDB1904" s="2152">
        <f t="shared" si="990"/>
        <v>115001</v>
      </c>
      <c r="CDC1904" s="2152">
        <f t="shared" si="990"/>
        <v>0</v>
      </c>
      <c r="CDD1904" s="1230">
        <f t="shared" ref="CDD1904:CDD1907" si="991">CDC1904/CDB1904</f>
        <v>0</v>
      </c>
      <c r="CDE1904" s="1193"/>
      <c r="CDF1904" s="1193"/>
      <c r="CDG1904" s="2676" t="s">
        <v>698</v>
      </c>
      <c r="CDH1904" s="2677"/>
      <c r="CDI1904" s="2152">
        <f t="shared" ref="CDI1904:CDK1904" si="992">SUM(CDI1905:CDI1907)</f>
        <v>0</v>
      </c>
      <c r="CDJ1904" s="2152">
        <f t="shared" si="992"/>
        <v>115001</v>
      </c>
      <c r="CDK1904" s="2152">
        <f t="shared" si="992"/>
        <v>0</v>
      </c>
      <c r="CDL1904" s="1230">
        <f t="shared" ref="CDL1904:CDL1907" si="993">CDK1904/CDJ1904</f>
        <v>0</v>
      </c>
      <c r="CDM1904" s="1193"/>
      <c r="CDN1904" s="1193"/>
      <c r="CDO1904" s="2676" t="s">
        <v>698</v>
      </c>
      <c r="CDP1904" s="2677"/>
      <c r="CDQ1904" s="2152">
        <f t="shared" ref="CDQ1904:CDS1904" si="994">SUM(CDQ1905:CDQ1907)</f>
        <v>0</v>
      </c>
      <c r="CDR1904" s="2152">
        <f t="shared" si="994"/>
        <v>115001</v>
      </c>
      <c r="CDS1904" s="2152">
        <f t="shared" si="994"/>
        <v>0</v>
      </c>
      <c r="CDT1904" s="1230">
        <f t="shared" ref="CDT1904:CDT1907" si="995">CDS1904/CDR1904</f>
        <v>0</v>
      </c>
      <c r="CDU1904" s="1193"/>
      <c r="CDV1904" s="1193"/>
      <c r="CDW1904" s="2676" t="s">
        <v>698</v>
      </c>
      <c r="CDX1904" s="2677"/>
      <c r="CDY1904" s="2152">
        <f t="shared" ref="CDY1904:CEA1904" si="996">SUM(CDY1905:CDY1907)</f>
        <v>0</v>
      </c>
      <c r="CDZ1904" s="2152">
        <f t="shared" si="996"/>
        <v>115001</v>
      </c>
      <c r="CEA1904" s="2152">
        <f t="shared" si="996"/>
        <v>0</v>
      </c>
      <c r="CEB1904" s="1230">
        <f t="shared" ref="CEB1904:CEB1907" si="997">CEA1904/CDZ1904</f>
        <v>0</v>
      </c>
      <c r="CEC1904" s="1193"/>
      <c r="CED1904" s="1193"/>
      <c r="CEE1904" s="2676" t="s">
        <v>698</v>
      </c>
      <c r="CEF1904" s="2677"/>
      <c r="CEG1904" s="2152">
        <f t="shared" ref="CEG1904:CEI1904" si="998">SUM(CEG1905:CEG1907)</f>
        <v>0</v>
      </c>
      <c r="CEH1904" s="2152">
        <f t="shared" si="998"/>
        <v>115001</v>
      </c>
      <c r="CEI1904" s="2152">
        <f t="shared" si="998"/>
        <v>0</v>
      </c>
      <c r="CEJ1904" s="1230">
        <f t="shared" ref="CEJ1904:CEJ1907" si="999">CEI1904/CEH1904</f>
        <v>0</v>
      </c>
      <c r="CEK1904" s="1193"/>
      <c r="CEL1904" s="1193"/>
      <c r="CEM1904" s="2676" t="s">
        <v>698</v>
      </c>
      <c r="CEN1904" s="2677"/>
      <c r="CEO1904" s="2152">
        <f t="shared" ref="CEO1904:CEQ1904" si="1000">SUM(CEO1905:CEO1907)</f>
        <v>0</v>
      </c>
      <c r="CEP1904" s="2152">
        <f t="shared" si="1000"/>
        <v>115001</v>
      </c>
      <c r="CEQ1904" s="2152">
        <f t="shared" si="1000"/>
        <v>0</v>
      </c>
      <c r="CER1904" s="1230">
        <f t="shared" ref="CER1904:CER1907" si="1001">CEQ1904/CEP1904</f>
        <v>0</v>
      </c>
      <c r="CES1904" s="1193"/>
      <c r="CET1904" s="1193"/>
      <c r="CEU1904" s="2676" t="s">
        <v>698</v>
      </c>
      <c r="CEV1904" s="2677"/>
      <c r="CEW1904" s="2152">
        <f t="shared" ref="CEW1904:CEY1904" si="1002">SUM(CEW1905:CEW1907)</f>
        <v>0</v>
      </c>
      <c r="CEX1904" s="2152">
        <f t="shared" si="1002"/>
        <v>115001</v>
      </c>
      <c r="CEY1904" s="2152">
        <f t="shared" si="1002"/>
        <v>0</v>
      </c>
      <c r="CEZ1904" s="1230">
        <f t="shared" ref="CEZ1904:CEZ1907" si="1003">CEY1904/CEX1904</f>
        <v>0</v>
      </c>
      <c r="CFA1904" s="1193"/>
      <c r="CFB1904" s="1193"/>
      <c r="CFC1904" s="2676" t="s">
        <v>698</v>
      </c>
      <c r="CFD1904" s="2677"/>
      <c r="CFE1904" s="2152">
        <f t="shared" ref="CFE1904:CFG1904" si="1004">SUM(CFE1905:CFE1907)</f>
        <v>0</v>
      </c>
      <c r="CFF1904" s="2152">
        <f t="shared" si="1004"/>
        <v>115001</v>
      </c>
      <c r="CFG1904" s="2152">
        <f t="shared" si="1004"/>
        <v>0</v>
      </c>
      <c r="CFH1904" s="1230">
        <f t="shared" ref="CFH1904:CFH1907" si="1005">CFG1904/CFF1904</f>
        <v>0</v>
      </c>
      <c r="CFI1904" s="1193"/>
      <c r="CFJ1904" s="1193"/>
      <c r="CFK1904" s="2676" t="s">
        <v>698</v>
      </c>
      <c r="CFL1904" s="2677"/>
      <c r="CFM1904" s="2152">
        <f t="shared" ref="CFM1904:CFO1904" si="1006">SUM(CFM1905:CFM1907)</f>
        <v>0</v>
      </c>
      <c r="CFN1904" s="2152">
        <f t="shared" si="1006"/>
        <v>115001</v>
      </c>
      <c r="CFO1904" s="2152">
        <f t="shared" si="1006"/>
        <v>0</v>
      </c>
      <c r="CFP1904" s="1230">
        <f t="shared" ref="CFP1904:CFP1907" si="1007">CFO1904/CFN1904</f>
        <v>0</v>
      </c>
      <c r="CFQ1904" s="1193"/>
      <c r="CFR1904" s="1193"/>
      <c r="CFS1904" s="2676" t="s">
        <v>698</v>
      </c>
      <c r="CFT1904" s="2677"/>
      <c r="CFU1904" s="2152">
        <f t="shared" ref="CFU1904:CFW1904" si="1008">SUM(CFU1905:CFU1907)</f>
        <v>0</v>
      </c>
      <c r="CFV1904" s="2152">
        <f t="shared" si="1008"/>
        <v>115001</v>
      </c>
      <c r="CFW1904" s="2152">
        <f t="shared" si="1008"/>
        <v>0</v>
      </c>
      <c r="CFX1904" s="1230">
        <f t="shared" ref="CFX1904:CFX1907" si="1009">CFW1904/CFV1904</f>
        <v>0</v>
      </c>
      <c r="CFY1904" s="1193"/>
      <c r="CFZ1904" s="1193"/>
      <c r="CGA1904" s="2676" t="s">
        <v>698</v>
      </c>
      <c r="CGB1904" s="2677"/>
      <c r="CGC1904" s="2152">
        <f t="shared" ref="CGC1904:CGE1904" si="1010">SUM(CGC1905:CGC1907)</f>
        <v>0</v>
      </c>
      <c r="CGD1904" s="2152">
        <f t="shared" si="1010"/>
        <v>115001</v>
      </c>
      <c r="CGE1904" s="2152">
        <f t="shared" si="1010"/>
        <v>0</v>
      </c>
      <c r="CGF1904" s="1230">
        <f t="shared" ref="CGF1904:CGF1907" si="1011">CGE1904/CGD1904</f>
        <v>0</v>
      </c>
      <c r="CGG1904" s="1193"/>
      <c r="CGH1904" s="1193"/>
      <c r="CGI1904" s="2676" t="s">
        <v>698</v>
      </c>
      <c r="CGJ1904" s="2677"/>
      <c r="CGK1904" s="2152">
        <f t="shared" ref="CGK1904:CGM1904" si="1012">SUM(CGK1905:CGK1907)</f>
        <v>0</v>
      </c>
      <c r="CGL1904" s="2152">
        <f t="shared" si="1012"/>
        <v>115001</v>
      </c>
      <c r="CGM1904" s="2152">
        <f t="shared" si="1012"/>
        <v>0</v>
      </c>
      <c r="CGN1904" s="1230">
        <f t="shared" ref="CGN1904:CGN1907" si="1013">CGM1904/CGL1904</f>
        <v>0</v>
      </c>
      <c r="CGO1904" s="1193"/>
      <c r="CGP1904" s="1193"/>
      <c r="CGQ1904" s="2676" t="s">
        <v>698</v>
      </c>
      <c r="CGR1904" s="2677"/>
      <c r="CGS1904" s="2152">
        <f t="shared" ref="CGS1904:CGU1904" si="1014">SUM(CGS1905:CGS1907)</f>
        <v>0</v>
      </c>
      <c r="CGT1904" s="2152">
        <f t="shared" si="1014"/>
        <v>115001</v>
      </c>
      <c r="CGU1904" s="2152">
        <f t="shared" si="1014"/>
        <v>0</v>
      </c>
      <c r="CGV1904" s="1230">
        <f t="shared" ref="CGV1904:CGV1907" si="1015">CGU1904/CGT1904</f>
        <v>0</v>
      </c>
      <c r="CGW1904" s="1193"/>
      <c r="CGX1904" s="1193"/>
      <c r="CGY1904" s="2676" t="s">
        <v>698</v>
      </c>
      <c r="CGZ1904" s="2677"/>
      <c r="CHA1904" s="2152">
        <f t="shared" ref="CHA1904:CHC1904" si="1016">SUM(CHA1905:CHA1907)</f>
        <v>0</v>
      </c>
      <c r="CHB1904" s="2152">
        <f t="shared" si="1016"/>
        <v>115001</v>
      </c>
      <c r="CHC1904" s="2152">
        <f t="shared" si="1016"/>
        <v>0</v>
      </c>
      <c r="CHD1904" s="1230">
        <f t="shared" ref="CHD1904:CHD1907" si="1017">CHC1904/CHB1904</f>
        <v>0</v>
      </c>
      <c r="CHE1904" s="1193"/>
      <c r="CHF1904" s="1193"/>
      <c r="CHG1904" s="2676" t="s">
        <v>698</v>
      </c>
      <c r="CHH1904" s="2677"/>
      <c r="CHI1904" s="2152">
        <f t="shared" ref="CHI1904:CHK1904" si="1018">SUM(CHI1905:CHI1907)</f>
        <v>0</v>
      </c>
      <c r="CHJ1904" s="2152">
        <f t="shared" si="1018"/>
        <v>115001</v>
      </c>
      <c r="CHK1904" s="2152">
        <f t="shared" si="1018"/>
        <v>0</v>
      </c>
      <c r="CHL1904" s="1230">
        <f t="shared" ref="CHL1904:CHL1907" si="1019">CHK1904/CHJ1904</f>
        <v>0</v>
      </c>
      <c r="CHM1904" s="1193"/>
      <c r="CHN1904" s="1193"/>
      <c r="CHO1904" s="2676" t="s">
        <v>698</v>
      </c>
      <c r="CHP1904" s="2677"/>
      <c r="CHQ1904" s="2152">
        <f t="shared" ref="CHQ1904:CHS1904" si="1020">SUM(CHQ1905:CHQ1907)</f>
        <v>0</v>
      </c>
      <c r="CHR1904" s="2152">
        <f t="shared" si="1020"/>
        <v>115001</v>
      </c>
      <c r="CHS1904" s="2152">
        <f t="shared" si="1020"/>
        <v>0</v>
      </c>
      <c r="CHT1904" s="1230">
        <f t="shared" ref="CHT1904:CHT1907" si="1021">CHS1904/CHR1904</f>
        <v>0</v>
      </c>
      <c r="CHU1904" s="1193"/>
      <c r="CHV1904" s="1193"/>
      <c r="CHW1904" s="2676" t="s">
        <v>698</v>
      </c>
      <c r="CHX1904" s="2677"/>
      <c r="CHY1904" s="2152">
        <f t="shared" ref="CHY1904:CIA1904" si="1022">SUM(CHY1905:CHY1907)</f>
        <v>0</v>
      </c>
      <c r="CHZ1904" s="2152">
        <f t="shared" si="1022"/>
        <v>115001</v>
      </c>
      <c r="CIA1904" s="2152">
        <f t="shared" si="1022"/>
        <v>0</v>
      </c>
      <c r="CIB1904" s="1230">
        <f t="shared" ref="CIB1904:CIB1907" si="1023">CIA1904/CHZ1904</f>
        <v>0</v>
      </c>
      <c r="CIC1904" s="1193"/>
      <c r="CID1904" s="1193"/>
      <c r="CIE1904" s="2676" t="s">
        <v>698</v>
      </c>
      <c r="CIF1904" s="2677"/>
      <c r="CIG1904" s="2152">
        <f t="shared" ref="CIG1904:CII1904" si="1024">SUM(CIG1905:CIG1907)</f>
        <v>0</v>
      </c>
      <c r="CIH1904" s="2152">
        <f t="shared" si="1024"/>
        <v>115001</v>
      </c>
      <c r="CII1904" s="2152">
        <f t="shared" si="1024"/>
        <v>0</v>
      </c>
      <c r="CIJ1904" s="1230">
        <f t="shared" ref="CIJ1904:CIJ1907" si="1025">CII1904/CIH1904</f>
        <v>0</v>
      </c>
      <c r="CIK1904" s="1193"/>
      <c r="CIL1904" s="1193"/>
      <c r="CIM1904" s="2676" t="s">
        <v>698</v>
      </c>
      <c r="CIN1904" s="2677"/>
      <c r="CIO1904" s="2152">
        <f t="shared" ref="CIO1904:CIQ1904" si="1026">SUM(CIO1905:CIO1907)</f>
        <v>0</v>
      </c>
      <c r="CIP1904" s="2152">
        <f t="shared" si="1026"/>
        <v>115001</v>
      </c>
      <c r="CIQ1904" s="2152">
        <f t="shared" si="1026"/>
        <v>0</v>
      </c>
      <c r="CIR1904" s="1230">
        <f t="shared" ref="CIR1904:CIR1907" si="1027">CIQ1904/CIP1904</f>
        <v>0</v>
      </c>
      <c r="CIS1904" s="1193"/>
      <c r="CIT1904" s="1193"/>
      <c r="CIU1904" s="2676" t="s">
        <v>698</v>
      </c>
      <c r="CIV1904" s="2677"/>
      <c r="CIW1904" s="2152">
        <f t="shared" ref="CIW1904:CIY1904" si="1028">SUM(CIW1905:CIW1907)</f>
        <v>0</v>
      </c>
      <c r="CIX1904" s="2152">
        <f t="shared" si="1028"/>
        <v>115001</v>
      </c>
      <c r="CIY1904" s="2152">
        <f t="shared" si="1028"/>
        <v>0</v>
      </c>
      <c r="CIZ1904" s="1230">
        <f t="shared" ref="CIZ1904:CIZ1907" si="1029">CIY1904/CIX1904</f>
        <v>0</v>
      </c>
      <c r="CJA1904" s="1193"/>
      <c r="CJB1904" s="1193"/>
      <c r="CJC1904" s="2676" t="s">
        <v>698</v>
      </c>
      <c r="CJD1904" s="2677"/>
      <c r="CJE1904" s="2152">
        <f t="shared" ref="CJE1904:CJG1904" si="1030">SUM(CJE1905:CJE1907)</f>
        <v>0</v>
      </c>
      <c r="CJF1904" s="2152">
        <f t="shared" si="1030"/>
        <v>115001</v>
      </c>
      <c r="CJG1904" s="2152">
        <f t="shared" si="1030"/>
        <v>0</v>
      </c>
      <c r="CJH1904" s="1230">
        <f t="shared" ref="CJH1904:CJH1907" si="1031">CJG1904/CJF1904</f>
        <v>0</v>
      </c>
      <c r="CJI1904" s="1193"/>
      <c r="CJJ1904" s="1193"/>
      <c r="CJK1904" s="2676" t="s">
        <v>698</v>
      </c>
      <c r="CJL1904" s="2677"/>
      <c r="CJM1904" s="2152">
        <f t="shared" ref="CJM1904:CJO1904" si="1032">SUM(CJM1905:CJM1907)</f>
        <v>0</v>
      </c>
      <c r="CJN1904" s="2152">
        <f t="shared" si="1032"/>
        <v>115001</v>
      </c>
      <c r="CJO1904" s="2152">
        <f t="shared" si="1032"/>
        <v>0</v>
      </c>
      <c r="CJP1904" s="1230">
        <f t="shared" ref="CJP1904:CJP1907" si="1033">CJO1904/CJN1904</f>
        <v>0</v>
      </c>
      <c r="CJQ1904" s="1193"/>
      <c r="CJR1904" s="1193"/>
      <c r="CJS1904" s="2676" t="s">
        <v>698</v>
      </c>
      <c r="CJT1904" s="2677"/>
      <c r="CJU1904" s="2152">
        <f t="shared" ref="CJU1904:CJW1904" si="1034">SUM(CJU1905:CJU1907)</f>
        <v>0</v>
      </c>
      <c r="CJV1904" s="2152">
        <f t="shared" si="1034"/>
        <v>115001</v>
      </c>
      <c r="CJW1904" s="2152">
        <f t="shared" si="1034"/>
        <v>0</v>
      </c>
      <c r="CJX1904" s="1230">
        <f t="shared" ref="CJX1904:CJX1907" si="1035">CJW1904/CJV1904</f>
        <v>0</v>
      </c>
      <c r="CJY1904" s="1193"/>
      <c r="CJZ1904" s="1193"/>
      <c r="CKA1904" s="2676" t="s">
        <v>698</v>
      </c>
      <c r="CKB1904" s="2677"/>
      <c r="CKC1904" s="2152">
        <f t="shared" ref="CKC1904:CKE1904" si="1036">SUM(CKC1905:CKC1907)</f>
        <v>0</v>
      </c>
      <c r="CKD1904" s="2152">
        <f t="shared" si="1036"/>
        <v>115001</v>
      </c>
      <c r="CKE1904" s="2152">
        <f t="shared" si="1036"/>
        <v>0</v>
      </c>
      <c r="CKF1904" s="1230">
        <f t="shared" ref="CKF1904:CKF1907" si="1037">CKE1904/CKD1904</f>
        <v>0</v>
      </c>
      <c r="CKG1904" s="1193"/>
      <c r="CKH1904" s="1193"/>
      <c r="CKI1904" s="2676" t="s">
        <v>698</v>
      </c>
      <c r="CKJ1904" s="2677"/>
      <c r="CKK1904" s="2152">
        <f t="shared" ref="CKK1904:CKM1904" si="1038">SUM(CKK1905:CKK1907)</f>
        <v>0</v>
      </c>
      <c r="CKL1904" s="2152">
        <f t="shared" si="1038"/>
        <v>115001</v>
      </c>
      <c r="CKM1904" s="2152">
        <f t="shared" si="1038"/>
        <v>0</v>
      </c>
      <c r="CKN1904" s="1230">
        <f t="shared" ref="CKN1904:CKN1907" si="1039">CKM1904/CKL1904</f>
        <v>0</v>
      </c>
      <c r="CKO1904" s="1193"/>
      <c r="CKP1904" s="1193"/>
      <c r="CKQ1904" s="2676" t="s">
        <v>698</v>
      </c>
      <c r="CKR1904" s="2677"/>
      <c r="CKS1904" s="2152">
        <f t="shared" ref="CKS1904:CKU1904" si="1040">SUM(CKS1905:CKS1907)</f>
        <v>0</v>
      </c>
      <c r="CKT1904" s="2152">
        <f t="shared" si="1040"/>
        <v>115001</v>
      </c>
      <c r="CKU1904" s="2152">
        <f t="shared" si="1040"/>
        <v>0</v>
      </c>
      <c r="CKV1904" s="1230">
        <f t="shared" ref="CKV1904:CKV1907" si="1041">CKU1904/CKT1904</f>
        <v>0</v>
      </c>
      <c r="CKW1904" s="1193"/>
      <c r="CKX1904" s="1193"/>
      <c r="CKY1904" s="2676" t="s">
        <v>698</v>
      </c>
      <c r="CKZ1904" s="2677"/>
      <c r="CLA1904" s="2152">
        <f t="shared" ref="CLA1904:CLC1904" si="1042">SUM(CLA1905:CLA1907)</f>
        <v>0</v>
      </c>
      <c r="CLB1904" s="2152">
        <f t="shared" si="1042"/>
        <v>115001</v>
      </c>
      <c r="CLC1904" s="2152">
        <f t="shared" si="1042"/>
        <v>0</v>
      </c>
      <c r="CLD1904" s="1230">
        <f t="shared" ref="CLD1904:CLD1907" si="1043">CLC1904/CLB1904</f>
        <v>0</v>
      </c>
      <c r="CLE1904" s="1193"/>
      <c r="CLF1904" s="1193"/>
      <c r="CLG1904" s="2676" t="s">
        <v>698</v>
      </c>
      <c r="CLH1904" s="2677"/>
      <c r="CLI1904" s="2152">
        <f t="shared" ref="CLI1904:CLK1904" si="1044">SUM(CLI1905:CLI1907)</f>
        <v>0</v>
      </c>
      <c r="CLJ1904" s="2152">
        <f t="shared" si="1044"/>
        <v>115001</v>
      </c>
      <c r="CLK1904" s="2152">
        <f t="shared" si="1044"/>
        <v>0</v>
      </c>
      <c r="CLL1904" s="1230">
        <f t="shared" ref="CLL1904:CLL1907" si="1045">CLK1904/CLJ1904</f>
        <v>0</v>
      </c>
      <c r="CLM1904" s="1193"/>
      <c r="CLN1904" s="1193"/>
      <c r="CLO1904" s="2676" t="s">
        <v>698</v>
      </c>
      <c r="CLP1904" s="2677"/>
      <c r="CLQ1904" s="2152">
        <f t="shared" ref="CLQ1904:CLS1904" si="1046">SUM(CLQ1905:CLQ1907)</f>
        <v>0</v>
      </c>
      <c r="CLR1904" s="2152">
        <f t="shared" si="1046"/>
        <v>115001</v>
      </c>
      <c r="CLS1904" s="2152">
        <f t="shared" si="1046"/>
        <v>0</v>
      </c>
      <c r="CLT1904" s="1230">
        <f t="shared" ref="CLT1904:CLT1907" si="1047">CLS1904/CLR1904</f>
        <v>0</v>
      </c>
      <c r="CLU1904" s="1193"/>
      <c r="CLV1904" s="1193"/>
      <c r="CLW1904" s="2676" t="s">
        <v>698</v>
      </c>
      <c r="CLX1904" s="2677"/>
      <c r="CLY1904" s="2152">
        <f t="shared" ref="CLY1904:CMA1904" si="1048">SUM(CLY1905:CLY1907)</f>
        <v>0</v>
      </c>
      <c r="CLZ1904" s="2152">
        <f t="shared" si="1048"/>
        <v>115001</v>
      </c>
      <c r="CMA1904" s="2152">
        <f t="shared" si="1048"/>
        <v>0</v>
      </c>
      <c r="CMB1904" s="1230">
        <f t="shared" ref="CMB1904:CMB1907" si="1049">CMA1904/CLZ1904</f>
        <v>0</v>
      </c>
      <c r="CMC1904" s="1193"/>
      <c r="CMD1904" s="1193"/>
      <c r="CME1904" s="2676" t="s">
        <v>698</v>
      </c>
      <c r="CMF1904" s="2677"/>
      <c r="CMG1904" s="2152">
        <f t="shared" ref="CMG1904:CMI1904" si="1050">SUM(CMG1905:CMG1907)</f>
        <v>0</v>
      </c>
      <c r="CMH1904" s="2152">
        <f t="shared" si="1050"/>
        <v>115001</v>
      </c>
      <c r="CMI1904" s="2152">
        <f t="shared" si="1050"/>
        <v>0</v>
      </c>
      <c r="CMJ1904" s="1230">
        <f t="shared" ref="CMJ1904:CMJ1907" si="1051">CMI1904/CMH1904</f>
        <v>0</v>
      </c>
      <c r="CMK1904" s="1193"/>
      <c r="CML1904" s="1193"/>
      <c r="CMM1904" s="2676" t="s">
        <v>698</v>
      </c>
      <c r="CMN1904" s="2677"/>
      <c r="CMO1904" s="2152">
        <f t="shared" ref="CMO1904:CMQ1904" si="1052">SUM(CMO1905:CMO1907)</f>
        <v>0</v>
      </c>
      <c r="CMP1904" s="2152">
        <f t="shared" si="1052"/>
        <v>115001</v>
      </c>
      <c r="CMQ1904" s="2152">
        <f t="shared" si="1052"/>
        <v>0</v>
      </c>
      <c r="CMR1904" s="1230">
        <f t="shared" ref="CMR1904:CMR1907" si="1053">CMQ1904/CMP1904</f>
        <v>0</v>
      </c>
      <c r="CMS1904" s="1193"/>
      <c r="CMT1904" s="1193"/>
      <c r="CMU1904" s="2676" t="s">
        <v>698</v>
      </c>
      <c r="CMV1904" s="2677"/>
      <c r="CMW1904" s="2152">
        <f t="shared" ref="CMW1904:CMY1904" si="1054">SUM(CMW1905:CMW1907)</f>
        <v>0</v>
      </c>
      <c r="CMX1904" s="2152">
        <f t="shared" si="1054"/>
        <v>115001</v>
      </c>
      <c r="CMY1904" s="2152">
        <f t="shared" si="1054"/>
        <v>0</v>
      </c>
      <c r="CMZ1904" s="1230">
        <f t="shared" ref="CMZ1904:CMZ1907" si="1055">CMY1904/CMX1904</f>
        <v>0</v>
      </c>
      <c r="CNA1904" s="1193"/>
      <c r="CNB1904" s="1193"/>
      <c r="CNC1904" s="2676" t="s">
        <v>698</v>
      </c>
      <c r="CND1904" s="2677"/>
      <c r="CNE1904" s="2152">
        <f t="shared" ref="CNE1904:CNG1904" si="1056">SUM(CNE1905:CNE1907)</f>
        <v>0</v>
      </c>
      <c r="CNF1904" s="2152">
        <f t="shared" si="1056"/>
        <v>115001</v>
      </c>
      <c r="CNG1904" s="2152">
        <f t="shared" si="1056"/>
        <v>0</v>
      </c>
      <c r="CNH1904" s="1230">
        <f t="shared" ref="CNH1904:CNH1907" si="1057">CNG1904/CNF1904</f>
        <v>0</v>
      </c>
      <c r="CNI1904" s="1193"/>
      <c r="CNJ1904" s="1193"/>
      <c r="CNK1904" s="2676" t="s">
        <v>698</v>
      </c>
      <c r="CNL1904" s="2677"/>
      <c r="CNM1904" s="2152">
        <f t="shared" ref="CNM1904:CNO1904" si="1058">SUM(CNM1905:CNM1907)</f>
        <v>0</v>
      </c>
      <c r="CNN1904" s="2152">
        <f t="shared" si="1058"/>
        <v>115001</v>
      </c>
      <c r="CNO1904" s="2152">
        <f t="shared" si="1058"/>
        <v>0</v>
      </c>
      <c r="CNP1904" s="1230">
        <f t="shared" ref="CNP1904:CNP1907" si="1059">CNO1904/CNN1904</f>
        <v>0</v>
      </c>
      <c r="CNQ1904" s="1193"/>
      <c r="CNR1904" s="1193"/>
      <c r="CNS1904" s="2676" t="s">
        <v>698</v>
      </c>
      <c r="CNT1904" s="2677"/>
      <c r="CNU1904" s="2152">
        <f t="shared" ref="CNU1904:CNW1904" si="1060">SUM(CNU1905:CNU1907)</f>
        <v>0</v>
      </c>
      <c r="CNV1904" s="2152">
        <f t="shared" si="1060"/>
        <v>115001</v>
      </c>
      <c r="CNW1904" s="2152">
        <f t="shared" si="1060"/>
        <v>0</v>
      </c>
      <c r="CNX1904" s="1230">
        <f t="shared" ref="CNX1904:CNX1907" si="1061">CNW1904/CNV1904</f>
        <v>0</v>
      </c>
      <c r="CNY1904" s="1193"/>
      <c r="CNZ1904" s="1193"/>
      <c r="COA1904" s="2676" t="s">
        <v>698</v>
      </c>
      <c r="COB1904" s="2677"/>
      <c r="COC1904" s="2152">
        <f t="shared" ref="COC1904:COE1904" si="1062">SUM(COC1905:COC1907)</f>
        <v>0</v>
      </c>
      <c r="COD1904" s="2152">
        <f t="shared" si="1062"/>
        <v>115001</v>
      </c>
      <c r="COE1904" s="2152">
        <f t="shared" si="1062"/>
        <v>0</v>
      </c>
      <c r="COF1904" s="1230">
        <f t="shared" ref="COF1904:COF1907" si="1063">COE1904/COD1904</f>
        <v>0</v>
      </c>
      <c r="COG1904" s="1193"/>
      <c r="COH1904" s="1193"/>
      <c r="COI1904" s="2676" t="s">
        <v>698</v>
      </c>
      <c r="COJ1904" s="2677"/>
      <c r="COK1904" s="2152">
        <f t="shared" ref="COK1904:COM1904" si="1064">SUM(COK1905:COK1907)</f>
        <v>0</v>
      </c>
      <c r="COL1904" s="2152">
        <f t="shared" si="1064"/>
        <v>115001</v>
      </c>
      <c r="COM1904" s="2152">
        <f t="shared" si="1064"/>
        <v>0</v>
      </c>
      <c r="CON1904" s="1230">
        <f t="shared" ref="CON1904:CON1907" si="1065">COM1904/COL1904</f>
        <v>0</v>
      </c>
      <c r="COO1904" s="1193"/>
      <c r="COP1904" s="1193"/>
      <c r="COQ1904" s="2676" t="s">
        <v>698</v>
      </c>
      <c r="COR1904" s="2677"/>
      <c r="COS1904" s="2152">
        <f t="shared" ref="COS1904:COU1904" si="1066">SUM(COS1905:COS1907)</f>
        <v>0</v>
      </c>
      <c r="COT1904" s="2152">
        <f t="shared" si="1066"/>
        <v>115001</v>
      </c>
      <c r="COU1904" s="2152">
        <f t="shared" si="1066"/>
        <v>0</v>
      </c>
      <c r="COV1904" s="1230">
        <f t="shared" ref="COV1904:COV1907" si="1067">COU1904/COT1904</f>
        <v>0</v>
      </c>
      <c r="COW1904" s="1193"/>
      <c r="COX1904" s="1193"/>
      <c r="COY1904" s="2676" t="s">
        <v>698</v>
      </c>
      <c r="COZ1904" s="2677"/>
      <c r="CPA1904" s="2152">
        <f t="shared" ref="CPA1904:CPC1904" si="1068">SUM(CPA1905:CPA1907)</f>
        <v>0</v>
      </c>
      <c r="CPB1904" s="2152">
        <f t="shared" si="1068"/>
        <v>115001</v>
      </c>
      <c r="CPC1904" s="2152">
        <f t="shared" si="1068"/>
        <v>0</v>
      </c>
      <c r="CPD1904" s="1230">
        <f t="shared" ref="CPD1904:CPD1907" si="1069">CPC1904/CPB1904</f>
        <v>0</v>
      </c>
      <c r="CPE1904" s="1193"/>
      <c r="CPF1904" s="1193"/>
      <c r="CPG1904" s="2676" t="s">
        <v>698</v>
      </c>
      <c r="CPH1904" s="2677"/>
      <c r="CPI1904" s="2152">
        <f t="shared" ref="CPI1904:CPK1904" si="1070">SUM(CPI1905:CPI1907)</f>
        <v>0</v>
      </c>
      <c r="CPJ1904" s="2152">
        <f t="shared" si="1070"/>
        <v>115001</v>
      </c>
      <c r="CPK1904" s="2152">
        <f t="shared" si="1070"/>
        <v>0</v>
      </c>
      <c r="CPL1904" s="1230">
        <f t="shared" ref="CPL1904:CPL1907" si="1071">CPK1904/CPJ1904</f>
        <v>0</v>
      </c>
      <c r="CPM1904" s="1193"/>
      <c r="CPN1904" s="1193"/>
      <c r="CPO1904" s="2676" t="s">
        <v>698</v>
      </c>
      <c r="CPP1904" s="2677"/>
      <c r="CPQ1904" s="2152">
        <f t="shared" ref="CPQ1904:CPS1904" si="1072">SUM(CPQ1905:CPQ1907)</f>
        <v>0</v>
      </c>
      <c r="CPR1904" s="2152">
        <f t="shared" si="1072"/>
        <v>115001</v>
      </c>
      <c r="CPS1904" s="2152">
        <f t="shared" si="1072"/>
        <v>0</v>
      </c>
      <c r="CPT1904" s="1230">
        <f t="shared" ref="CPT1904:CPT1907" si="1073">CPS1904/CPR1904</f>
        <v>0</v>
      </c>
      <c r="CPU1904" s="1193"/>
      <c r="CPV1904" s="1193"/>
      <c r="CPW1904" s="2676" t="s">
        <v>698</v>
      </c>
      <c r="CPX1904" s="2677"/>
      <c r="CPY1904" s="2152">
        <f t="shared" ref="CPY1904:CQA1904" si="1074">SUM(CPY1905:CPY1907)</f>
        <v>0</v>
      </c>
      <c r="CPZ1904" s="2152">
        <f t="shared" si="1074"/>
        <v>115001</v>
      </c>
      <c r="CQA1904" s="2152">
        <f t="shared" si="1074"/>
        <v>0</v>
      </c>
      <c r="CQB1904" s="1230">
        <f t="shared" ref="CQB1904:CQB1907" si="1075">CQA1904/CPZ1904</f>
        <v>0</v>
      </c>
      <c r="CQC1904" s="1193"/>
      <c r="CQD1904" s="1193"/>
      <c r="CQE1904" s="2676" t="s">
        <v>698</v>
      </c>
      <c r="CQF1904" s="2677"/>
      <c r="CQG1904" s="2152">
        <f t="shared" ref="CQG1904:CQI1904" si="1076">SUM(CQG1905:CQG1907)</f>
        <v>0</v>
      </c>
      <c r="CQH1904" s="2152">
        <f t="shared" si="1076"/>
        <v>115001</v>
      </c>
      <c r="CQI1904" s="2152">
        <f t="shared" si="1076"/>
        <v>0</v>
      </c>
      <c r="CQJ1904" s="1230">
        <f t="shared" ref="CQJ1904:CQJ1907" si="1077">CQI1904/CQH1904</f>
        <v>0</v>
      </c>
      <c r="CQK1904" s="1193"/>
      <c r="CQL1904" s="1193"/>
      <c r="CQM1904" s="2676" t="s">
        <v>698</v>
      </c>
      <c r="CQN1904" s="2677"/>
      <c r="CQO1904" s="2152">
        <f t="shared" ref="CQO1904:CQQ1904" si="1078">SUM(CQO1905:CQO1907)</f>
        <v>0</v>
      </c>
      <c r="CQP1904" s="2152">
        <f t="shared" si="1078"/>
        <v>115001</v>
      </c>
      <c r="CQQ1904" s="2152">
        <f t="shared" si="1078"/>
        <v>0</v>
      </c>
      <c r="CQR1904" s="1230">
        <f t="shared" ref="CQR1904:CQR1907" si="1079">CQQ1904/CQP1904</f>
        <v>0</v>
      </c>
      <c r="CQS1904" s="1193"/>
      <c r="CQT1904" s="1193"/>
      <c r="CQU1904" s="2676" t="s">
        <v>698</v>
      </c>
      <c r="CQV1904" s="2677"/>
      <c r="CQW1904" s="2152">
        <f t="shared" ref="CQW1904:CQY1904" si="1080">SUM(CQW1905:CQW1907)</f>
        <v>0</v>
      </c>
      <c r="CQX1904" s="2152">
        <f t="shared" si="1080"/>
        <v>115001</v>
      </c>
      <c r="CQY1904" s="2152">
        <f t="shared" si="1080"/>
        <v>0</v>
      </c>
      <c r="CQZ1904" s="1230">
        <f t="shared" ref="CQZ1904:CQZ1907" si="1081">CQY1904/CQX1904</f>
        <v>0</v>
      </c>
      <c r="CRA1904" s="1193"/>
      <c r="CRB1904" s="1193"/>
      <c r="CRC1904" s="2676" t="s">
        <v>698</v>
      </c>
      <c r="CRD1904" s="2677"/>
      <c r="CRE1904" s="2152">
        <f t="shared" ref="CRE1904:CRG1904" si="1082">SUM(CRE1905:CRE1907)</f>
        <v>0</v>
      </c>
      <c r="CRF1904" s="2152">
        <f t="shared" si="1082"/>
        <v>115001</v>
      </c>
      <c r="CRG1904" s="2152">
        <f t="shared" si="1082"/>
        <v>0</v>
      </c>
      <c r="CRH1904" s="1230">
        <f t="shared" ref="CRH1904:CRH1907" si="1083">CRG1904/CRF1904</f>
        <v>0</v>
      </c>
      <c r="CRI1904" s="1193"/>
      <c r="CRJ1904" s="1193"/>
      <c r="CRK1904" s="2676" t="s">
        <v>698</v>
      </c>
      <c r="CRL1904" s="2677"/>
      <c r="CRM1904" s="2152">
        <f t="shared" ref="CRM1904:CRO1904" si="1084">SUM(CRM1905:CRM1907)</f>
        <v>0</v>
      </c>
      <c r="CRN1904" s="2152">
        <f t="shared" si="1084"/>
        <v>115001</v>
      </c>
      <c r="CRO1904" s="2152">
        <f t="shared" si="1084"/>
        <v>0</v>
      </c>
      <c r="CRP1904" s="1230">
        <f t="shared" ref="CRP1904:CRP1907" si="1085">CRO1904/CRN1904</f>
        <v>0</v>
      </c>
      <c r="CRQ1904" s="1193"/>
      <c r="CRR1904" s="1193"/>
      <c r="CRS1904" s="2676" t="s">
        <v>698</v>
      </c>
      <c r="CRT1904" s="2677"/>
      <c r="CRU1904" s="2152">
        <f t="shared" ref="CRU1904:CRW1904" si="1086">SUM(CRU1905:CRU1907)</f>
        <v>0</v>
      </c>
      <c r="CRV1904" s="2152">
        <f t="shared" si="1086"/>
        <v>115001</v>
      </c>
      <c r="CRW1904" s="2152">
        <f t="shared" si="1086"/>
        <v>0</v>
      </c>
      <c r="CRX1904" s="1230">
        <f t="shared" ref="CRX1904:CRX1907" si="1087">CRW1904/CRV1904</f>
        <v>0</v>
      </c>
      <c r="CRY1904" s="1193"/>
      <c r="CRZ1904" s="1193"/>
      <c r="CSA1904" s="2676" t="s">
        <v>698</v>
      </c>
      <c r="CSB1904" s="2677"/>
      <c r="CSC1904" s="2152">
        <f t="shared" ref="CSC1904:CSE1904" si="1088">SUM(CSC1905:CSC1907)</f>
        <v>0</v>
      </c>
      <c r="CSD1904" s="2152">
        <f t="shared" si="1088"/>
        <v>115001</v>
      </c>
      <c r="CSE1904" s="2152">
        <f t="shared" si="1088"/>
        <v>0</v>
      </c>
      <c r="CSF1904" s="1230">
        <f t="shared" ref="CSF1904:CSF1907" si="1089">CSE1904/CSD1904</f>
        <v>0</v>
      </c>
      <c r="CSG1904" s="1193"/>
      <c r="CSH1904" s="1193"/>
      <c r="CSI1904" s="2676" t="s">
        <v>698</v>
      </c>
      <c r="CSJ1904" s="2677"/>
      <c r="CSK1904" s="2152">
        <f t="shared" ref="CSK1904:CSM1904" si="1090">SUM(CSK1905:CSK1907)</f>
        <v>0</v>
      </c>
      <c r="CSL1904" s="2152">
        <f t="shared" si="1090"/>
        <v>115001</v>
      </c>
      <c r="CSM1904" s="2152">
        <f t="shared" si="1090"/>
        <v>0</v>
      </c>
      <c r="CSN1904" s="1230">
        <f t="shared" ref="CSN1904:CSN1907" si="1091">CSM1904/CSL1904</f>
        <v>0</v>
      </c>
      <c r="CSO1904" s="1193"/>
      <c r="CSP1904" s="1193"/>
      <c r="CSQ1904" s="2676" t="s">
        <v>698</v>
      </c>
      <c r="CSR1904" s="2677"/>
      <c r="CSS1904" s="2152">
        <f t="shared" ref="CSS1904:CSU1904" si="1092">SUM(CSS1905:CSS1907)</f>
        <v>0</v>
      </c>
      <c r="CST1904" s="2152">
        <f t="shared" si="1092"/>
        <v>115001</v>
      </c>
      <c r="CSU1904" s="2152">
        <f t="shared" si="1092"/>
        <v>0</v>
      </c>
      <c r="CSV1904" s="1230">
        <f t="shared" ref="CSV1904:CSV1907" si="1093">CSU1904/CST1904</f>
        <v>0</v>
      </c>
      <c r="CSW1904" s="1193"/>
      <c r="CSX1904" s="1193"/>
      <c r="CSY1904" s="2676" t="s">
        <v>698</v>
      </c>
      <c r="CSZ1904" s="2677"/>
      <c r="CTA1904" s="2152">
        <f t="shared" ref="CTA1904:CTC1904" si="1094">SUM(CTA1905:CTA1907)</f>
        <v>0</v>
      </c>
      <c r="CTB1904" s="2152">
        <f t="shared" si="1094"/>
        <v>115001</v>
      </c>
      <c r="CTC1904" s="2152">
        <f t="shared" si="1094"/>
        <v>0</v>
      </c>
      <c r="CTD1904" s="1230">
        <f t="shared" ref="CTD1904:CTD1907" si="1095">CTC1904/CTB1904</f>
        <v>0</v>
      </c>
      <c r="CTE1904" s="1193"/>
      <c r="CTF1904" s="1193"/>
      <c r="CTG1904" s="2676" t="s">
        <v>698</v>
      </c>
      <c r="CTH1904" s="2677"/>
      <c r="CTI1904" s="2152">
        <f t="shared" ref="CTI1904:CTK1904" si="1096">SUM(CTI1905:CTI1907)</f>
        <v>0</v>
      </c>
      <c r="CTJ1904" s="2152">
        <f t="shared" si="1096"/>
        <v>115001</v>
      </c>
      <c r="CTK1904" s="2152">
        <f t="shared" si="1096"/>
        <v>0</v>
      </c>
      <c r="CTL1904" s="1230">
        <f t="shared" ref="CTL1904:CTL1907" si="1097">CTK1904/CTJ1904</f>
        <v>0</v>
      </c>
      <c r="CTM1904" s="1193"/>
      <c r="CTN1904" s="1193"/>
      <c r="CTO1904" s="2676" t="s">
        <v>698</v>
      </c>
      <c r="CTP1904" s="2677"/>
      <c r="CTQ1904" s="2152">
        <f t="shared" ref="CTQ1904:CTS1904" si="1098">SUM(CTQ1905:CTQ1907)</f>
        <v>0</v>
      </c>
      <c r="CTR1904" s="2152">
        <f t="shared" si="1098"/>
        <v>115001</v>
      </c>
      <c r="CTS1904" s="2152">
        <f t="shared" si="1098"/>
        <v>0</v>
      </c>
      <c r="CTT1904" s="1230">
        <f t="shared" ref="CTT1904:CTT1907" si="1099">CTS1904/CTR1904</f>
        <v>0</v>
      </c>
      <c r="CTU1904" s="1193"/>
      <c r="CTV1904" s="1193"/>
      <c r="CTW1904" s="2676" t="s">
        <v>698</v>
      </c>
      <c r="CTX1904" s="2677"/>
      <c r="CTY1904" s="2152">
        <f t="shared" ref="CTY1904:CUA1904" si="1100">SUM(CTY1905:CTY1907)</f>
        <v>0</v>
      </c>
      <c r="CTZ1904" s="2152">
        <f t="shared" si="1100"/>
        <v>115001</v>
      </c>
      <c r="CUA1904" s="2152">
        <f t="shared" si="1100"/>
        <v>0</v>
      </c>
      <c r="CUB1904" s="1230">
        <f t="shared" ref="CUB1904:CUB1907" si="1101">CUA1904/CTZ1904</f>
        <v>0</v>
      </c>
      <c r="CUC1904" s="1193"/>
      <c r="CUD1904" s="1193"/>
      <c r="CUE1904" s="2676" t="s">
        <v>698</v>
      </c>
      <c r="CUF1904" s="2677"/>
      <c r="CUG1904" s="2152">
        <f t="shared" ref="CUG1904:CUI1904" si="1102">SUM(CUG1905:CUG1907)</f>
        <v>0</v>
      </c>
      <c r="CUH1904" s="2152">
        <f t="shared" si="1102"/>
        <v>115001</v>
      </c>
      <c r="CUI1904" s="2152">
        <f t="shared" si="1102"/>
        <v>0</v>
      </c>
      <c r="CUJ1904" s="1230">
        <f t="shared" ref="CUJ1904:CUJ1907" si="1103">CUI1904/CUH1904</f>
        <v>0</v>
      </c>
      <c r="CUK1904" s="1193"/>
      <c r="CUL1904" s="1193"/>
      <c r="CUM1904" s="2676" t="s">
        <v>698</v>
      </c>
      <c r="CUN1904" s="2677"/>
      <c r="CUO1904" s="2152">
        <f t="shared" ref="CUO1904:CUQ1904" si="1104">SUM(CUO1905:CUO1907)</f>
        <v>0</v>
      </c>
      <c r="CUP1904" s="2152">
        <f t="shared" si="1104"/>
        <v>115001</v>
      </c>
      <c r="CUQ1904" s="2152">
        <f t="shared" si="1104"/>
        <v>0</v>
      </c>
      <c r="CUR1904" s="1230">
        <f t="shared" ref="CUR1904:CUR1907" si="1105">CUQ1904/CUP1904</f>
        <v>0</v>
      </c>
      <c r="CUS1904" s="1193"/>
      <c r="CUT1904" s="1193"/>
      <c r="CUU1904" s="2676" t="s">
        <v>698</v>
      </c>
      <c r="CUV1904" s="2677"/>
      <c r="CUW1904" s="2152">
        <f t="shared" ref="CUW1904:CUY1904" si="1106">SUM(CUW1905:CUW1907)</f>
        <v>0</v>
      </c>
      <c r="CUX1904" s="2152">
        <f t="shared" si="1106"/>
        <v>115001</v>
      </c>
      <c r="CUY1904" s="2152">
        <f t="shared" si="1106"/>
        <v>0</v>
      </c>
      <c r="CUZ1904" s="1230">
        <f t="shared" ref="CUZ1904:CUZ1907" si="1107">CUY1904/CUX1904</f>
        <v>0</v>
      </c>
      <c r="CVA1904" s="1193"/>
      <c r="CVB1904" s="1193"/>
      <c r="CVC1904" s="2676" t="s">
        <v>698</v>
      </c>
      <c r="CVD1904" s="2677"/>
      <c r="CVE1904" s="2152">
        <f t="shared" ref="CVE1904:CVG1904" si="1108">SUM(CVE1905:CVE1907)</f>
        <v>0</v>
      </c>
      <c r="CVF1904" s="2152">
        <f t="shared" si="1108"/>
        <v>115001</v>
      </c>
      <c r="CVG1904" s="2152">
        <f t="shared" si="1108"/>
        <v>0</v>
      </c>
      <c r="CVH1904" s="1230">
        <f t="shared" ref="CVH1904:CVH1907" si="1109">CVG1904/CVF1904</f>
        <v>0</v>
      </c>
      <c r="CVI1904" s="1193"/>
      <c r="CVJ1904" s="1193"/>
      <c r="CVK1904" s="2676" t="s">
        <v>698</v>
      </c>
      <c r="CVL1904" s="2677"/>
      <c r="CVM1904" s="2152">
        <f t="shared" ref="CVM1904:CVO1904" si="1110">SUM(CVM1905:CVM1907)</f>
        <v>0</v>
      </c>
      <c r="CVN1904" s="2152">
        <f t="shared" si="1110"/>
        <v>115001</v>
      </c>
      <c r="CVO1904" s="2152">
        <f t="shared" si="1110"/>
        <v>0</v>
      </c>
      <c r="CVP1904" s="1230">
        <f t="shared" ref="CVP1904:CVP1907" si="1111">CVO1904/CVN1904</f>
        <v>0</v>
      </c>
      <c r="CVQ1904" s="1193"/>
      <c r="CVR1904" s="1193"/>
      <c r="CVS1904" s="2676" t="s">
        <v>698</v>
      </c>
      <c r="CVT1904" s="2677"/>
      <c r="CVU1904" s="2152">
        <f t="shared" ref="CVU1904:CVW1904" si="1112">SUM(CVU1905:CVU1907)</f>
        <v>0</v>
      </c>
      <c r="CVV1904" s="2152">
        <f t="shared" si="1112"/>
        <v>115001</v>
      </c>
      <c r="CVW1904" s="2152">
        <f t="shared" si="1112"/>
        <v>0</v>
      </c>
      <c r="CVX1904" s="1230">
        <f t="shared" ref="CVX1904:CVX1907" si="1113">CVW1904/CVV1904</f>
        <v>0</v>
      </c>
      <c r="CVY1904" s="1193"/>
      <c r="CVZ1904" s="1193"/>
      <c r="CWA1904" s="2676" t="s">
        <v>698</v>
      </c>
      <c r="CWB1904" s="2677"/>
      <c r="CWC1904" s="2152">
        <f t="shared" ref="CWC1904:CWE1904" si="1114">SUM(CWC1905:CWC1907)</f>
        <v>0</v>
      </c>
      <c r="CWD1904" s="2152">
        <f t="shared" si="1114"/>
        <v>115001</v>
      </c>
      <c r="CWE1904" s="2152">
        <f t="shared" si="1114"/>
        <v>0</v>
      </c>
      <c r="CWF1904" s="1230">
        <f t="shared" ref="CWF1904:CWF1907" si="1115">CWE1904/CWD1904</f>
        <v>0</v>
      </c>
      <c r="CWG1904" s="1193"/>
      <c r="CWH1904" s="1193"/>
      <c r="CWI1904" s="2676" t="s">
        <v>698</v>
      </c>
      <c r="CWJ1904" s="2677"/>
      <c r="CWK1904" s="2152">
        <f t="shared" ref="CWK1904:CWM1904" si="1116">SUM(CWK1905:CWK1907)</f>
        <v>0</v>
      </c>
      <c r="CWL1904" s="2152">
        <f t="shared" si="1116"/>
        <v>115001</v>
      </c>
      <c r="CWM1904" s="2152">
        <f t="shared" si="1116"/>
        <v>0</v>
      </c>
      <c r="CWN1904" s="1230">
        <f t="shared" ref="CWN1904:CWN1907" si="1117">CWM1904/CWL1904</f>
        <v>0</v>
      </c>
      <c r="CWO1904" s="1193"/>
      <c r="CWP1904" s="1193"/>
      <c r="CWQ1904" s="2676" t="s">
        <v>698</v>
      </c>
      <c r="CWR1904" s="2677"/>
      <c r="CWS1904" s="2152">
        <f t="shared" ref="CWS1904:CWU1904" si="1118">SUM(CWS1905:CWS1907)</f>
        <v>0</v>
      </c>
      <c r="CWT1904" s="2152">
        <f t="shared" si="1118"/>
        <v>115001</v>
      </c>
      <c r="CWU1904" s="2152">
        <f t="shared" si="1118"/>
        <v>0</v>
      </c>
      <c r="CWV1904" s="1230">
        <f t="shared" ref="CWV1904:CWV1907" si="1119">CWU1904/CWT1904</f>
        <v>0</v>
      </c>
      <c r="CWW1904" s="1193"/>
      <c r="CWX1904" s="1193"/>
      <c r="CWY1904" s="2676" t="s">
        <v>698</v>
      </c>
      <c r="CWZ1904" s="2677"/>
      <c r="CXA1904" s="2152">
        <f t="shared" ref="CXA1904:CXC1904" si="1120">SUM(CXA1905:CXA1907)</f>
        <v>0</v>
      </c>
      <c r="CXB1904" s="2152">
        <f t="shared" si="1120"/>
        <v>115001</v>
      </c>
      <c r="CXC1904" s="2152">
        <f t="shared" si="1120"/>
        <v>0</v>
      </c>
      <c r="CXD1904" s="1230">
        <f t="shared" ref="CXD1904:CXD1907" si="1121">CXC1904/CXB1904</f>
        <v>0</v>
      </c>
      <c r="CXE1904" s="1193"/>
      <c r="CXF1904" s="1193"/>
      <c r="CXG1904" s="2676" t="s">
        <v>698</v>
      </c>
      <c r="CXH1904" s="2677"/>
      <c r="CXI1904" s="2152">
        <f t="shared" ref="CXI1904:CXK1904" si="1122">SUM(CXI1905:CXI1907)</f>
        <v>0</v>
      </c>
      <c r="CXJ1904" s="2152">
        <f t="shared" si="1122"/>
        <v>115001</v>
      </c>
      <c r="CXK1904" s="2152">
        <f t="shared" si="1122"/>
        <v>0</v>
      </c>
      <c r="CXL1904" s="1230">
        <f t="shared" ref="CXL1904:CXL1907" si="1123">CXK1904/CXJ1904</f>
        <v>0</v>
      </c>
      <c r="CXM1904" s="1193"/>
      <c r="CXN1904" s="1193"/>
      <c r="CXO1904" s="2676" t="s">
        <v>698</v>
      </c>
      <c r="CXP1904" s="2677"/>
      <c r="CXQ1904" s="2152">
        <f t="shared" ref="CXQ1904:CXS1904" si="1124">SUM(CXQ1905:CXQ1907)</f>
        <v>0</v>
      </c>
      <c r="CXR1904" s="2152">
        <f t="shared" si="1124"/>
        <v>115001</v>
      </c>
      <c r="CXS1904" s="2152">
        <f t="shared" si="1124"/>
        <v>0</v>
      </c>
      <c r="CXT1904" s="1230">
        <f t="shared" ref="CXT1904:CXT1907" si="1125">CXS1904/CXR1904</f>
        <v>0</v>
      </c>
      <c r="CXU1904" s="1193"/>
      <c r="CXV1904" s="1193"/>
      <c r="CXW1904" s="2676" t="s">
        <v>698</v>
      </c>
      <c r="CXX1904" s="2677"/>
      <c r="CXY1904" s="2152">
        <f t="shared" ref="CXY1904:CYA1904" si="1126">SUM(CXY1905:CXY1907)</f>
        <v>0</v>
      </c>
      <c r="CXZ1904" s="2152">
        <f t="shared" si="1126"/>
        <v>115001</v>
      </c>
      <c r="CYA1904" s="2152">
        <f t="shared" si="1126"/>
        <v>0</v>
      </c>
      <c r="CYB1904" s="1230">
        <f t="shared" ref="CYB1904:CYB1907" si="1127">CYA1904/CXZ1904</f>
        <v>0</v>
      </c>
      <c r="CYC1904" s="1193"/>
      <c r="CYD1904" s="1193"/>
      <c r="CYE1904" s="2676" t="s">
        <v>698</v>
      </c>
      <c r="CYF1904" s="2677"/>
      <c r="CYG1904" s="2152">
        <f t="shared" ref="CYG1904:CYI1904" si="1128">SUM(CYG1905:CYG1907)</f>
        <v>0</v>
      </c>
      <c r="CYH1904" s="2152">
        <f t="shared" si="1128"/>
        <v>115001</v>
      </c>
      <c r="CYI1904" s="2152">
        <f t="shared" si="1128"/>
        <v>0</v>
      </c>
      <c r="CYJ1904" s="1230">
        <f t="shared" ref="CYJ1904:CYJ1907" si="1129">CYI1904/CYH1904</f>
        <v>0</v>
      </c>
      <c r="CYK1904" s="1193"/>
      <c r="CYL1904" s="1193"/>
      <c r="CYM1904" s="2676" t="s">
        <v>698</v>
      </c>
      <c r="CYN1904" s="2677"/>
      <c r="CYO1904" s="2152">
        <f t="shared" ref="CYO1904:CYQ1904" si="1130">SUM(CYO1905:CYO1907)</f>
        <v>0</v>
      </c>
      <c r="CYP1904" s="2152">
        <f t="shared" si="1130"/>
        <v>115001</v>
      </c>
      <c r="CYQ1904" s="2152">
        <f t="shared" si="1130"/>
        <v>0</v>
      </c>
      <c r="CYR1904" s="1230">
        <f t="shared" ref="CYR1904:CYR1907" si="1131">CYQ1904/CYP1904</f>
        <v>0</v>
      </c>
      <c r="CYS1904" s="1193"/>
      <c r="CYT1904" s="1193"/>
      <c r="CYU1904" s="2676" t="s">
        <v>698</v>
      </c>
      <c r="CYV1904" s="2677"/>
      <c r="CYW1904" s="2152">
        <f t="shared" ref="CYW1904:CYY1904" si="1132">SUM(CYW1905:CYW1907)</f>
        <v>0</v>
      </c>
      <c r="CYX1904" s="2152">
        <f t="shared" si="1132"/>
        <v>115001</v>
      </c>
      <c r="CYY1904" s="2152">
        <f t="shared" si="1132"/>
        <v>0</v>
      </c>
      <c r="CYZ1904" s="1230">
        <f t="shared" ref="CYZ1904:CYZ1907" si="1133">CYY1904/CYX1904</f>
        <v>0</v>
      </c>
      <c r="CZA1904" s="1193"/>
      <c r="CZB1904" s="1193"/>
      <c r="CZC1904" s="2676" t="s">
        <v>698</v>
      </c>
      <c r="CZD1904" s="2677"/>
      <c r="CZE1904" s="2152">
        <f t="shared" ref="CZE1904:CZG1904" si="1134">SUM(CZE1905:CZE1907)</f>
        <v>0</v>
      </c>
      <c r="CZF1904" s="2152">
        <f t="shared" si="1134"/>
        <v>115001</v>
      </c>
      <c r="CZG1904" s="2152">
        <f t="shared" si="1134"/>
        <v>0</v>
      </c>
      <c r="CZH1904" s="1230">
        <f t="shared" ref="CZH1904:CZH1907" si="1135">CZG1904/CZF1904</f>
        <v>0</v>
      </c>
      <c r="CZI1904" s="1193"/>
      <c r="CZJ1904" s="1193"/>
      <c r="CZK1904" s="2676" t="s">
        <v>698</v>
      </c>
      <c r="CZL1904" s="2677"/>
      <c r="CZM1904" s="2152">
        <f t="shared" ref="CZM1904:CZO1904" si="1136">SUM(CZM1905:CZM1907)</f>
        <v>0</v>
      </c>
      <c r="CZN1904" s="2152">
        <f t="shared" si="1136"/>
        <v>115001</v>
      </c>
      <c r="CZO1904" s="2152">
        <f t="shared" si="1136"/>
        <v>0</v>
      </c>
      <c r="CZP1904" s="1230">
        <f t="shared" ref="CZP1904:CZP1907" si="1137">CZO1904/CZN1904</f>
        <v>0</v>
      </c>
      <c r="CZQ1904" s="1193"/>
      <c r="CZR1904" s="1193"/>
      <c r="CZS1904" s="2676" t="s">
        <v>698</v>
      </c>
      <c r="CZT1904" s="2677"/>
      <c r="CZU1904" s="2152">
        <f t="shared" ref="CZU1904:CZW1904" si="1138">SUM(CZU1905:CZU1907)</f>
        <v>0</v>
      </c>
      <c r="CZV1904" s="2152">
        <f t="shared" si="1138"/>
        <v>115001</v>
      </c>
      <c r="CZW1904" s="2152">
        <f t="shared" si="1138"/>
        <v>0</v>
      </c>
      <c r="CZX1904" s="1230">
        <f t="shared" ref="CZX1904:CZX1907" si="1139">CZW1904/CZV1904</f>
        <v>0</v>
      </c>
      <c r="CZY1904" s="1193"/>
      <c r="CZZ1904" s="1193"/>
      <c r="DAA1904" s="2676" t="s">
        <v>698</v>
      </c>
      <c r="DAB1904" s="2677"/>
      <c r="DAC1904" s="2152">
        <f t="shared" ref="DAC1904:DAE1904" si="1140">SUM(DAC1905:DAC1907)</f>
        <v>0</v>
      </c>
      <c r="DAD1904" s="2152">
        <f t="shared" si="1140"/>
        <v>115001</v>
      </c>
      <c r="DAE1904" s="2152">
        <f t="shared" si="1140"/>
        <v>0</v>
      </c>
      <c r="DAF1904" s="1230">
        <f t="shared" ref="DAF1904:DAF1907" si="1141">DAE1904/DAD1904</f>
        <v>0</v>
      </c>
      <c r="DAG1904" s="1193"/>
      <c r="DAH1904" s="1193"/>
      <c r="DAI1904" s="2676" t="s">
        <v>698</v>
      </c>
      <c r="DAJ1904" s="2677"/>
      <c r="DAK1904" s="2152">
        <f t="shared" ref="DAK1904:DAM1904" si="1142">SUM(DAK1905:DAK1907)</f>
        <v>0</v>
      </c>
      <c r="DAL1904" s="2152">
        <f t="shared" si="1142"/>
        <v>115001</v>
      </c>
      <c r="DAM1904" s="2152">
        <f t="shared" si="1142"/>
        <v>0</v>
      </c>
      <c r="DAN1904" s="1230">
        <f t="shared" ref="DAN1904:DAN1907" si="1143">DAM1904/DAL1904</f>
        <v>0</v>
      </c>
      <c r="DAO1904" s="1193"/>
      <c r="DAP1904" s="1193"/>
      <c r="DAQ1904" s="2676" t="s">
        <v>698</v>
      </c>
      <c r="DAR1904" s="2677"/>
      <c r="DAS1904" s="2152">
        <f t="shared" ref="DAS1904:DAU1904" si="1144">SUM(DAS1905:DAS1907)</f>
        <v>0</v>
      </c>
      <c r="DAT1904" s="2152">
        <f t="shared" si="1144"/>
        <v>115001</v>
      </c>
      <c r="DAU1904" s="2152">
        <f t="shared" si="1144"/>
        <v>0</v>
      </c>
      <c r="DAV1904" s="1230">
        <f t="shared" ref="DAV1904:DAV1907" si="1145">DAU1904/DAT1904</f>
        <v>0</v>
      </c>
      <c r="DAW1904" s="1193"/>
      <c r="DAX1904" s="1193"/>
      <c r="DAY1904" s="2676" t="s">
        <v>698</v>
      </c>
      <c r="DAZ1904" s="2677"/>
      <c r="DBA1904" s="2152">
        <f t="shared" ref="DBA1904:DBC1904" si="1146">SUM(DBA1905:DBA1907)</f>
        <v>0</v>
      </c>
      <c r="DBB1904" s="2152">
        <f t="shared" si="1146"/>
        <v>115001</v>
      </c>
      <c r="DBC1904" s="2152">
        <f t="shared" si="1146"/>
        <v>0</v>
      </c>
      <c r="DBD1904" s="1230">
        <f t="shared" ref="DBD1904:DBD1907" si="1147">DBC1904/DBB1904</f>
        <v>0</v>
      </c>
      <c r="DBE1904" s="1193"/>
      <c r="DBF1904" s="1193"/>
      <c r="DBG1904" s="2676" t="s">
        <v>698</v>
      </c>
      <c r="DBH1904" s="2677"/>
      <c r="DBI1904" s="2152">
        <f t="shared" ref="DBI1904:DBK1904" si="1148">SUM(DBI1905:DBI1907)</f>
        <v>0</v>
      </c>
      <c r="DBJ1904" s="2152">
        <f t="shared" si="1148"/>
        <v>115001</v>
      </c>
      <c r="DBK1904" s="2152">
        <f t="shared" si="1148"/>
        <v>0</v>
      </c>
      <c r="DBL1904" s="1230">
        <f t="shared" ref="DBL1904:DBL1907" si="1149">DBK1904/DBJ1904</f>
        <v>0</v>
      </c>
      <c r="DBM1904" s="1193"/>
      <c r="DBN1904" s="1193"/>
      <c r="DBO1904" s="2676" t="s">
        <v>698</v>
      </c>
      <c r="DBP1904" s="2677"/>
      <c r="DBQ1904" s="2152">
        <f t="shared" ref="DBQ1904:DBS1904" si="1150">SUM(DBQ1905:DBQ1907)</f>
        <v>0</v>
      </c>
      <c r="DBR1904" s="2152">
        <f t="shared" si="1150"/>
        <v>115001</v>
      </c>
      <c r="DBS1904" s="2152">
        <f t="shared" si="1150"/>
        <v>0</v>
      </c>
      <c r="DBT1904" s="1230">
        <f t="shared" ref="DBT1904:DBT1907" si="1151">DBS1904/DBR1904</f>
        <v>0</v>
      </c>
      <c r="DBU1904" s="1193"/>
      <c r="DBV1904" s="1193"/>
      <c r="DBW1904" s="2676" t="s">
        <v>698</v>
      </c>
      <c r="DBX1904" s="2677"/>
      <c r="DBY1904" s="2152">
        <f t="shared" ref="DBY1904:DCA1904" si="1152">SUM(DBY1905:DBY1907)</f>
        <v>0</v>
      </c>
      <c r="DBZ1904" s="2152">
        <f t="shared" si="1152"/>
        <v>115001</v>
      </c>
      <c r="DCA1904" s="2152">
        <f t="shared" si="1152"/>
        <v>0</v>
      </c>
      <c r="DCB1904" s="1230">
        <f t="shared" ref="DCB1904:DCB1907" si="1153">DCA1904/DBZ1904</f>
        <v>0</v>
      </c>
      <c r="DCC1904" s="1193"/>
      <c r="DCD1904" s="1193"/>
      <c r="DCE1904" s="2676" t="s">
        <v>698</v>
      </c>
      <c r="DCF1904" s="2677"/>
      <c r="DCG1904" s="2152">
        <f t="shared" ref="DCG1904:DCI1904" si="1154">SUM(DCG1905:DCG1907)</f>
        <v>0</v>
      </c>
      <c r="DCH1904" s="2152">
        <f t="shared" si="1154"/>
        <v>115001</v>
      </c>
      <c r="DCI1904" s="2152">
        <f t="shared" si="1154"/>
        <v>0</v>
      </c>
      <c r="DCJ1904" s="1230">
        <f t="shared" ref="DCJ1904:DCJ1907" si="1155">DCI1904/DCH1904</f>
        <v>0</v>
      </c>
      <c r="DCK1904" s="1193"/>
      <c r="DCL1904" s="1193"/>
      <c r="DCM1904" s="2676" t="s">
        <v>698</v>
      </c>
      <c r="DCN1904" s="2677"/>
      <c r="DCO1904" s="2152">
        <f t="shared" ref="DCO1904:DCQ1904" si="1156">SUM(DCO1905:DCO1907)</f>
        <v>0</v>
      </c>
      <c r="DCP1904" s="2152">
        <f t="shared" si="1156"/>
        <v>115001</v>
      </c>
      <c r="DCQ1904" s="2152">
        <f t="shared" si="1156"/>
        <v>0</v>
      </c>
      <c r="DCR1904" s="1230">
        <f t="shared" ref="DCR1904:DCR1907" si="1157">DCQ1904/DCP1904</f>
        <v>0</v>
      </c>
      <c r="DCS1904" s="1193"/>
      <c r="DCT1904" s="1193"/>
      <c r="DCU1904" s="2676" t="s">
        <v>698</v>
      </c>
      <c r="DCV1904" s="2677"/>
      <c r="DCW1904" s="2152">
        <f t="shared" ref="DCW1904:DCY1904" si="1158">SUM(DCW1905:DCW1907)</f>
        <v>0</v>
      </c>
      <c r="DCX1904" s="2152">
        <f t="shared" si="1158"/>
        <v>115001</v>
      </c>
      <c r="DCY1904" s="2152">
        <f t="shared" si="1158"/>
        <v>0</v>
      </c>
      <c r="DCZ1904" s="1230">
        <f t="shared" ref="DCZ1904:DCZ1907" si="1159">DCY1904/DCX1904</f>
        <v>0</v>
      </c>
      <c r="DDA1904" s="1193"/>
      <c r="DDB1904" s="1193"/>
      <c r="DDC1904" s="2676" t="s">
        <v>698</v>
      </c>
      <c r="DDD1904" s="2677"/>
      <c r="DDE1904" s="2152">
        <f t="shared" ref="DDE1904:DDG1904" si="1160">SUM(DDE1905:DDE1907)</f>
        <v>0</v>
      </c>
      <c r="DDF1904" s="2152">
        <f t="shared" si="1160"/>
        <v>115001</v>
      </c>
      <c r="DDG1904" s="2152">
        <f t="shared" si="1160"/>
        <v>0</v>
      </c>
      <c r="DDH1904" s="1230">
        <f t="shared" ref="DDH1904:DDH1907" si="1161">DDG1904/DDF1904</f>
        <v>0</v>
      </c>
      <c r="DDI1904" s="1193"/>
      <c r="DDJ1904" s="1193"/>
      <c r="DDK1904" s="2676" t="s">
        <v>698</v>
      </c>
      <c r="DDL1904" s="2677"/>
      <c r="DDM1904" s="2152">
        <f t="shared" ref="DDM1904:DDO1904" si="1162">SUM(DDM1905:DDM1907)</f>
        <v>0</v>
      </c>
      <c r="DDN1904" s="2152">
        <f t="shared" si="1162"/>
        <v>115001</v>
      </c>
      <c r="DDO1904" s="2152">
        <f t="shared" si="1162"/>
        <v>0</v>
      </c>
      <c r="DDP1904" s="1230">
        <f t="shared" ref="DDP1904:DDP1907" si="1163">DDO1904/DDN1904</f>
        <v>0</v>
      </c>
      <c r="DDQ1904" s="1193"/>
      <c r="DDR1904" s="1193"/>
      <c r="DDS1904" s="2676" t="s">
        <v>698</v>
      </c>
      <c r="DDT1904" s="2677"/>
      <c r="DDU1904" s="2152">
        <f t="shared" ref="DDU1904:DDW1904" si="1164">SUM(DDU1905:DDU1907)</f>
        <v>0</v>
      </c>
      <c r="DDV1904" s="2152">
        <f t="shared" si="1164"/>
        <v>115001</v>
      </c>
      <c r="DDW1904" s="2152">
        <f t="shared" si="1164"/>
        <v>0</v>
      </c>
      <c r="DDX1904" s="1230">
        <f t="shared" ref="DDX1904:DDX1907" si="1165">DDW1904/DDV1904</f>
        <v>0</v>
      </c>
      <c r="DDY1904" s="1193"/>
      <c r="DDZ1904" s="1193"/>
      <c r="DEA1904" s="2676" t="s">
        <v>698</v>
      </c>
      <c r="DEB1904" s="2677"/>
      <c r="DEC1904" s="2152">
        <f t="shared" ref="DEC1904:DEE1904" si="1166">SUM(DEC1905:DEC1907)</f>
        <v>0</v>
      </c>
      <c r="DED1904" s="2152">
        <f t="shared" si="1166"/>
        <v>115001</v>
      </c>
      <c r="DEE1904" s="2152">
        <f t="shared" si="1166"/>
        <v>0</v>
      </c>
      <c r="DEF1904" s="1230">
        <f t="shared" ref="DEF1904:DEF1907" si="1167">DEE1904/DED1904</f>
        <v>0</v>
      </c>
      <c r="DEG1904" s="1193"/>
      <c r="DEH1904" s="1193"/>
      <c r="DEI1904" s="2676" t="s">
        <v>698</v>
      </c>
      <c r="DEJ1904" s="2677"/>
      <c r="DEK1904" s="2152">
        <f t="shared" ref="DEK1904:DEM1904" si="1168">SUM(DEK1905:DEK1907)</f>
        <v>0</v>
      </c>
      <c r="DEL1904" s="2152">
        <f t="shared" si="1168"/>
        <v>115001</v>
      </c>
      <c r="DEM1904" s="2152">
        <f t="shared" si="1168"/>
        <v>0</v>
      </c>
      <c r="DEN1904" s="1230">
        <f t="shared" ref="DEN1904:DEN1907" si="1169">DEM1904/DEL1904</f>
        <v>0</v>
      </c>
      <c r="DEO1904" s="1193"/>
      <c r="DEP1904" s="1193"/>
      <c r="DEQ1904" s="2676" t="s">
        <v>698</v>
      </c>
      <c r="DER1904" s="2677"/>
      <c r="DES1904" s="2152">
        <f t="shared" ref="DES1904:DEU1904" si="1170">SUM(DES1905:DES1907)</f>
        <v>0</v>
      </c>
      <c r="DET1904" s="2152">
        <f t="shared" si="1170"/>
        <v>115001</v>
      </c>
      <c r="DEU1904" s="2152">
        <f t="shared" si="1170"/>
        <v>0</v>
      </c>
      <c r="DEV1904" s="1230">
        <f t="shared" ref="DEV1904:DEV1907" si="1171">DEU1904/DET1904</f>
        <v>0</v>
      </c>
      <c r="DEW1904" s="1193"/>
      <c r="DEX1904" s="1193"/>
      <c r="DEY1904" s="2676" t="s">
        <v>698</v>
      </c>
      <c r="DEZ1904" s="2677"/>
      <c r="DFA1904" s="2152">
        <f t="shared" ref="DFA1904:DFC1904" si="1172">SUM(DFA1905:DFA1907)</f>
        <v>0</v>
      </c>
      <c r="DFB1904" s="2152">
        <f t="shared" si="1172"/>
        <v>115001</v>
      </c>
      <c r="DFC1904" s="2152">
        <f t="shared" si="1172"/>
        <v>0</v>
      </c>
      <c r="DFD1904" s="1230">
        <f t="shared" ref="DFD1904:DFD1907" si="1173">DFC1904/DFB1904</f>
        <v>0</v>
      </c>
      <c r="DFE1904" s="1193"/>
      <c r="DFF1904" s="1193"/>
      <c r="DFG1904" s="2676" t="s">
        <v>698</v>
      </c>
      <c r="DFH1904" s="2677"/>
      <c r="DFI1904" s="2152">
        <f t="shared" ref="DFI1904:DFK1904" si="1174">SUM(DFI1905:DFI1907)</f>
        <v>0</v>
      </c>
      <c r="DFJ1904" s="2152">
        <f t="shared" si="1174"/>
        <v>115001</v>
      </c>
      <c r="DFK1904" s="2152">
        <f t="shared" si="1174"/>
        <v>0</v>
      </c>
      <c r="DFL1904" s="1230">
        <f t="shared" ref="DFL1904:DFL1907" si="1175">DFK1904/DFJ1904</f>
        <v>0</v>
      </c>
      <c r="DFM1904" s="1193"/>
      <c r="DFN1904" s="1193"/>
      <c r="DFO1904" s="2676" t="s">
        <v>698</v>
      </c>
      <c r="DFP1904" s="2677"/>
      <c r="DFQ1904" s="2152">
        <f t="shared" ref="DFQ1904:DFS1904" si="1176">SUM(DFQ1905:DFQ1907)</f>
        <v>0</v>
      </c>
      <c r="DFR1904" s="2152">
        <f t="shared" si="1176"/>
        <v>115001</v>
      </c>
      <c r="DFS1904" s="2152">
        <f t="shared" si="1176"/>
        <v>0</v>
      </c>
      <c r="DFT1904" s="1230">
        <f t="shared" ref="DFT1904:DFT1907" si="1177">DFS1904/DFR1904</f>
        <v>0</v>
      </c>
      <c r="DFU1904" s="1193"/>
      <c r="DFV1904" s="1193"/>
      <c r="DFW1904" s="2676" t="s">
        <v>698</v>
      </c>
      <c r="DFX1904" s="2677"/>
      <c r="DFY1904" s="2152">
        <f t="shared" ref="DFY1904:DGA1904" si="1178">SUM(DFY1905:DFY1907)</f>
        <v>0</v>
      </c>
      <c r="DFZ1904" s="2152">
        <f t="shared" si="1178"/>
        <v>115001</v>
      </c>
      <c r="DGA1904" s="2152">
        <f t="shared" si="1178"/>
        <v>0</v>
      </c>
      <c r="DGB1904" s="1230">
        <f t="shared" ref="DGB1904:DGB1907" si="1179">DGA1904/DFZ1904</f>
        <v>0</v>
      </c>
      <c r="DGC1904" s="1193"/>
      <c r="DGD1904" s="1193"/>
      <c r="DGE1904" s="2676" t="s">
        <v>698</v>
      </c>
      <c r="DGF1904" s="2677"/>
      <c r="DGG1904" s="2152">
        <f t="shared" ref="DGG1904:DGI1904" si="1180">SUM(DGG1905:DGG1907)</f>
        <v>0</v>
      </c>
      <c r="DGH1904" s="2152">
        <f t="shared" si="1180"/>
        <v>115001</v>
      </c>
      <c r="DGI1904" s="2152">
        <f t="shared" si="1180"/>
        <v>0</v>
      </c>
      <c r="DGJ1904" s="1230">
        <f t="shared" ref="DGJ1904:DGJ1907" si="1181">DGI1904/DGH1904</f>
        <v>0</v>
      </c>
      <c r="DGK1904" s="1193"/>
      <c r="DGL1904" s="1193"/>
      <c r="DGM1904" s="2676" t="s">
        <v>698</v>
      </c>
      <c r="DGN1904" s="2677"/>
      <c r="DGO1904" s="2152">
        <f t="shared" ref="DGO1904:DGQ1904" si="1182">SUM(DGO1905:DGO1907)</f>
        <v>0</v>
      </c>
      <c r="DGP1904" s="2152">
        <f t="shared" si="1182"/>
        <v>115001</v>
      </c>
      <c r="DGQ1904" s="2152">
        <f t="shared" si="1182"/>
        <v>0</v>
      </c>
      <c r="DGR1904" s="1230">
        <f t="shared" ref="DGR1904:DGR1907" si="1183">DGQ1904/DGP1904</f>
        <v>0</v>
      </c>
      <c r="DGS1904" s="1193"/>
      <c r="DGT1904" s="1193"/>
      <c r="DGU1904" s="2676" t="s">
        <v>698</v>
      </c>
      <c r="DGV1904" s="2677"/>
      <c r="DGW1904" s="2152">
        <f t="shared" ref="DGW1904:DGY1904" si="1184">SUM(DGW1905:DGW1907)</f>
        <v>0</v>
      </c>
      <c r="DGX1904" s="2152">
        <f t="shared" si="1184"/>
        <v>115001</v>
      </c>
      <c r="DGY1904" s="2152">
        <f t="shared" si="1184"/>
        <v>0</v>
      </c>
      <c r="DGZ1904" s="1230">
        <f t="shared" ref="DGZ1904:DGZ1907" si="1185">DGY1904/DGX1904</f>
        <v>0</v>
      </c>
      <c r="DHA1904" s="1193"/>
      <c r="DHB1904" s="1193"/>
      <c r="DHC1904" s="2676" t="s">
        <v>698</v>
      </c>
      <c r="DHD1904" s="2677"/>
      <c r="DHE1904" s="2152">
        <f t="shared" ref="DHE1904:DHG1904" si="1186">SUM(DHE1905:DHE1907)</f>
        <v>0</v>
      </c>
      <c r="DHF1904" s="2152">
        <f t="shared" si="1186"/>
        <v>115001</v>
      </c>
      <c r="DHG1904" s="2152">
        <f t="shared" si="1186"/>
        <v>0</v>
      </c>
      <c r="DHH1904" s="1230">
        <f t="shared" ref="DHH1904:DHH1907" si="1187">DHG1904/DHF1904</f>
        <v>0</v>
      </c>
      <c r="DHI1904" s="1193"/>
      <c r="DHJ1904" s="1193"/>
      <c r="DHK1904" s="2676" t="s">
        <v>698</v>
      </c>
      <c r="DHL1904" s="2677"/>
      <c r="DHM1904" s="2152">
        <f t="shared" ref="DHM1904:DHO1904" si="1188">SUM(DHM1905:DHM1907)</f>
        <v>0</v>
      </c>
      <c r="DHN1904" s="2152">
        <f t="shared" si="1188"/>
        <v>115001</v>
      </c>
      <c r="DHO1904" s="2152">
        <f t="shared" si="1188"/>
        <v>0</v>
      </c>
      <c r="DHP1904" s="1230">
        <f t="shared" ref="DHP1904:DHP1907" si="1189">DHO1904/DHN1904</f>
        <v>0</v>
      </c>
      <c r="DHQ1904" s="1193"/>
      <c r="DHR1904" s="1193"/>
      <c r="DHS1904" s="2676" t="s">
        <v>698</v>
      </c>
      <c r="DHT1904" s="2677"/>
      <c r="DHU1904" s="2152">
        <f t="shared" ref="DHU1904:DHW1904" si="1190">SUM(DHU1905:DHU1907)</f>
        <v>0</v>
      </c>
      <c r="DHV1904" s="2152">
        <f t="shared" si="1190"/>
        <v>115001</v>
      </c>
      <c r="DHW1904" s="2152">
        <f t="shared" si="1190"/>
        <v>0</v>
      </c>
      <c r="DHX1904" s="1230">
        <f t="shared" ref="DHX1904:DHX1907" si="1191">DHW1904/DHV1904</f>
        <v>0</v>
      </c>
      <c r="DHY1904" s="1193"/>
      <c r="DHZ1904" s="1193"/>
      <c r="DIA1904" s="2676" t="s">
        <v>698</v>
      </c>
      <c r="DIB1904" s="2677"/>
      <c r="DIC1904" s="2152">
        <f t="shared" ref="DIC1904:DIE1904" si="1192">SUM(DIC1905:DIC1907)</f>
        <v>0</v>
      </c>
      <c r="DID1904" s="2152">
        <f t="shared" si="1192"/>
        <v>115001</v>
      </c>
      <c r="DIE1904" s="2152">
        <f t="shared" si="1192"/>
        <v>0</v>
      </c>
      <c r="DIF1904" s="1230">
        <f t="shared" ref="DIF1904:DIF1907" si="1193">DIE1904/DID1904</f>
        <v>0</v>
      </c>
      <c r="DIG1904" s="1193"/>
      <c r="DIH1904" s="1193"/>
      <c r="DII1904" s="2676" t="s">
        <v>698</v>
      </c>
      <c r="DIJ1904" s="2677"/>
      <c r="DIK1904" s="2152">
        <f t="shared" ref="DIK1904:DIM1904" si="1194">SUM(DIK1905:DIK1907)</f>
        <v>0</v>
      </c>
      <c r="DIL1904" s="2152">
        <f t="shared" si="1194"/>
        <v>115001</v>
      </c>
      <c r="DIM1904" s="2152">
        <f t="shared" si="1194"/>
        <v>0</v>
      </c>
      <c r="DIN1904" s="1230">
        <f t="shared" ref="DIN1904:DIN1907" si="1195">DIM1904/DIL1904</f>
        <v>0</v>
      </c>
      <c r="DIO1904" s="1193"/>
      <c r="DIP1904" s="1193"/>
      <c r="DIQ1904" s="2676" t="s">
        <v>698</v>
      </c>
      <c r="DIR1904" s="2677"/>
      <c r="DIS1904" s="2152">
        <f t="shared" ref="DIS1904:DIU1904" si="1196">SUM(DIS1905:DIS1907)</f>
        <v>0</v>
      </c>
      <c r="DIT1904" s="2152">
        <f t="shared" si="1196"/>
        <v>115001</v>
      </c>
      <c r="DIU1904" s="2152">
        <f t="shared" si="1196"/>
        <v>0</v>
      </c>
      <c r="DIV1904" s="1230">
        <f t="shared" ref="DIV1904:DIV1907" si="1197">DIU1904/DIT1904</f>
        <v>0</v>
      </c>
      <c r="DIW1904" s="1193"/>
      <c r="DIX1904" s="1193"/>
      <c r="DIY1904" s="2676" t="s">
        <v>698</v>
      </c>
      <c r="DIZ1904" s="2677"/>
      <c r="DJA1904" s="2152">
        <f t="shared" ref="DJA1904:DJC1904" si="1198">SUM(DJA1905:DJA1907)</f>
        <v>0</v>
      </c>
      <c r="DJB1904" s="2152">
        <f t="shared" si="1198"/>
        <v>115001</v>
      </c>
      <c r="DJC1904" s="2152">
        <f t="shared" si="1198"/>
        <v>0</v>
      </c>
      <c r="DJD1904" s="1230">
        <f t="shared" ref="DJD1904:DJD1907" si="1199">DJC1904/DJB1904</f>
        <v>0</v>
      </c>
      <c r="DJE1904" s="1193"/>
      <c r="DJF1904" s="1193"/>
      <c r="DJG1904" s="2676" t="s">
        <v>698</v>
      </c>
      <c r="DJH1904" s="2677"/>
      <c r="DJI1904" s="2152">
        <f t="shared" ref="DJI1904:DJK1904" si="1200">SUM(DJI1905:DJI1907)</f>
        <v>0</v>
      </c>
      <c r="DJJ1904" s="2152">
        <f t="shared" si="1200"/>
        <v>115001</v>
      </c>
      <c r="DJK1904" s="2152">
        <f t="shared" si="1200"/>
        <v>0</v>
      </c>
      <c r="DJL1904" s="1230">
        <f t="shared" ref="DJL1904:DJL1907" si="1201">DJK1904/DJJ1904</f>
        <v>0</v>
      </c>
      <c r="DJM1904" s="1193"/>
      <c r="DJN1904" s="1193"/>
      <c r="DJO1904" s="2676" t="s">
        <v>698</v>
      </c>
      <c r="DJP1904" s="2677"/>
      <c r="DJQ1904" s="2152">
        <f t="shared" ref="DJQ1904:DJS1904" si="1202">SUM(DJQ1905:DJQ1907)</f>
        <v>0</v>
      </c>
      <c r="DJR1904" s="2152">
        <f t="shared" si="1202"/>
        <v>115001</v>
      </c>
      <c r="DJS1904" s="2152">
        <f t="shared" si="1202"/>
        <v>0</v>
      </c>
      <c r="DJT1904" s="1230">
        <f t="shared" ref="DJT1904:DJT1907" si="1203">DJS1904/DJR1904</f>
        <v>0</v>
      </c>
      <c r="DJU1904" s="1193"/>
      <c r="DJV1904" s="1193"/>
      <c r="DJW1904" s="2676" t="s">
        <v>698</v>
      </c>
      <c r="DJX1904" s="2677"/>
      <c r="DJY1904" s="2152">
        <f t="shared" ref="DJY1904:DKA1904" si="1204">SUM(DJY1905:DJY1907)</f>
        <v>0</v>
      </c>
      <c r="DJZ1904" s="2152">
        <f t="shared" si="1204"/>
        <v>115001</v>
      </c>
      <c r="DKA1904" s="2152">
        <f t="shared" si="1204"/>
        <v>0</v>
      </c>
      <c r="DKB1904" s="1230">
        <f t="shared" ref="DKB1904:DKB1907" si="1205">DKA1904/DJZ1904</f>
        <v>0</v>
      </c>
      <c r="DKC1904" s="1193"/>
      <c r="DKD1904" s="1193"/>
      <c r="DKE1904" s="2676" t="s">
        <v>698</v>
      </c>
      <c r="DKF1904" s="2677"/>
      <c r="DKG1904" s="2152">
        <f t="shared" ref="DKG1904:DKI1904" si="1206">SUM(DKG1905:DKG1907)</f>
        <v>0</v>
      </c>
      <c r="DKH1904" s="2152">
        <f t="shared" si="1206"/>
        <v>115001</v>
      </c>
      <c r="DKI1904" s="2152">
        <f t="shared" si="1206"/>
        <v>0</v>
      </c>
      <c r="DKJ1904" s="1230">
        <f t="shared" ref="DKJ1904:DKJ1907" si="1207">DKI1904/DKH1904</f>
        <v>0</v>
      </c>
      <c r="DKK1904" s="1193"/>
      <c r="DKL1904" s="1193"/>
      <c r="DKM1904" s="2676" t="s">
        <v>698</v>
      </c>
      <c r="DKN1904" s="2677"/>
      <c r="DKO1904" s="2152">
        <f t="shared" ref="DKO1904:DKQ1904" si="1208">SUM(DKO1905:DKO1907)</f>
        <v>0</v>
      </c>
      <c r="DKP1904" s="2152">
        <f t="shared" si="1208"/>
        <v>115001</v>
      </c>
      <c r="DKQ1904" s="2152">
        <f t="shared" si="1208"/>
        <v>0</v>
      </c>
      <c r="DKR1904" s="1230">
        <f t="shared" ref="DKR1904:DKR1907" si="1209">DKQ1904/DKP1904</f>
        <v>0</v>
      </c>
      <c r="DKS1904" s="1193"/>
      <c r="DKT1904" s="1193"/>
      <c r="DKU1904" s="2676" t="s">
        <v>698</v>
      </c>
      <c r="DKV1904" s="2677"/>
      <c r="DKW1904" s="2152">
        <f t="shared" ref="DKW1904:DKY1904" si="1210">SUM(DKW1905:DKW1907)</f>
        <v>0</v>
      </c>
      <c r="DKX1904" s="2152">
        <f t="shared" si="1210"/>
        <v>115001</v>
      </c>
      <c r="DKY1904" s="2152">
        <f t="shared" si="1210"/>
        <v>0</v>
      </c>
      <c r="DKZ1904" s="1230">
        <f t="shared" ref="DKZ1904:DKZ1907" si="1211">DKY1904/DKX1904</f>
        <v>0</v>
      </c>
      <c r="DLA1904" s="1193"/>
      <c r="DLB1904" s="1193"/>
      <c r="DLC1904" s="2676" t="s">
        <v>698</v>
      </c>
      <c r="DLD1904" s="2677"/>
      <c r="DLE1904" s="2152">
        <f t="shared" ref="DLE1904:DLG1904" si="1212">SUM(DLE1905:DLE1907)</f>
        <v>0</v>
      </c>
      <c r="DLF1904" s="2152">
        <f t="shared" si="1212"/>
        <v>115001</v>
      </c>
      <c r="DLG1904" s="2152">
        <f t="shared" si="1212"/>
        <v>0</v>
      </c>
      <c r="DLH1904" s="1230">
        <f t="shared" ref="DLH1904:DLH1907" si="1213">DLG1904/DLF1904</f>
        <v>0</v>
      </c>
      <c r="DLI1904" s="1193"/>
      <c r="DLJ1904" s="1193"/>
      <c r="DLK1904" s="2676" t="s">
        <v>698</v>
      </c>
      <c r="DLL1904" s="2677"/>
      <c r="DLM1904" s="2152">
        <f t="shared" ref="DLM1904:DLO1904" si="1214">SUM(DLM1905:DLM1907)</f>
        <v>0</v>
      </c>
      <c r="DLN1904" s="2152">
        <f t="shared" si="1214"/>
        <v>115001</v>
      </c>
      <c r="DLO1904" s="2152">
        <f t="shared" si="1214"/>
        <v>0</v>
      </c>
      <c r="DLP1904" s="1230">
        <f t="shared" ref="DLP1904:DLP1907" si="1215">DLO1904/DLN1904</f>
        <v>0</v>
      </c>
      <c r="DLQ1904" s="1193"/>
      <c r="DLR1904" s="1193"/>
      <c r="DLS1904" s="2676" t="s">
        <v>698</v>
      </c>
      <c r="DLT1904" s="2677"/>
      <c r="DLU1904" s="2152">
        <f t="shared" ref="DLU1904:DLW1904" si="1216">SUM(DLU1905:DLU1907)</f>
        <v>0</v>
      </c>
      <c r="DLV1904" s="2152">
        <f t="shared" si="1216"/>
        <v>115001</v>
      </c>
      <c r="DLW1904" s="2152">
        <f t="shared" si="1216"/>
        <v>0</v>
      </c>
      <c r="DLX1904" s="1230">
        <f t="shared" ref="DLX1904:DLX1907" si="1217">DLW1904/DLV1904</f>
        <v>0</v>
      </c>
      <c r="DLY1904" s="1193"/>
      <c r="DLZ1904" s="1193"/>
      <c r="DMA1904" s="2676" t="s">
        <v>698</v>
      </c>
      <c r="DMB1904" s="2677"/>
      <c r="DMC1904" s="2152">
        <f t="shared" ref="DMC1904:DME1904" si="1218">SUM(DMC1905:DMC1907)</f>
        <v>0</v>
      </c>
      <c r="DMD1904" s="2152">
        <f t="shared" si="1218"/>
        <v>115001</v>
      </c>
      <c r="DME1904" s="2152">
        <f t="shared" si="1218"/>
        <v>0</v>
      </c>
      <c r="DMF1904" s="1230">
        <f t="shared" ref="DMF1904:DMF1907" si="1219">DME1904/DMD1904</f>
        <v>0</v>
      </c>
      <c r="DMG1904" s="1193"/>
      <c r="DMH1904" s="1193"/>
      <c r="DMI1904" s="2676" t="s">
        <v>698</v>
      </c>
      <c r="DMJ1904" s="2677"/>
      <c r="DMK1904" s="2152">
        <f t="shared" ref="DMK1904:DMM1904" si="1220">SUM(DMK1905:DMK1907)</f>
        <v>0</v>
      </c>
      <c r="DML1904" s="2152">
        <f t="shared" si="1220"/>
        <v>115001</v>
      </c>
      <c r="DMM1904" s="2152">
        <f t="shared" si="1220"/>
        <v>0</v>
      </c>
      <c r="DMN1904" s="1230">
        <f t="shared" ref="DMN1904:DMN1907" si="1221">DMM1904/DML1904</f>
        <v>0</v>
      </c>
      <c r="DMO1904" s="1193"/>
      <c r="DMP1904" s="1193"/>
      <c r="DMQ1904" s="2676" t="s">
        <v>698</v>
      </c>
      <c r="DMR1904" s="2677"/>
      <c r="DMS1904" s="2152">
        <f t="shared" ref="DMS1904:DMU1904" si="1222">SUM(DMS1905:DMS1907)</f>
        <v>0</v>
      </c>
      <c r="DMT1904" s="2152">
        <f t="shared" si="1222"/>
        <v>115001</v>
      </c>
      <c r="DMU1904" s="2152">
        <f t="shared" si="1222"/>
        <v>0</v>
      </c>
      <c r="DMV1904" s="1230">
        <f t="shared" ref="DMV1904:DMV1907" si="1223">DMU1904/DMT1904</f>
        <v>0</v>
      </c>
      <c r="DMW1904" s="1193"/>
      <c r="DMX1904" s="1193"/>
      <c r="DMY1904" s="2676" t="s">
        <v>698</v>
      </c>
      <c r="DMZ1904" s="2677"/>
      <c r="DNA1904" s="2152">
        <f t="shared" ref="DNA1904:DNC1904" si="1224">SUM(DNA1905:DNA1907)</f>
        <v>0</v>
      </c>
      <c r="DNB1904" s="2152">
        <f t="shared" si="1224"/>
        <v>115001</v>
      </c>
      <c r="DNC1904" s="2152">
        <f t="shared" si="1224"/>
        <v>0</v>
      </c>
      <c r="DND1904" s="1230">
        <f t="shared" ref="DND1904:DND1907" si="1225">DNC1904/DNB1904</f>
        <v>0</v>
      </c>
      <c r="DNE1904" s="1193"/>
      <c r="DNF1904" s="1193"/>
      <c r="DNG1904" s="2676" t="s">
        <v>698</v>
      </c>
      <c r="DNH1904" s="2677"/>
      <c r="DNI1904" s="2152">
        <f t="shared" ref="DNI1904:DNK1904" si="1226">SUM(DNI1905:DNI1907)</f>
        <v>0</v>
      </c>
      <c r="DNJ1904" s="2152">
        <f t="shared" si="1226"/>
        <v>115001</v>
      </c>
      <c r="DNK1904" s="2152">
        <f t="shared" si="1226"/>
        <v>0</v>
      </c>
      <c r="DNL1904" s="1230">
        <f t="shared" ref="DNL1904:DNL1907" si="1227">DNK1904/DNJ1904</f>
        <v>0</v>
      </c>
      <c r="DNM1904" s="1193"/>
      <c r="DNN1904" s="1193"/>
      <c r="DNO1904" s="2676" t="s">
        <v>698</v>
      </c>
      <c r="DNP1904" s="2677"/>
      <c r="DNQ1904" s="2152">
        <f t="shared" ref="DNQ1904:DNS1904" si="1228">SUM(DNQ1905:DNQ1907)</f>
        <v>0</v>
      </c>
      <c r="DNR1904" s="2152">
        <f t="shared" si="1228"/>
        <v>115001</v>
      </c>
      <c r="DNS1904" s="2152">
        <f t="shared" si="1228"/>
        <v>0</v>
      </c>
      <c r="DNT1904" s="1230">
        <f t="shared" ref="DNT1904:DNT1907" si="1229">DNS1904/DNR1904</f>
        <v>0</v>
      </c>
      <c r="DNU1904" s="1193"/>
      <c r="DNV1904" s="1193"/>
      <c r="DNW1904" s="2676" t="s">
        <v>698</v>
      </c>
      <c r="DNX1904" s="2677"/>
      <c r="DNY1904" s="2152">
        <f t="shared" ref="DNY1904:DOA1904" si="1230">SUM(DNY1905:DNY1907)</f>
        <v>0</v>
      </c>
      <c r="DNZ1904" s="2152">
        <f t="shared" si="1230"/>
        <v>115001</v>
      </c>
      <c r="DOA1904" s="2152">
        <f t="shared" si="1230"/>
        <v>0</v>
      </c>
      <c r="DOB1904" s="1230">
        <f t="shared" ref="DOB1904:DOB1907" si="1231">DOA1904/DNZ1904</f>
        <v>0</v>
      </c>
      <c r="DOC1904" s="1193"/>
      <c r="DOD1904" s="1193"/>
      <c r="DOE1904" s="2676" t="s">
        <v>698</v>
      </c>
      <c r="DOF1904" s="2677"/>
      <c r="DOG1904" s="2152">
        <f t="shared" ref="DOG1904:DOI1904" si="1232">SUM(DOG1905:DOG1907)</f>
        <v>0</v>
      </c>
      <c r="DOH1904" s="2152">
        <f t="shared" si="1232"/>
        <v>115001</v>
      </c>
      <c r="DOI1904" s="2152">
        <f t="shared" si="1232"/>
        <v>0</v>
      </c>
      <c r="DOJ1904" s="1230">
        <f t="shared" ref="DOJ1904:DOJ1907" si="1233">DOI1904/DOH1904</f>
        <v>0</v>
      </c>
      <c r="DOK1904" s="1193"/>
      <c r="DOL1904" s="1193"/>
      <c r="DOM1904" s="2676" t="s">
        <v>698</v>
      </c>
      <c r="DON1904" s="2677"/>
      <c r="DOO1904" s="2152">
        <f t="shared" ref="DOO1904:DOQ1904" si="1234">SUM(DOO1905:DOO1907)</f>
        <v>0</v>
      </c>
      <c r="DOP1904" s="2152">
        <f t="shared" si="1234"/>
        <v>115001</v>
      </c>
      <c r="DOQ1904" s="2152">
        <f t="shared" si="1234"/>
        <v>0</v>
      </c>
      <c r="DOR1904" s="1230">
        <f t="shared" ref="DOR1904:DOR1907" si="1235">DOQ1904/DOP1904</f>
        <v>0</v>
      </c>
      <c r="DOS1904" s="1193"/>
      <c r="DOT1904" s="1193"/>
      <c r="DOU1904" s="2676" t="s">
        <v>698</v>
      </c>
      <c r="DOV1904" s="2677"/>
      <c r="DOW1904" s="2152">
        <f t="shared" ref="DOW1904:DOY1904" si="1236">SUM(DOW1905:DOW1907)</f>
        <v>0</v>
      </c>
      <c r="DOX1904" s="2152">
        <f t="shared" si="1236"/>
        <v>115001</v>
      </c>
      <c r="DOY1904" s="2152">
        <f t="shared" si="1236"/>
        <v>0</v>
      </c>
      <c r="DOZ1904" s="1230">
        <f t="shared" ref="DOZ1904:DOZ1907" si="1237">DOY1904/DOX1904</f>
        <v>0</v>
      </c>
      <c r="DPA1904" s="1193"/>
      <c r="DPB1904" s="1193"/>
      <c r="DPC1904" s="2676" t="s">
        <v>698</v>
      </c>
      <c r="DPD1904" s="2677"/>
      <c r="DPE1904" s="2152">
        <f t="shared" ref="DPE1904:DPG1904" si="1238">SUM(DPE1905:DPE1907)</f>
        <v>0</v>
      </c>
      <c r="DPF1904" s="2152">
        <f t="shared" si="1238"/>
        <v>115001</v>
      </c>
      <c r="DPG1904" s="2152">
        <f t="shared" si="1238"/>
        <v>0</v>
      </c>
      <c r="DPH1904" s="1230">
        <f t="shared" ref="DPH1904:DPH1907" si="1239">DPG1904/DPF1904</f>
        <v>0</v>
      </c>
      <c r="DPI1904" s="1193"/>
      <c r="DPJ1904" s="1193"/>
      <c r="DPK1904" s="2676" t="s">
        <v>698</v>
      </c>
      <c r="DPL1904" s="2677"/>
      <c r="DPM1904" s="2152">
        <f t="shared" ref="DPM1904:DPO1904" si="1240">SUM(DPM1905:DPM1907)</f>
        <v>0</v>
      </c>
      <c r="DPN1904" s="2152">
        <f t="shared" si="1240"/>
        <v>115001</v>
      </c>
      <c r="DPO1904" s="2152">
        <f t="shared" si="1240"/>
        <v>0</v>
      </c>
      <c r="DPP1904" s="1230">
        <f t="shared" ref="DPP1904:DPP1907" si="1241">DPO1904/DPN1904</f>
        <v>0</v>
      </c>
      <c r="DPQ1904" s="1193"/>
      <c r="DPR1904" s="1193"/>
      <c r="DPS1904" s="2676" t="s">
        <v>698</v>
      </c>
      <c r="DPT1904" s="2677"/>
      <c r="DPU1904" s="2152">
        <f t="shared" ref="DPU1904:DPW1904" si="1242">SUM(DPU1905:DPU1907)</f>
        <v>0</v>
      </c>
      <c r="DPV1904" s="2152">
        <f t="shared" si="1242"/>
        <v>115001</v>
      </c>
      <c r="DPW1904" s="2152">
        <f t="shared" si="1242"/>
        <v>0</v>
      </c>
      <c r="DPX1904" s="1230">
        <f t="shared" ref="DPX1904:DPX1907" si="1243">DPW1904/DPV1904</f>
        <v>0</v>
      </c>
      <c r="DPY1904" s="1193"/>
      <c r="DPZ1904" s="1193"/>
      <c r="DQA1904" s="2676" t="s">
        <v>698</v>
      </c>
      <c r="DQB1904" s="2677"/>
      <c r="DQC1904" s="2152">
        <f t="shared" ref="DQC1904:DQE1904" si="1244">SUM(DQC1905:DQC1907)</f>
        <v>0</v>
      </c>
      <c r="DQD1904" s="2152">
        <f t="shared" si="1244"/>
        <v>115001</v>
      </c>
      <c r="DQE1904" s="2152">
        <f t="shared" si="1244"/>
        <v>0</v>
      </c>
      <c r="DQF1904" s="1230">
        <f t="shared" ref="DQF1904:DQF1907" si="1245">DQE1904/DQD1904</f>
        <v>0</v>
      </c>
      <c r="DQG1904" s="1193"/>
      <c r="DQH1904" s="1193"/>
      <c r="DQI1904" s="2676" t="s">
        <v>698</v>
      </c>
      <c r="DQJ1904" s="2677"/>
      <c r="DQK1904" s="2152">
        <f t="shared" ref="DQK1904:DQM1904" si="1246">SUM(DQK1905:DQK1907)</f>
        <v>0</v>
      </c>
      <c r="DQL1904" s="2152">
        <f t="shared" si="1246"/>
        <v>115001</v>
      </c>
      <c r="DQM1904" s="2152">
        <f t="shared" si="1246"/>
        <v>0</v>
      </c>
      <c r="DQN1904" s="1230">
        <f t="shared" ref="DQN1904:DQN1907" si="1247">DQM1904/DQL1904</f>
        <v>0</v>
      </c>
      <c r="DQO1904" s="1193"/>
      <c r="DQP1904" s="1193"/>
      <c r="DQQ1904" s="2676" t="s">
        <v>698</v>
      </c>
      <c r="DQR1904" s="2677"/>
      <c r="DQS1904" s="2152">
        <f t="shared" ref="DQS1904:DQU1904" si="1248">SUM(DQS1905:DQS1907)</f>
        <v>0</v>
      </c>
      <c r="DQT1904" s="2152">
        <f t="shared" si="1248"/>
        <v>115001</v>
      </c>
      <c r="DQU1904" s="2152">
        <f t="shared" si="1248"/>
        <v>0</v>
      </c>
      <c r="DQV1904" s="1230">
        <f t="shared" ref="DQV1904:DQV1907" si="1249">DQU1904/DQT1904</f>
        <v>0</v>
      </c>
      <c r="DQW1904" s="1193"/>
      <c r="DQX1904" s="1193"/>
      <c r="DQY1904" s="2676" t="s">
        <v>698</v>
      </c>
      <c r="DQZ1904" s="2677"/>
      <c r="DRA1904" s="2152">
        <f t="shared" ref="DRA1904:DRC1904" si="1250">SUM(DRA1905:DRA1907)</f>
        <v>0</v>
      </c>
      <c r="DRB1904" s="2152">
        <f t="shared" si="1250"/>
        <v>115001</v>
      </c>
      <c r="DRC1904" s="2152">
        <f t="shared" si="1250"/>
        <v>0</v>
      </c>
      <c r="DRD1904" s="1230">
        <f t="shared" ref="DRD1904:DRD1907" si="1251">DRC1904/DRB1904</f>
        <v>0</v>
      </c>
      <c r="DRE1904" s="1193"/>
      <c r="DRF1904" s="1193"/>
      <c r="DRG1904" s="2676" t="s">
        <v>698</v>
      </c>
      <c r="DRH1904" s="2677"/>
      <c r="DRI1904" s="2152">
        <f t="shared" ref="DRI1904:DRK1904" si="1252">SUM(DRI1905:DRI1907)</f>
        <v>0</v>
      </c>
      <c r="DRJ1904" s="2152">
        <f t="shared" si="1252"/>
        <v>115001</v>
      </c>
      <c r="DRK1904" s="2152">
        <f t="shared" si="1252"/>
        <v>0</v>
      </c>
      <c r="DRL1904" s="1230">
        <f t="shared" ref="DRL1904:DRL1907" si="1253">DRK1904/DRJ1904</f>
        <v>0</v>
      </c>
      <c r="DRM1904" s="1193"/>
      <c r="DRN1904" s="1193"/>
      <c r="DRO1904" s="2676" t="s">
        <v>698</v>
      </c>
      <c r="DRP1904" s="2677"/>
      <c r="DRQ1904" s="2152">
        <f t="shared" ref="DRQ1904:DRS1904" si="1254">SUM(DRQ1905:DRQ1907)</f>
        <v>0</v>
      </c>
      <c r="DRR1904" s="2152">
        <f t="shared" si="1254"/>
        <v>115001</v>
      </c>
      <c r="DRS1904" s="2152">
        <f t="shared" si="1254"/>
        <v>0</v>
      </c>
      <c r="DRT1904" s="1230">
        <f t="shared" ref="DRT1904:DRT1907" si="1255">DRS1904/DRR1904</f>
        <v>0</v>
      </c>
      <c r="DRU1904" s="1193"/>
      <c r="DRV1904" s="1193"/>
      <c r="DRW1904" s="2676" t="s">
        <v>698</v>
      </c>
      <c r="DRX1904" s="2677"/>
      <c r="DRY1904" s="2152">
        <f t="shared" ref="DRY1904:DSA1904" si="1256">SUM(DRY1905:DRY1907)</f>
        <v>0</v>
      </c>
      <c r="DRZ1904" s="2152">
        <f t="shared" si="1256"/>
        <v>115001</v>
      </c>
      <c r="DSA1904" s="2152">
        <f t="shared" si="1256"/>
        <v>0</v>
      </c>
      <c r="DSB1904" s="1230">
        <f t="shared" ref="DSB1904:DSB1907" si="1257">DSA1904/DRZ1904</f>
        <v>0</v>
      </c>
      <c r="DSC1904" s="1193"/>
      <c r="DSD1904" s="1193"/>
      <c r="DSE1904" s="2676" t="s">
        <v>698</v>
      </c>
      <c r="DSF1904" s="2677"/>
      <c r="DSG1904" s="2152">
        <f t="shared" ref="DSG1904:DSI1904" si="1258">SUM(DSG1905:DSG1907)</f>
        <v>0</v>
      </c>
      <c r="DSH1904" s="2152">
        <f t="shared" si="1258"/>
        <v>115001</v>
      </c>
      <c r="DSI1904" s="2152">
        <f t="shared" si="1258"/>
        <v>0</v>
      </c>
      <c r="DSJ1904" s="1230">
        <f t="shared" ref="DSJ1904:DSJ1907" si="1259">DSI1904/DSH1904</f>
        <v>0</v>
      </c>
      <c r="DSK1904" s="1193"/>
      <c r="DSL1904" s="1193"/>
      <c r="DSM1904" s="2676" t="s">
        <v>698</v>
      </c>
      <c r="DSN1904" s="2677"/>
      <c r="DSO1904" s="2152">
        <f t="shared" ref="DSO1904:DSQ1904" si="1260">SUM(DSO1905:DSO1907)</f>
        <v>0</v>
      </c>
      <c r="DSP1904" s="2152">
        <f t="shared" si="1260"/>
        <v>115001</v>
      </c>
      <c r="DSQ1904" s="2152">
        <f t="shared" si="1260"/>
        <v>0</v>
      </c>
      <c r="DSR1904" s="1230">
        <f t="shared" ref="DSR1904:DSR1907" si="1261">DSQ1904/DSP1904</f>
        <v>0</v>
      </c>
      <c r="DSS1904" s="1193"/>
      <c r="DST1904" s="1193"/>
      <c r="DSU1904" s="2676" t="s">
        <v>698</v>
      </c>
      <c r="DSV1904" s="2677"/>
      <c r="DSW1904" s="2152">
        <f t="shared" ref="DSW1904:DSY1904" si="1262">SUM(DSW1905:DSW1907)</f>
        <v>0</v>
      </c>
      <c r="DSX1904" s="2152">
        <f t="shared" si="1262"/>
        <v>115001</v>
      </c>
      <c r="DSY1904" s="2152">
        <f t="shared" si="1262"/>
        <v>0</v>
      </c>
      <c r="DSZ1904" s="1230">
        <f t="shared" ref="DSZ1904:DSZ1907" si="1263">DSY1904/DSX1904</f>
        <v>0</v>
      </c>
      <c r="DTA1904" s="1193"/>
      <c r="DTB1904" s="1193"/>
      <c r="DTC1904" s="2676" t="s">
        <v>698</v>
      </c>
      <c r="DTD1904" s="2677"/>
      <c r="DTE1904" s="2152">
        <f t="shared" ref="DTE1904:DTG1904" si="1264">SUM(DTE1905:DTE1907)</f>
        <v>0</v>
      </c>
      <c r="DTF1904" s="2152">
        <f t="shared" si="1264"/>
        <v>115001</v>
      </c>
      <c r="DTG1904" s="2152">
        <f t="shared" si="1264"/>
        <v>0</v>
      </c>
      <c r="DTH1904" s="1230">
        <f t="shared" ref="DTH1904:DTH1907" si="1265">DTG1904/DTF1904</f>
        <v>0</v>
      </c>
      <c r="DTI1904" s="1193"/>
      <c r="DTJ1904" s="1193"/>
      <c r="DTK1904" s="2676" t="s">
        <v>698</v>
      </c>
      <c r="DTL1904" s="2677"/>
      <c r="DTM1904" s="2152">
        <f t="shared" ref="DTM1904:DTO1904" si="1266">SUM(DTM1905:DTM1907)</f>
        <v>0</v>
      </c>
      <c r="DTN1904" s="2152">
        <f t="shared" si="1266"/>
        <v>115001</v>
      </c>
      <c r="DTO1904" s="2152">
        <f t="shared" si="1266"/>
        <v>0</v>
      </c>
      <c r="DTP1904" s="1230">
        <f t="shared" ref="DTP1904:DTP1907" si="1267">DTO1904/DTN1904</f>
        <v>0</v>
      </c>
      <c r="DTQ1904" s="1193"/>
      <c r="DTR1904" s="1193"/>
      <c r="DTS1904" s="2676" t="s">
        <v>698</v>
      </c>
      <c r="DTT1904" s="2677"/>
      <c r="DTU1904" s="2152">
        <f t="shared" ref="DTU1904:DTW1904" si="1268">SUM(DTU1905:DTU1907)</f>
        <v>0</v>
      </c>
      <c r="DTV1904" s="2152">
        <f t="shared" si="1268"/>
        <v>115001</v>
      </c>
      <c r="DTW1904" s="2152">
        <f t="shared" si="1268"/>
        <v>0</v>
      </c>
      <c r="DTX1904" s="1230">
        <f t="shared" ref="DTX1904:DTX1907" si="1269">DTW1904/DTV1904</f>
        <v>0</v>
      </c>
      <c r="DTY1904" s="1193"/>
      <c r="DTZ1904" s="1193"/>
      <c r="DUA1904" s="2676" t="s">
        <v>698</v>
      </c>
      <c r="DUB1904" s="2677"/>
      <c r="DUC1904" s="2152">
        <f t="shared" ref="DUC1904:DUE1904" si="1270">SUM(DUC1905:DUC1907)</f>
        <v>0</v>
      </c>
      <c r="DUD1904" s="2152">
        <f t="shared" si="1270"/>
        <v>115001</v>
      </c>
      <c r="DUE1904" s="2152">
        <f t="shared" si="1270"/>
        <v>0</v>
      </c>
      <c r="DUF1904" s="1230">
        <f t="shared" ref="DUF1904:DUF1907" si="1271">DUE1904/DUD1904</f>
        <v>0</v>
      </c>
      <c r="DUG1904" s="1193"/>
      <c r="DUH1904" s="1193"/>
      <c r="DUI1904" s="2676" t="s">
        <v>698</v>
      </c>
      <c r="DUJ1904" s="2677"/>
      <c r="DUK1904" s="2152">
        <f t="shared" ref="DUK1904:DUM1904" si="1272">SUM(DUK1905:DUK1907)</f>
        <v>0</v>
      </c>
      <c r="DUL1904" s="2152">
        <f t="shared" si="1272"/>
        <v>115001</v>
      </c>
      <c r="DUM1904" s="2152">
        <f t="shared" si="1272"/>
        <v>0</v>
      </c>
      <c r="DUN1904" s="1230">
        <f t="shared" ref="DUN1904:DUN1907" si="1273">DUM1904/DUL1904</f>
        <v>0</v>
      </c>
      <c r="DUO1904" s="1193"/>
      <c r="DUP1904" s="1193"/>
      <c r="DUQ1904" s="2676" t="s">
        <v>698</v>
      </c>
      <c r="DUR1904" s="2677"/>
      <c r="DUS1904" s="2152">
        <f t="shared" ref="DUS1904:DUU1904" si="1274">SUM(DUS1905:DUS1907)</f>
        <v>0</v>
      </c>
      <c r="DUT1904" s="2152">
        <f t="shared" si="1274"/>
        <v>115001</v>
      </c>
      <c r="DUU1904" s="2152">
        <f t="shared" si="1274"/>
        <v>0</v>
      </c>
      <c r="DUV1904" s="1230">
        <f t="shared" ref="DUV1904:DUV1907" si="1275">DUU1904/DUT1904</f>
        <v>0</v>
      </c>
      <c r="DUW1904" s="1193"/>
      <c r="DUX1904" s="1193"/>
      <c r="DUY1904" s="2676" t="s">
        <v>698</v>
      </c>
      <c r="DUZ1904" s="2677"/>
      <c r="DVA1904" s="2152">
        <f t="shared" ref="DVA1904:DVC1904" si="1276">SUM(DVA1905:DVA1907)</f>
        <v>0</v>
      </c>
      <c r="DVB1904" s="2152">
        <f t="shared" si="1276"/>
        <v>115001</v>
      </c>
      <c r="DVC1904" s="2152">
        <f t="shared" si="1276"/>
        <v>0</v>
      </c>
      <c r="DVD1904" s="1230">
        <f t="shared" ref="DVD1904:DVD1907" si="1277">DVC1904/DVB1904</f>
        <v>0</v>
      </c>
      <c r="DVE1904" s="1193"/>
      <c r="DVF1904" s="1193"/>
      <c r="DVG1904" s="2676" t="s">
        <v>698</v>
      </c>
      <c r="DVH1904" s="2677"/>
      <c r="DVI1904" s="2152">
        <f t="shared" ref="DVI1904:DVK1904" si="1278">SUM(DVI1905:DVI1907)</f>
        <v>0</v>
      </c>
      <c r="DVJ1904" s="2152">
        <f t="shared" si="1278"/>
        <v>115001</v>
      </c>
      <c r="DVK1904" s="2152">
        <f t="shared" si="1278"/>
        <v>0</v>
      </c>
      <c r="DVL1904" s="1230">
        <f t="shared" ref="DVL1904:DVL1907" si="1279">DVK1904/DVJ1904</f>
        <v>0</v>
      </c>
      <c r="DVM1904" s="1193"/>
      <c r="DVN1904" s="1193"/>
      <c r="DVO1904" s="2676" t="s">
        <v>698</v>
      </c>
      <c r="DVP1904" s="2677"/>
      <c r="DVQ1904" s="2152">
        <f t="shared" ref="DVQ1904:DVS1904" si="1280">SUM(DVQ1905:DVQ1907)</f>
        <v>0</v>
      </c>
      <c r="DVR1904" s="2152">
        <f t="shared" si="1280"/>
        <v>115001</v>
      </c>
      <c r="DVS1904" s="2152">
        <f t="shared" si="1280"/>
        <v>0</v>
      </c>
      <c r="DVT1904" s="1230">
        <f t="shared" ref="DVT1904:DVT1907" si="1281">DVS1904/DVR1904</f>
        <v>0</v>
      </c>
      <c r="DVU1904" s="1193"/>
      <c r="DVV1904" s="1193"/>
      <c r="DVW1904" s="2676" t="s">
        <v>698</v>
      </c>
      <c r="DVX1904" s="2677"/>
      <c r="DVY1904" s="2152">
        <f t="shared" ref="DVY1904:DWA1904" si="1282">SUM(DVY1905:DVY1907)</f>
        <v>0</v>
      </c>
      <c r="DVZ1904" s="2152">
        <f t="shared" si="1282"/>
        <v>115001</v>
      </c>
      <c r="DWA1904" s="2152">
        <f t="shared" si="1282"/>
        <v>0</v>
      </c>
      <c r="DWB1904" s="1230">
        <f t="shared" ref="DWB1904:DWB1907" si="1283">DWA1904/DVZ1904</f>
        <v>0</v>
      </c>
      <c r="DWC1904" s="1193"/>
      <c r="DWD1904" s="1193"/>
      <c r="DWE1904" s="2676" t="s">
        <v>698</v>
      </c>
      <c r="DWF1904" s="2677"/>
      <c r="DWG1904" s="2152">
        <f t="shared" ref="DWG1904:DWI1904" si="1284">SUM(DWG1905:DWG1907)</f>
        <v>0</v>
      </c>
      <c r="DWH1904" s="2152">
        <f t="shared" si="1284"/>
        <v>115001</v>
      </c>
      <c r="DWI1904" s="2152">
        <f t="shared" si="1284"/>
        <v>0</v>
      </c>
      <c r="DWJ1904" s="1230">
        <f t="shared" ref="DWJ1904:DWJ1907" si="1285">DWI1904/DWH1904</f>
        <v>0</v>
      </c>
      <c r="DWK1904" s="1193"/>
      <c r="DWL1904" s="1193"/>
      <c r="DWM1904" s="2676" t="s">
        <v>698</v>
      </c>
      <c r="DWN1904" s="2677"/>
      <c r="DWO1904" s="2152">
        <f t="shared" ref="DWO1904:DWQ1904" si="1286">SUM(DWO1905:DWO1907)</f>
        <v>0</v>
      </c>
      <c r="DWP1904" s="2152">
        <f t="shared" si="1286"/>
        <v>115001</v>
      </c>
      <c r="DWQ1904" s="2152">
        <f t="shared" si="1286"/>
        <v>0</v>
      </c>
      <c r="DWR1904" s="1230">
        <f t="shared" ref="DWR1904:DWR1907" si="1287">DWQ1904/DWP1904</f>
        <v>0</v>
      </c>
      <c r="DWS1904" s="1193"/>
      <c r="DWT1904" s="1193"/>
      <c r="DWU1904" s="2676" t="s">
        <v>698</v>
      </c>
      <c r="DWV1904" s="2677"/>
      <c r="DWW1904" s="2152">
        <f t="shared" ref="DWW1904:DWY1904" si="1288">SUM(DWW1905:DWW1907)</f>
        <v>0</v>
      </c>
      <c r="DWX1904" s="2152">
        <f t="shared" si="1288"/>
        <v>115001</v>
      </c>
      <c r="DWY1904" s="2152">
        <f t="shared" si="1288"/>
        <v>0</v>
      </c>
      <c r="DWZ1904" s="1230">
        <f t="shared" ref="DWZ1904:DWZ1907" si="1289">DWY1904/DWX1904</f>
        <v>0</v>
      </c>
      <c r="DXA1904" s="1193"/>
      <c r="DXB1904" s="1193"/>
      <c r="DXC1904" s="2676" t="s">
        <v>698</v>
      </c>
      <c r="DXD1904" s="2677"/>
      <c r="DXE1904" s="2152">
        <f t="shared" ref="DXE1904:DXG1904" si="1290">SUM(DXE1905:DXE1907)</f>
        <v>0</v>
      </c>
      <c r="DXF1904" s="2152">
        <f t="shared" si="1290"/>
        <v>115001</v>
      </c>
      <c r="DXG1904" s="2152">
        <f t="shared" si="1290"/>
        <v>0</v>
      </c>
      <c r="DXH1904" s="1230">
        <f t="shared" ref="DXH1904:DXH1907" si="1291">DXG1904/DXF1904</f>
        <v>0</v>
      </c>
      <c r="DXI1904" s="1193"/>
      <c r="DXJ1904" s="1193"/>
      <c r="DXK1904" s="2676" t="s">
        <v>698</v>
      </c>
      <c r="DXL1904" s="2677"/>
      <c r="DXM1904" s="2152">
        <f t="shared" ref="DXM1904:DXO1904" si="1292">SUM(DXM1905:DXM1907)</f>
        <v>0</v>
      </c>
      <c r="DXN1904" s="2152">
        <f t="shared" si="1292"/>
        <v>115001</v>
      </c>
      <c r="DXO1904" s="2152">
        <f t="shared" si="1292"/>
        <v>0</v>
      </c>
      <c r="DXP1904" s="1230">
        <f t="shared" ref="DXP1904:DXP1907" si="1293">DXO1904/DXN1904</f>
        <v>0</v>
      </c>
      <c r="DXQ1904" s="1193"/>
      <c r="DXR1904" s="1193"/>
      <c r="DXS1904" s="2676" t="s">
        <v>698</v>
      </c>
      <c r="DXT1904" s="2677"/>
      <c r="DXU1904" s="2152">
        <f t="shared" ref="DXU1904:DXW1904" si="1294">SUM(DXU1905:DXU1907)</f>
        <v>0</v>
      </c>
      <c r="DXV1904" s="2152">
        <f t="shared" si="1294"/>
        <v>115001</v>
      </c>
      <c r="DXW1904" s="2152">
        <f t="shared" si="1294"/>
        <v>0</v>
      </c>
      <c r="DXX1904" s="1230">
        <f t="shared" ref="DXX1904:DXX1907" si="1295">DXW1904/DXV1904</f>
        <v>0</v>
      </c>
      <c r="DXY1904" s="1193"/>
      <c r="DXZ1904" s="1193"/>
      <c r="DYA1904" s="2676" t="s">
        <v>698</v>
      </c>
      <c r="DYB1904" s="2677"/>
      <c r="DYC1904" s="2152">
        <f t="shared" ref="DYC1904:DYE1904" si="1296">SUM(DYC1905:DYC1907)</f>
        <v>0</v>
      </c>
      <c r="DYD1904" s="2152">
        <f t="shared" si="1296"/>
        <v>115001</v>
      </c>
      <c r="DYE1904" s="2152">
        <f t="shared" si="1296"/>
        <v>0</v>
      </c>
      <c r="DYF1904" s="1230">
        <f t="shared" ref="DYF1904:DYF1907" si="1297">DYE1904/DYD1904</f>
        <v>0</v>
      </c>
      <c r="DYG1904" s="1193"/>
      <c r="DYH1904" s="1193"/>
      <c r="DYI1904" s="2676" t="s">
        <v>698</v>
      </c>
      <c r="DYJ1904" s="2677"/>
      <c r="DYK1904" s="2152">
        <f t="shared" ref="DYK1904:DYM1904" si="1298">SUM(DYK1905:DYK1907)</f>
        <v>0</v>
      </c>
      <c r="DYL1904" s="2152">
        <f t="shared" si="1298"/>
        <v>115001</v>
      </c>
      <c r="DYM1904" s="2152">
        <f t="shared" si="1298"/>
        <v>0</v>
      </c>
      <c r="DYN1904" s="1230">
        <f t="shared" ref="DYN1904:DYN1907" si="1299">DYM1904/DYL1904</f>
        <v>0</v>
      </c>
      <c r="DYO1904" s="1193"/>
      <c r="DYP1904" s="1193"/>
      <c r="DYQ1904" s="2676" t="s">
        <v>698</v>
      </c>
      <c r="DYR1904" s="2677"/>
      <c r="DYS1904" s="2152">
        <f t="shared" ref="DYS1904:DYU1904" si="1300">SUM(DYS1905:DYS1907)</f>
        <v>0</v>
      </c>
      <c r="DYT1904" s="2152">
        <f t="shared" si="1300"/>
        <v>115001</v>
      </c>
      <c r="DYU1904" s="2152">
        <f t="shared" si="1300"/>
        <v>0</v>
      </c>
      <c r="DYV1904" s="1230">
        <f t="shared" ref="DYV1904:DYV1907" si="1301">DYU1904/DYT1904</f>
        <v>0</v>
      </c>
      <c r="DYW1904" s="1193"/>
      <c r="DYX1904" s="1193"/>
      <c r="DYY1904" s="2676" t="s">
        <v>698</v>
      </c>
      <c r="DYZ1904" s="2677"/>
      <c r="DZA1904" s="2152">
        <f t="shared" ref="DZA1904:DZC1904" si="1302">SUM(DZA1905:DZA1907)</f>
        <v>0</v>
      </c>
      <c r="DZB1904" s="2152">
        <f t="shared" si="1302"/>
        <v>115001</v>
      </c>
      <c r="DZC1904" s="2152">
        <f t="shared" si="1302"/>
        <v>0</v>
      </c>
      <c r="DZD1904" s="1230">
        <f t="shared" ref="DZD1904:DZD1907" si="1303">DZC1904/DZB1904</f>
        <v>0</v>
      </c>
      <c r="DZE1904" s="1193"/>
      <c r="DZF1904" s="1193"/>
      <c r="DZG1904" s="2676" t="s">
        <v>698</v>
      </c>
      <c r="DZH1904" s="2677"/>
      <c r="DZI1904" s="2152">
        <f t="shared" ref="DZI1904:DZK1904" si="1304">SUM(DZI1905:DZI1907)</f>
        <v>0</v>
      </c>
      <c r="DZJ1904" s="2152">
        <f t="shared" si="1304"/>
        <v>115001</v>
      </c>
      <c r="DZK1904" s="2152">
        <f t="shared" si="1304"/>
        <v>0</v>
      </c>
      <c r="DZL1904" s="1230">
        <f t="shared" ref="DZL1904:DZL1907" si="1305">DZK1904/DZJ1904</f>
        <v>0</v>
      </c>
      <c r="DZM1904" s="1193"/>
      <c r="DZN1904" s="1193"/>
      <c r="DZO1904" s="2676" t="s">
        <v>698</v>
      </c>
      <c r="DZP1904" s="2677"/>
      <c r="DZQ1904" s="2152">
        <f t="shared" ref="DZQ1904:DZS1904" si="1306">SUM(DZQ1905:DZQ1907)</f>
        <v>0</v>
      </c>
      <c r="DZR1904" s="2152">
        <f t="shared" si="1306"/>
        <v>115001</v>
      </c>
      <c r="DZS1904" s="2152">
        <f t="shared" si="1306"/>
        <v>0</v>
      </c>
      <c r="DZT1904" s="1230">
        <f t="shared" ref="DZT1904:DZT1907" si="1307">DZS1904/DZR1904</f>
        <v>0</v>
      </c>
      <c r="DZU1904" s="1193"/>
      <c r="DZV1904" s="1193"/>
      <c r="DZW1904" s="2676" t="s">
        <v>698</v>
      </c>
      <c r="DZX1904" s="2677"/>
      <c r="DZY1904" s="2152">
        <f t="shared" ref="DZY1904:EAA1904" si="1308">SUM(DZY1905:DZY1907)</f>
        <v>0</v>
      </c>
      <c r="DZZ1904" s="2152">
        <f t="shared" si="1308"/>
        <v>115001</v>
      </c>
      <c r="EAA1904" s="2152">
        <f t="shared" si="1308"/>
        <v>0</v>
      </c>
      <c r="EAB1904" s="1230">
        <f t="shared" ref="EAB1904:EAB1907" si="1309">EAA1904/DZZ1904</f>
        <v>0</v>
      </c>
      <c r="EAC1904" s="1193"/>
      <c r="EAD1904" s="1193"/>
      <c r="EAE1904" s="2676" t="s">
        <v>698</v>
      </c>
      <c r="EAF1904" s="2677"/>
      <c r="EAG1904" s="2152">
        <f t="shared" ref="EAG1904:EAI1904" si="1310">SUM(EAG1905:EAG1907)</f>
        <v>0</v>
      </c>
      <c r="EAH1904" s="2152">
        <f t="shared" si="1310"/>
        <v>115001</v>
      </c>
      <c r="EAI1904" s="2152">
        <f t="shared" si="1310"/>
        <v>0</v>
      </c>
      <c r="EAJ1904" s="1230">
        <f t="shared" ref="EAJ1904:EAJ1907" si="1311">EAI1904/EAH1904</f>
        <v>0</v>
      </c>
      <c r="EAK1904" s="1193"/>
      <c r="EAL1904" s="1193"/>
      <c r="EAM1904" s="2676" t="s">
        <v>698</v>
      </c>
      <c r="EAN1904" s="2677"/>
      <c r="EAO1904" s="2152">
        <f t="shared" ref="EAO1904:EAQ1904" si="1312">SUM(EAO1905:EAO1907)</f>
        <v>0</v>
      </c>
      <c r="EAP1904" s="2152">
        <f t="shared" si="1312"/>
        <v>115001</v>
      </c>
      <c r="EAQ1904" s="2152">
        <f t="shared" si="1312"/>
        <v>0</v>
      </c>
      <c r="EAR1904" s="1230">
        <f t="shared" ref="EAR1904:EAR1907" si="1313">EAQ1904/EAP1904</f>
        <v>0</v>
      </c>
      <c r="EAS1904" s="1193"/>
      <c r="EAT1904" s="1193"/>
      <c r="EAU1904" s="2676" t="s">
        <v>698</v>
      </c>
      <c r="EAV1904" s="2677"/>
      <c r="EAW1904" s="2152">
        <f t="shared" ref="EAW1904:EAY1904" si="1314">SUM(EAW1905:EAW1907)</f>
        <v>0</v>
      </c>
      <c r="EAX1904" s="2152">
        <f t="shared" si="1314"/>
        <v>115001</v>
      </c>
      <c r="EAY1904" s="2152">
        <f t="shared" si="1314"/>
        <v>0</v>
      </c>
      <c r="EAZ1904" s="1230">
        <f t="shared" ref="EAZ1904:EAZ1907" si="1315">EAY1904/EAX1904</f>
        <v>0</v>
      </c>
      <c r="EBA1904" s="1193"/>
      <c r="EBB1904" s="1193"/>
      <c r="EBC1904" s="2676" t="s">
        <v>698</v>
      </c>
      <c r="EBD1904" s="2677"/>
      <c r="EBE1904" s="2152">
        <f t="shared" ref="EBE1904:EBG1904" si="1316">SUM(EBE1905:EBE1907)</f>
        <v>0</v>
      </c>
      <c r="EBF1904" s="2152">
        <f t="shared" si="1316"/>
        <v>115001</v>
      </c>
      <c r="EBG1904" s="2152">
        <f t="shared" si="1316"/>
        <v>0</v>
      </c>
      <c r="EBH1904" s="1230">
        <f t="shared" ref="EBH1904:EBH1907" si="1317">EBG1904/EBF1904</f>
        <v>0</v>
      </c>
      <c r="EBI1904" s="1193"/>
      <c r="EBJ1904" s="1193"/>
      <c r="EBK1904" s="2676" t="s">
        <v>698</v>
      </c>
      <c r="EBL1904" s="2677"/>
      <c r="EBM1904" s="2152">
        <f t="shared" ref="EBM1904:EBO1904" si="1318">SUM(EBM1905:EBM1907)</f>
        <v>0</v>
      </c>
      <c r="EBN1904" s="2152">
        <f t="shared" si="1318"/>
        <v>115001</v>
      </c>
      <c r="EBO1904" s="2152">
        <f t="shared" si="1318"/>
        <v>0</v>
      </c>
      <c r="EBP1904" s="1230">
        <f t="shared" ref="EBP1904:EBP1907" si="1319">EBO1904/EBN1904</f>
        <v>0</v>
      </c>
      <c r="EBQ1904" s="1193"/>
      <c r="EBR1904" s="1193"/>
      <c r="EBS1904" s="2676" t="s">
        <v>698</v>
      </c>
      <c r="EBT1904" s="2677"/>
      <c r="EBU1904" s="2152">
        <f t="shared" ref="EBU1904:EBW1904" si="1320">SUM(EBU1905:EBU1907)</f>
        <v>0</v>
      </c>
      <c r="EBV1904" s="2152">
        <f t="shared" si="1320"/>
        <v>115001</v>
      </c>
      <c r="EBW1904" s="2152">
        <f t="shared" si="1320"/>
        <v>0</v>
      </c>
      <c r="EBX1904" s="1230">
        <f t="shared" ref="EBX1904:EBX1907" si="1321">EBW1904/EBV1904</f>
        <v>0</v>
      </c>
      <c r="EBY1904" s="1193"/>
      <c r="EBZ1904" s="1193"/>
      <c r="ECA1904" s="2676" t="s">
        <v>698</v>
      </c>
      <c r="ECB1904" s="2677"/>
      <c r="ECC1904" s="2152">
        <f t="shared" ref="ECC1904:ECE1904" si="1322">SUM(ECC1905:ECC1907)</f>
        <v>0</v>
      </c>
      <c r="ECD1904" s="2152">
        <f t="shared" si="1322"/>
        <v>115001</v>
      </c>
      <c r="ECE1904" s="2152">
        <f t="shared" si="1322"/>
        <v>0</v>
      </c>
      <c r="ECF1904" s="1230">
        <f t="shared" ref="ECF1904:ECF1907" si="1323">ECE1904/ECD1904</f>
        <v>0</v>
      </c>
      <c r="ECG1904" s="1193"/>
      <c r="ECH1904" s="1193"/>
      <c r="ECI1904" s="2676" t="s">
        <v>698</v>
      </c>
      <c r="ECJ1904" s="2677"/>
      <c r="ECK1904" s="2152">
        <f t="shared" ref="ECK1904:ECM1904" si="1324">SUM(ECK1905:ECK1907)</f>
        <v>0</v>
      </c>
      <c r="ECL1904" s="2152">
        <f t="shared" si="1324"/>
        <v>115001</v>
      </c>
      <c r="ECM1904" s="2152">
        <f t="shared" si="1324"/>
        <v>0</v>
      </c>
      <c r="ECN1904" s="1230">
        <f t="shared" ref="ECN1904:ECN1907" si="1325">ECM1904/ECL1904</f>
        <v>0</v>
      </c>
      <c r="ECO1904" s="1193"/>
      <c r="ECP1904" s="1193"/>
      <c r="ECQ1904" s="2676" t="s">
        <v>698</v>
      </c>
      <c r="ECR1904" s="2677"/>
      <c r="ECS1904" s="2152">
        <f t="shared" ref="ECS1904:ECU1904" si="1326">SUM(ECS1905:ECS1907)</f>
        <v>0</v>
      </c>
      <c r="ECT1904" s="2152">
        <f t="shared" si="1326"/>
        <v>115001</v>
      </c>
      <c r="ECU1904" s="2152">
        <f t="shared" si="1326"/>
        <v>0</v>
      </c>
      <c r="ECV1904" s="1230">
        <f t="shared" ref="ECV1904:ECV1907" si="1327">ECU1904/ECT1904</f>
        <v>0</v>
      </c>
      <c r="ECW1904" s="1193"/>
      <c r="ECX1904" s="1193"/>
      <c r="ECY1904" s="2676" t="s">
        <v>698</v>
      </c>
      <c r="ECZ1904" s="2677"/>
      <c r="EDA1904" s="2152">
        <f t="shared" ref="EDA1904:EDC1904" si="1328">SUM(EDA1905:EDA1907)</f>
        <v>0</v>
      </c>
      <c r="EDB1904" s="2152">
        <f t="shared" si="1328"/>
        <v>115001</v>
      </c>
      <c r="EDC1904" s="2152">
        <f t="shared" si="1328"/>
        <v>0</v>
      </c>
      <c r="EDD1904" s="1230">
        <f t="shared" ref="EDD1904:EDD1907" si="1329">EDC1904/EDB1904</f>
        <v>0</v>
      </c>
      <c r="EDE1904" s="1193"/>
      <c r="EDF1904" s="1193"/>
      <c r="EDG1904" s="2676" t="s">
        <v>698</v>
      </c>
      <c r="EDH1904" s="2677"/>
      <c r="EDI1904" s="2152">
        <f t="shared" ref="EDI1904:EDK1904" si="1330">SUM(EDI1905:EDI1907)</f>
        <v>0</v>
      </c>
      <c r="EDJ1904" s="2152">
        <f t="shared" si="1330"/>
        <v>115001</v>
      </c>
      <c r="EDK1904" s="2152">
        <f t="shared" si="1330"/>
        <v>0</v>
      </c>
      <c r="EDL1904" s="1230">
        <f t="shared" ref="EDL1904:EDL1907" si="1331">EDK1904/EDJ1904</f>
        <v>0</v>
      </c>
      <c r="EDM1904" s="1193"/>
      <c r="EDN1904" s="1193"/>
      <c r="EDO1904" s="2676" t="s">
        <v>698</v>
      </c>
      <c r="EDP1904" s="2677"/>
      <c r="EDQ1904" s="2152">
        <f t="shared" ref="EDQ1904:EDS1904" si="1332">SUM(EDQ1905:EDQ1907)</f>
        <v>0</v>
      </c>
      <c r="EDR1904" s="2152">
        <f t="shared" si="1332"/>
        <v>115001</v>
      </c>
      <c r="EDS1904" s="2152">
        <f t="shared" si="1332"/>
        <v>0</v>
      </c>
      <c r="EDT1904" s="1230">
        <f t="shared" ref="EDT1904:EDT1907" si="1333">EDS1904/EDR1904</f>
        <v>0</v>
      </c>
      <c r="EDU1904" s="1193"/>
      <c r="EDV1904" s="1193"/>
      <c r="EDW1904" s="2676" t="s">
        <v>698</v>
      </c>
      <c r="EDX1904" s="2677"/>
      <c r="EDY1904" s="2152">
        <f t="shared" ref="EDY1904:EEA1904" si="1334">SUM(EDY1905:EDY1907)</f>
        <v>0</v>
      </c>
      <c r="EDZ1904" s="2152">
        <f t="shared" si="1334"/>
        <v>115001</v>
      </c>
      <c r="EEA1904" s="2152">
        <f t="shared" si="1334"/>
        <v>0</v>
      </c>
      <c r="EEB1904" s="1230">
        <f t="shared" ref="EEB1904:EEB1907" si="1335">EEA1904/EDZ1904</f>
        <v>0</v>
      </c>
      <c r="EEC1904" s="1193"/>
      <c r="EED1904" s="1193"/>
      <c r="EEE1904" s="2676" t="s">
        <v>698</v>
      </c>
      <c r="EEF1904" s="2677"/>
      <c r="EEG1904" s="2152">
        <f t="shared" ref="EEG1904:EEI1904" si="1336">SUM(EEG1905:EEG1907)</f>
        <v>0</v>
      </c>
      <c r="EEH1904" s="2152">
        <f t="shared" si="1336"/>
        <v>115001</v>
      </c>
      <c r="EEI1904" s="2152">
        <f t="shared" si="1336"/>
        <v>0</v>
      </c>
      <c r="EEJ1904" s="1230">
        <f t="shared" ref="EEJ1904:EEJ1907" si="1337">EEI1904/EEH1904</f>
        <v>0</v>
      </c>
      <c r="EEK1904" s="1193"/>
      <c r="EEL1904" s="1193"/>
      <c r="EEM1904" s="2676" t="s">
        <v>698</v>
      </c>
      <c r="EEN1904" s="2677"/>
      <c r="EEO1904" s="2152">
        <f t="shared" ref="EEO1904:EEQ1904" si="1338">SUM(EEO1905:EEO1907)</f>
        <v>0</v>
      </c>
      <c r="EEP1904" s="2152">
        <f t="shared" si="1338"/>
        <v>115001</v>
      </c>
      <c r="EEQ1904" s="2152">
        <f t="shared" si="1338"/>
        <v>0</v>
      </c>
      <c r="EER1904" s="1230">
        <f t="shared" ref="EER1904:EER1907" si="1339">EEQ1904/EEP1904</f>
        <v>0</v>
      </c>
      <c r="EES1904" s="1193"/>
      <c r="EET1904" s="1193"/>
      <c r="EEU1904" s="2676" t="s">
        <v>698</v>
      </c>
      <c r="EEV1904" s="2677"/>
      <c r="EEW1904" s="2152">
        <f t="shared" ref="EEW1904:EEY1904" si="1340">SUM(EEW1905:EEW1907)</f>
        <v>0</v>
      </c>
      <c r="EEX1904" s="2152">
        <f t="shared" si="1340"/>
        <v>115001</v>
      </c>
      <c r="EEY1904" s="2152">
        <f t="shared" si="1340"/>
        <v>0</v>
      </c>
      <c r="EEZ1904" s="1230">
        <f t="shared" ref="EEZ1904:EEZ1907" si="1341">EEY1904/EEX1904</f>
        <v>0</v>
      </c>
      <c r="EFA1904" s="1193"/>
      <c r="EFB1904" s="1193"/>
      <c r="EFC1904" s="2676" t="s">
        <v>698</v>
      </c>
      <c r="EFD1904" s="2677"/>
      <c r="EFE1904" s="2152">
        <f t="shared" ref="EFE1904:EFG1904" si="1342">SUM(EFE1905:EFE1907)</f>
        <v>0</v>
      </c>
      <c r="EFF1904" s="2152">
        <f t="shared" si="1342"/>
        <v>115001</v>
      </c>
      <c r="EFG1904" s="2152">
        <f t="shared" si="1342"/>
        <v>0</v>
      </c>
      <c r="EFH1904" s="1230">
        <f t="shared" ref="EFH1904:EFH1907" si="1343">EFG1904/EFF1904</f>
        <v>0</v>
      </c>
      <c r="EFI1904" s="1193"/>
      <c r="EFJ1904" s="1193"/>
      <c r="EFK1904" s="2676" t="s">
        <v>698</v>
      </c>
      <c r="EFL1904" s="2677"/>
      <c r="EFM1904" s="2152">
        <f t="shared" ref="EFM1904:EFO1904" si="1344">SUM(EFM1905:EFM1907)</f>
        <v>0</v>
      </c>
      <c r="EFN1904" s="2152">
        <f t="shared" si="1344"/>
        <v>115001</v>
      </c>
      <c r="EFO1904" s="2152">
        <f t="shared" si="1344"/>
        <v>0</v>
      </c>
      <c r="EFP1904" s="1230">
        <f t="shared" ref="EFP1904:EFP1907" si="1345">EFO1904/EFN1904</f>
        <v>0</v>
      </c>
      <c r="EFQ1904" s="1193"/>
      <c r="EFR1904" s="1193"/>
      <c r="EFS1904" s="2676" t="s">
        <v>698</v>
      </c>
      <c r="EFT1904" s="2677"/>
      <c r="EFU1904" s="2152">
        <f t="shared" ref="EFU1904:EFW1904" si="1346">SUM(EFU1905:EFU1907)</f>
        <v>0</v>
      </c>
      <c r="EFV1904" s="2152">
        <f t="shared" si="1346"/>
        <v>115001</v>
      </c>
      <c r="EFW1904" s="2152">
        <f t="shared" si="1346"/>
        <v>0</v>
      </c>
      <c r="EFX1904" s="1230">
        <f t="shared" ref="EFX1904:EFX1907" si="1347">EFW1904/EFV1904</f>
        <v>0</v>
      </c>
      <c r="EFY1904" s="1193"/>
      <c r="EFZ1904" s="1193"/>
      <c r="EGA1904" s="2676" t="s">
        <v>698</v>
      </c>
      <c r="EGB1904" s="2677"/>
      <c r="EGC1904" s="2152">
        <f t="shared" ref="EGC1904:EGE1904" si="1348">SUM(EGC1905:EGC1907)</f>
        <v>0</v>
      </c>
      <c r="EGD1904" s="2152">
        <f t="shared" si="1348"/>
        <v>115001</v>
      </c>
      <c r="EGE1904" s="2152">
        <f t="shared" si="1348"/>
        <v>0</v>
      </c>
      <c r="EGF1904" s="1230">
        <f t="shared" ref="EGF1904:EGF1907" si="1349">EGE1904/EGD1904</f>
        <v>0</v>
      </c>
      <c r="EGG1904" s="1193"/>
      <c r="EGH1904" s="1193"/>
      <c r="EGI1904" s="2676" t="s">
        <v>698</v>
      </c>
      <c r="EGJ1904" s="2677"/>
      <c r="EGK1904" s="2152">
        <f t="shared" ref="EGK1904:EGM1904" si="1350">SUM(EGK1905:EGK1907)</f>
        <v>0</v>
      </c>
      <c r="EGL1904" s="2152">
        <f t="shared" si="1350"/>
        <v>115001</v>
      </c>
      <c r="EGM1904" s="2152">
        <f t="shared" si="1350"/>
        <v>0</v>
      </c>
      <c r="EGN1904" s="1230">
        <f t="shared" ref="EGN1904:EGN1907" si="1351">EGM1904/EGL1904</f>
        <v>0</v>
      </c>
      <c r="EGO1904" s="1193"/>
      <c r="EGP1904" s="1193"/>
      <c r="EGQ1904" s="2676" t="s">
        <v>698</v>
      </c>
      <c r="EGR1904" s="2677"/>
      <c r="EGS1904" s="2152">
        <f t="shared" ref="EGS1904:EGU1904" si="1352">SUM(EGS1905:EGS1907)</f>
        <v>0</v>
      </c>
      <c r="EGT1904" s="2152">
        <f t="shared" si="1352"/>
        <v>115001</v>
      </c>
      <c r="EGU1904" s="2152">
        <f t="shared" si="1352"/>
        <v>0</v>
      </c>
      <c r="EGV1904" s="1230">
        <f t="shared" ref="EGV1904:EGV1907" si="1353">EGU1904/EGT1904</f>
        <v>0</v>
      </c>
      <c r="EGW1904" s="1193"/>
      <c r="EGX1904" s="1193"/>
      <c r="EGY1904" s="2676" t="s">
        <v>698</v>
      </c>
      <c r="EGZ1904" s="2677"/>
      <c r="EHA1904" s="2152">
        <f t="shared" ref="EHA1904:EHC1904" si="1354">SUM(EHA1905:EHA1907)</f>
        <v>0</v>
      </c>
      <c r="EHB1904" s="2152">
        <f t="shared" si="1354"/>
        <v>115001</v>
      </c>
      <c r="EHC1904" s="2152">
        <f t="shared" si="1354"/>
        <v>0</v>
      </c>
      <c r="EHD1904" s="1230">
        <f t="shared" ref="EHD1904:EHD1907" si="1355">EHC1904/EHB1904</f>
        <v>0</v>
      </c>
      <c r="EHE1904" s="1193"/>
      <c r="EHF1904" s="1193"/>
      <c r="EHG1904" s="2676" t="s">
        <v>698</v>
      </c>
      <c r="EHH1904" s="2677"/>
      <c r="EHI1904" s="2152">
        <f t="shared" ref="EHI1904:EHK1904" si="1356">SUM(EHI1905:EHI1907)</f>
        <v>0</v>
      </c>
      <c r="EHJ1904" s="2152">
        <f t="shared" si="1356"/>
        <v>115001</v>
      </c>
      <c r="EHK1904" s="2152">
        <f t="shared" si="1356"/>
        <v>0</v>
      </c>
      <c r="EHL1904" s="1230">
        <f t="shared" ref="EHL1904:EHL1907" si="1357">EHK1904/EHJ1904</f>
        <v>0</v>
      </c>
      <c r="EHM1904" s="1193"/>
      <c r="EHN1904" s="1193"/>
      <c r="EHO1904" s="2676" t="s">
        <v>698</v>
      </c>
      <c r="EHP1904" s="2677"/>
      <c r="EHQ1904" s="2152">
        <f t="shared" ref="EHQ1904:EHS1904" si="1358">SUM(EHQ1905:EHQ1907)</f>
        <v>0</v>
      </c>
      <c r="EHR1904" s="2152">
        <f t="shared" si="1358"/>
        <v>115001</v>
      </c>
      <c r="EHS1904" s="2152">
        <f t="shared" si="1358"/>
        <v>0</v>
      </c>
      <c r="EHT1904" s="1230">
        <f t="shared" ref="EHT1904:EHT1907" si="1359">EHS1904/EHR1904</f>
        <v>0</v>
      </c>
      <c r="EHU1904" s="1193"/>
      <c r="EHV1904" s="1193"/>
      <c r="EHW1904" s="2676" t="s">
        <v>698</v>
      </c>
      <c r="EHX1904" s="2677"/>
      <c r="EHY1904" s="2152">
        <f t="shared" ref="EHY1904:EIA1904" si="1360">SUM(EHY1905:EHY1907)</f>
        <v>0</v>
      </c>
      <c r="EHZ1904" s="2152">
        <f t="shared" si="1360"/>
        <v>115001</v>
      </c>
      <c r="EIA1904" s="2152">
        <f t="shared" si="1360"/>
        <v>0</v>
      </c>
      <c r="EIB1904" s="1230">
        <f t="shared" ref="EIB1904:EIB1907" si="1361">EIA1904/EHZ1904</f>
        <v>0</v>
      </c>
      <c r="EIC1904" s="1193"/>
      <c r="EID1904" s="1193"/>
      <c r="EIE1904" s="2676" t="s">
        <v>698</v>
      </c>
      <c r="EIF1904" s="2677"/>
      <c r="EIG1904" s="2152">
        <f t="shared" ref="EIG1904:EII1904" si="1362">SUM(EIG1905:EIG1907)</f>
        <v>0</v>
      </c>
      <c r="EIH1904" s="2152">
        <f t="shared" si="1362"/>
        <v>115001</v>
      </c>
      <c r="EII1904" s="2152">
        <f t="shared" si="1362"/>
        <v>0</v>
      </c>
      <c r="EIJ1904" s="1230">
        <f t="shared" ref="EIJ1904:EIJ1907" si="1363">EII1904/EIH1904</f>
        <v>0</v>
      </c>
      <c r="EIK1904" s="1193"/>
      <c r="EIL1904" s="1193"/>
      <c r="EIM1904" s="2676" t="s">
        <v>698</v>
      </c>
      <c r="EIN1904" s="2677"/>
      <c r="EIO1904" s="2152">
        <f t="shared" ref="EIO1904:EIQ1904" si="1364">SUM(EIO1905:EIO1907)</f>
        <v>0</v>
      </c>
      <c r="EIP1904" s="2152">
        <f t="shared" si="1364"/>
        <v>115001</v>
      </c>
      <c r="EIQ1904" s="2152">
        <f t="shared" si="1364"/>
        <v>0</v>
      </c>
      <c r="EIR1904" s="1230">
        <f t="shared" ref="EIR1904:EIR1907" si="1365">EIQ1904/EIP1904</f>
        <v>0</v>
      </c>
      <c r="EIS1904" s="1193"/>
      <c r="EIT1904" s="1193"/>
      <c r="EIU1904" s="2676" t="s">
        <v>698</v>
      </c>
      <c r="EIV1904" s="2677"/>
      <c r="EIW1904" s="2152">
        <f t="shared" ref="EIW1904:EIY1904" si="1366">SUM(EIW1905:EIW1907)</f>
        <v>0</v>
      </c>
      <c r="EIX1904" s="2152">
        <f t="shared" si="1366"/>
        <v>115001</v>
      </c>
      <c r="EIY1904" s="2152">
        <f t="shared" si="1366"/>
        <v>0</v>
      </c>
      <c r="EIZ1904" s="1230">
        <f t="shared" ref="EIZ1904:EIZ1907" si="1367">EIY1904/EIX1904</f>
        <v>0</v>
      </c>
      <c r="EJA1904" s="1193"/>
      <c r="EJB1904" s="1193"/>
      <c r="EJC1904" s="2676" t="s">
        <v>698</v>
      </c>
      <c r="EJD1904" s="2677"/>
      <c r="EJE1904" s="2152">
        <f t="shared" ref="EJE1904:EJG1904" si="1368">SUM(EJE1905:EJE1907)</f>
        <v>0</v>
      </c>
      <c r="EJF1904" s="2152">
        <f t="shared" si="1368"/>
        <v>115001</v>
      </c>
      <c r="EJG1904" s="2152">
        <f t="shared" si="1368"/>
        <v>0</v>
      </c>
      <c r="EJH1904" s="1230">
        <f t="shared" ref="EJH1904:EJH1907" si="1369">EJG1904/EJF1904</f>
        <v>0</v>
      </c>
      <c r="EJI1904" s="1193"/>
      <c r="EJJ1904" s="1193"/>
      <c r="EJK1904" s="2676" t="s">
        <v>698</v>
      </c>
      <c r="EJL1904" s="2677"/>
      <c r="EJM1904" s="2152">
        <f t="shared" ref="EJM1904:EJO1904" si="1370">SUM(EJM1905:EJM1907)</f>
        <v>0</v>
      </c>
      <c r="EJN1904" s="2152">
        <f t="shared" si="1370"/>
        <v>115001</v>
      </c>
      <c r="EJO1904" s="2152">
        <f t="shared" si="1370"/>
        <v>0</v>
      </c>
      <c r="EJP1904" s="1230">
        <f t="shared" ref="EJP1904:EJP1907" si="1371">EJO1904/EJN1904</f>
        <v>0</v>
      </c>
      <c r="EJQ1904" s="1193"/>
      <c r="EJR1904" s="1193"/>
      <c r="EJS1904" s="2676" t="s">
        <v>698</v>
      </c>
      <c r="EJT1904" s="2677"/>
      <c r="EJU1904" s="2152">
        <f t="shared" ref="EJU1904:EJW1904" si="1372">SUM(EJU1905:EJU1907)</f>
        <v>0</v>
      </c>
      <c r="EJV1904" s="2152">
        <f t="shared" si="1372"/>
        <v>115001</v>
      </c>
      <c r="EJW1904" s="2152">
        <f t="shared" si="1372"/>
        <v>0</v>
      </c>
      <c r="EJX1904" s="1230">
        <f t="shared" ref="EJX1904:EJX1907" si="1373">EJW1904/EJV1904</f>
        <v>0</v>
      </c>
      <c r="EJY1904" s="1193"/>
      <c r="EJZ1904" s="1193"/>
      <c r="EKA1904" s="2676" t="s">
        <v>698</v>
      </c>
      <c r="EKB1904" s="2677"/>
      <c r="EKC1904" s="2152">
        <f t="shared" ref="EKC1904:EKE1904" si="1374">SUM(EKC1905:EKC1907)</f>
        <v>0</v>
      </c>
      <c r="EKD1904" s="2152">
        <f t="shared" si="1374"/>
        <v>115001</v>
      </c>
      <c r="EKE1904" s="2152">
        <f t="shared" si="1374"/>
        <v>0</v>
      </c>
      <c r="EKF1904" s="1230">
        <f t="shared" ref="EKF1904:EKF1907" si="1375">EKE1904/EKD1904</f>
        <v>0</v>
      </c>
      <c r="EKG1904" s="1193"/>
      <c r="EKH1904" s="1193"/>
      <c r="EKI1904" s="2676" t="s">
        <v>698</v>
      </c>
      <c r="EKJ1904" s="2677"/>
      <c r="EKK1904" s="2152">
        <f t="shared" ref="EKK1904:EKM1904" si="1376">SUM(EKK1905:EKK1907)</f>
        <v>0</v>
      </c>
      <c r="EKL1904" s="2152">
        <f t="shared" si="1376"/>
        <v>115001</v>
      </c>
      <c r="EKM1904" s="2152">
        <f t="shared" si="1376"/>
        <v>0</v>
      </c>
      <c r="EKN1904" s="1230">
        <f t="shared" ref="EKN1904:EKN1907" si="1377">EKM1904/EKL1904</f>
        <v>0</v>
      </c>
      <c r="EKO1904" s="1193"/>
      <c r="EKP1904" s="1193"/>
      <c r="EKQ1904" s="2676" t="s">
        <v>698</v>
      </c>
      <c r="EKR1904" s="2677"/>
      <c r="EKS1904" s="2152">
        <f t="shared" ref="EKS1904:EKU1904" si="1378">SUM(EKS1905:EKS1907)</f>
        <v>0</v>
      </c>
      <c r="EKT1904" s="2152">
        <f t="shared" si="1378"/>
        <v>115001</v>
      </c>
      <c r="EKU1904" s="2152">
        <f t="shared" si="1378"/>
        <v>0</v>
      </c>
      <c r="EKV1904" s="1230">
        <f t="shared" ref="EKV1904:EKV1907" si="1379">EKU1904/EKT1904</f>
        <v>0</v>
      </c>
      <c r="EKW1904" s="1193"/>
      <c r="EKX1904" s="1193"/>
      <c r="EKY1904" s="2676" t="s">
        <v>698</v>
      </c>
      <c r="EKZ1904" s="2677"/>
      <c r="ELA1904" s="2152">
        <f t="shared" ref="ELA1904:ELC1904" si="1380">SUM(ELA1905:ELA1907)</f>
        <v>0</v>
      </c>
      <c r="ELB1904" s="2152">
        <f t="shared" si="1380"/>
        <v>115001</v>
      </c>
      <c r="ELC1904" s="2152">
        <f t="shared" si="1380"/>
        <v>0</v>
      </c>
      <c r="ELD1904" s="1230">
        <f t="shared" ref="ELD1904:ELD1907" si="1381">ELC1904/ELB1904</f>
        <v>0</v>
      </c>
      <c r="ELE1904" s="1193"/>
      <c r="ELF1904" s="1193"/>
      <c r="ELG1904" s="2676" t="s">
        <v>698</v>
      </c>
      <c r="ELH1904" s="2677"/>
      <c r="ELI1904" s="2152">
        <f t="shared" ref="ELI1904:ELK1904" si="1382">SUM(ELI1905:ELI1907)</f>
        <v>0</v>
      </c>
      <c r="ELJ1904" s="2152">
        <f t="shared" si="1382"/>
        <v>115001</v>
      </c>
      <c r="ELK1904" s="2152">
        <f t="shared" si="1382"/>
        <v>0</v>
      </c>
      <c r="ELL1904" s="1230">
        <f t="shared" ref="ELL1904:ELL1907" si="1383">ELK1904/ELJ1904</f>
        <v>0</v>
      </c>
      <c r="ELM1904" s="1193"/>
      <c r="ELN1904" s="1193"/>
      <c r="ELO1904" s="2676" t="s">
        <v>698</v>
      </c>
      <c r="ELP1904" s="2677"/>
      <c r="ELQ1904" s="2152">
        <f t="shared" ref="ELQ1904:ELS1904" si="1384">SUM(ELQ1905:ELQ1907)</f>
        <v>0</v>
      </c>
      <c r="ELR1904" s="2152">
        <f t="shared" si="1384"/>
        <v>115001</v>
      </c>
      <c r="ELS1904" s="2152">
        <f t="shared" si="1384"/>
        <v>0</v>
      </c>
      <c r="ELT1904" s="1230">
        <f t="shared" ref="ELT1904:ELT1907" si="1385">ELS1904/ELR1904</f>
        <v>0</v>
      </c>
      <c r="ELU1904" s="1193"/>
      <c r="ELV1904" s="1193"/>
      <c r="ELW1904" s="2676" t="s">
        <v>698</v>
      </c>
      <c r="ELX1904" s="2677"/>
      <c r="ELY1904" s="2152">
        <f t="shared" ref="ELY1904:EMA1904" si="1386">SUM(ELY1905:ELY1907)</f>
        <v>0</v>
      </c>
      <c r="ELZ1904" s="2152">
        <f t="shared" si="1386"/>
        <v>115001</v>
      </c>
      <c r="EMA1904" s="2152">
        <f t="shared" si="1386"/>
        <v>0</v>
      </c>
      <c r="EMB1904" s="1230">
        <f t="shared" ref="EMB1904:EMB1907" si="1387">EMA1904/ELZ1904</f>
        <v>0</v>
      </c>
      <c r="EMC1904" s="1193"/>
      <c r="EMD1904" s="1193"/>
      <c r="EME1904" s="2676" t="s">
        <v>698</v>
      </c>
      <c r="EMF1904" s="2677"/>
      <c r="EMG1904" s="2152">
        <f t="shared" ref="EMG1904:EMI1904" si="1388">SUM(EMG1905:EMG1907)</f>
        <v>0</v>
      </c>
      <c r="EMH1904" s="2152">
        <f t="shared" si="1388"/>
        <v>115001</v>
      </c>
      <c r="EMI1904" s="2152">
        <f t="shared" si="1388"/>
        <v>0</v>
      </c>
      <c r="EMJ1904" s="1230">
        <f t="shared" ref="EMJ1904:EMJ1907" si="1389">EMI1904/EMH1904</f>
        <v>0</v>
      </c>
      <c r="EMK1904" s="1193"/>
      <c r="EML1904" s="1193"/>
      <c r="EMM1904" s="2676" t="s">
        <v>698</v>
      </c>
      <c r="EMN1904" s="2677"/>
      <c r="EMO1904" s="2152">
        <f t="shared" ref="EMO1904:EMQ1904" si="1390">SUM(EMO1905:EMO1907)</f>
        <v>0</v>
      </c>
      <c r="EMP1904" s="2152">
        <f t="shared" si="1390"/>
        <v>115001</v>
      </c>
      <c r="EMQ1904" s="2152">
        <f t="shared" si="1390"/>
        <v>0</v>
      </c>
      <c r="EMR1904" s="1230">
        <f t="shared" ref="EMR1904:EMR1907" si="1391">EMQ1904/EMP1904</f>
        <v>0</v>
      </c>
      <c r="EMS1904" s="1193"/>
      <c r="EMT1904" s="1193"/>
      <c r="EMU1904" s="2676" t="s">
        <v>698</v>
      </c>
      <c r="EMV1904" s="2677"/>
      <c r="EMW1904" s="2152">
        <f t="shared" ref="EMW1904:EMY1904" si="1392">SUM(EMW1905:EMW1907)</f>
        <v>0</v>
      </c>
      <c r="EMX1904" s="2152">
        <f t="shared" si="1392"/>
        <v>115001</v>
      </c>
      <c r="EMY1904" s="2152">
        <f t="shared" si="1392"/>
        <v>0</v>
      </c>
      <c r="EMZ1904" s="1230">
        <f t="shared" ref="EMZ1904:EMZ1907" si="1393">EMY1904/EMX1904</f>
        <v>0</v>
      </c>
      <c r="ENA1904" s="1193"/>
      <c r="ENB1904" s="1193"/>
      <c r="ENC1904" s="2676" t="s">
        <v>698</v>
      </c>
      <c r="END1904" s="2677"/>
      <c r="ENE1904" s="2152">
        <f t="shared" ref="ENE1904:ENG1904" si="1394">SUM(ENE1905:ENE1907)</f>
        <v>0</v>
      </c>
      <c r="ENF1904" s="2152">
        <f t="shared" si="1394"/>
        <v>115001</v>
      </c>
      <c r="ENG1904" s="2152">
        <f t="shared" si="1394"/>
        <v>0</v>
      </c>
      <c r="ENH1904" s="1230">
        <f t="shared" ref="ENH1904:ENH1907" si="1395">ENG1904/ENF1904</f>
        <v>0</v>
      </c>
      <c r="ENI1904" s="1193"/>
      <c r="ENJ1904" s="1193"/>
      <c r="ENK1904" s="2676" t="s">
        <v>698</v>
      </c>
      <c r="ENL1904" s="2677"/>
      <c r="ENM1904" s="2152">
        <f t="shared" ref="ENM1904:ENO1904" si="1396">SUM(ENM1905:ENM1907)</f>
        <v>0</v>
      </c>
      <c r="ENN1904" s="2152">
        <f t="shared" si="1396"/>
        <v>115001</v>
      </c>
      <c r="ENO1904" s="2152">
        <f t="shared" si="1396"/>
        <v>0</v>
      </c>
      <c r="ENP1904" s="1230">
        <f t="shared" ref="ENP1904:ENP1907" si="1397">ENO1904/ENN1904</f>
        <v>0</v>
      </c>
      <c r="ENQ1904" s="1193"/>
      <c r="ENR1904" s="1193"/>
      <c r="ENS1904" s="2676" t="s">
        <v>698</v>
      </c>
      <c r="ENT1904" s="2677"/>
      <c r="ENU1904" s="2152">
        <f t="shared" ref="ENU1904:ENW1904" si="1398">SUM(ENU1905:ENU1907)</f>
        <v>0</v>
      </c>
      <c r="ENV1904" s="2152">
        <f t="shared" si="1398"/>
        <v>115001</v>
      </c>
      <c r="ENW1904" s="2152">
        <f t="shared" si="1398"/>
        <v>0</v>
      </c>
      <c r="ENX1904" s="1230">
        <f t="shared" ref="ENX1904:ENX1907" si="1399">ENW1904/ENV1904</f>
        <v>0</v>
      </c>
      <c r="ENY1904" s="1193"/>
      <c r="ENZ1904" s="1193"/>
      <c r="EOA1904" s="2676" t="s">
        <v>698</v>
      </c>
      <c r="EOB1904" s="2677"/>
      <c r="EOC1904" s="2152">
        <f t="shared" ref="EOC1904:EOE1904" si="1400">SUM(EOC1905:EOC1907)</f>
        <v>0</v>
      </c>
      <c r="EOD1904" s="2152">
        <f t="shared" si="1400"/>
        <v>115001</v>
      </c>
      <c r="EOE1904" s="2152">
        <f t="shared" si="1400"/>
        <v>0</v>
      </c>
      <c r="EOF1904" s="1230">
        <f t="shared" ref="EOF1904:EOF1907" si="1401">EOE1904/EOD1904</f>
        <v>0</v>
      </c>
      <c r="EOG1904" s="1193"/>
      <c r="EOH1904" s="1193"/>
      <c r="EOI1904" s="2676" t="s">
        <v>698</v>
      </c>
      <c r="EOJ1904" s="2677"/>
      <c r="EOK1904" s="2152">
        <f t="shared" ref="EOK1904:EOM1904" si="1402">SUM(EOK1905:EOK1907)</f>
        <v>0</v>
      </c>
      <c r="EOL1904" s="2152">
        <f t="shared" si="1402"/>
        <v>115001</v>
      </c>
      <c r="EOM1904" s="2152">
        <f t="shared" si="1402"/>
        <v>0</v>
      </c>
      <c r="EON1904" s="1230">
        <f t="shared" ref="EON1904:EON1907" si="1403">EOM1904/EOL1904</f>
        <v>0</v>
      </c>
      <c r="EOO1904" s="1193"/>
      <c r="EOP1904" s="1193"/>
      <c r="EOQ1904" s="2676" t="s">
        <v>698</v>
      </c>
      <c r="EOR1904" s="2677"/>
      <c r="EOS1904" s="2152">
        <f t="shared" ref="EOS1904:EOU1904" si="1404">SUM(EOS1905:EOS1907)</f>
        <v>0</v>
      </c>
      <c r="EOT1904" s="2152">
        <f t="shared" si="1404"/>
        <v>115001</v>
      </c>
      <c r="EOU1904" s="2152">
        <f t="shared" si="1404"/>
        <v>0</v>
      </c>
      <c r="EOV1904" s="1230">
        <f t="shared" ref="EOV1904:EOV1907" si="1405">EOU1904/EOT1904</f>
        <v>0</v>
      </c>
      <c r="EOW1904" s="1193"/>
      <c r="EOX1904" s="1193"/>
      <c r="EOY1904" s="2676" t="s">
        <v>698</v>
      </c>
      <c r="EOZ1904" s="2677"/>
      <c r="EPA1904" s="2152">
        <f t="shared" ref="EPA1904:EPC1904" si="1406">SUM(EPA1905:EPA1907)</f>
        <v>0</v>
      </c>
      <c r="EPB1904" s="2152">
        <f t="shared" si="1406"/>
        <v>115001</v>
      </c>
      <c r="EPC1904" s="2152">
        <f t="shared" si="1406"/>
        <v>0</v>
      </c>
      <c r="EPD1904" s="1230">
        <f t="shared" ref="EPD1904:EPD1907" si="1407">EPC1904/EPB1904</f>
        <v>0</v>
      </c>
      <c r="EPE1904" s="1193"/>
      <c r="EPF1904" s="1193"/>
      <c r="EPG1904" s="2676" t="s">
        <v>698</v>
      </c>
      <c r="EPH1904" s="2677"/>
      <c r="EPI1904" s="2152">
        <f t="shared" ref="EPI1904:EPK1904" si="1408">SUM(EPI1905:EPI1907)</f>
        <v>0</v>
      </c>
      <c r="EPJ1904" s="2152">
        <f t="shared" si="1408"/>
        <v>115001</v>
      </c>
      <c r="EPK1904" s="2152">
        <f t="shared" si="1408"/>
        <v>0</v>
      </c>
      <c r="EPL1904" s="1230">
        <f t="shared" ref="EPL1904:EPL1907" si="1409">EPK1904/EPJ1904</f>
        <v>0</v>
      </c>
      <c r="EPM1904" s="1193"/>
      <c r="EPN1904" s="1193"/>
      <c r="EPO1904" s="2676" t="s">
        <v>698</v>
      </c>
      <c r="EPP1904" s="2677"/>
      <c r="EPQ1904" s="2152">
        <f t="shared" ref="EPQ1904:EPS1904" si="1410">SUM(EPQ1905:EPQ1907)</f>
        <v>0</v>
      </c>
      <c r="EPR1904" s="2152">
        <f t="shared" si="1410"/>
        <v>115001</v>
      </c>
      <c r="EPS1904" s="2152">
        <f t="shared" si="1410"/>
        <v>0</v>
      </c>
      <c r="EPT1904" s="1230">
        <f t="shared" ref="EPT1904:EPT1907" si="1411">EPS1904/EPR1904</f>
        <v>0</v>
      </c>
      <c r="EPU1904" s="1193"/>
      <c r="EPV1904" s="1193"/>
      <c r="EPW1904" s="2676" t="s">
        <v>698</v>
      </c>
      <c r="EPX1904" s="2677"/>
      <c r="EPY1904" s="2152">
        <f t="shared" ref="EPY1904:EQA1904" si="1412">SUM(EPY1905:EPY1907)</f>
        <v>0</v>
      </c>
      <c r="EPZ1904" s="2152">
        <f t="shared" si="1412"/>
        <v>115001</v>
      </c>
      <c r="EQA1904" s="2152">
        <f t="shared" si="1412"/>
        <v>0</v>
      </c>
      <c r="EQB1904" s="1230">
        <f t="shared" ref="EQB1904:EQB1907" si="1413">EQA1904/EPZ1904</f>
        <v>0</v>
      </c>
      <c r="EQC1904" s="1193"/>
      <c r="EQD1904" s="1193"/>
      <c r="EQE1904" s="2676" t="s">
        <v>698</v>
      </c>
      <c r="EQF1904" s="2677"/>
      <c r="EQG1904" s="2152">
        <f t="shared" ref="EQG1904:EQI1904" si="1414">SUM(EQG1905:EQG1907)</f>
        <v>0</v>
      </c>
      <c r="EQH1904" s="2152">
        <f t="shared" si="1414"/>
        <v>115001</v>
      </c>
      <c r="EQI1904" s="2152">
        <f t="shared" si="1414"/>
        <v>0</v>
      </c>
      <c r="EQJ1904" s="1230">
        <f t="shared" ref="EQJ1904:EQJ1907" si="1415">EQI1904/EQH1904</f>
        <v>0</v>
      </c>
      <c r="EQK1904" s="1193"/>
      <c r="EQL1904" s="1193"/>
      <c r="EQM1904" s="2676" t="s">
        <v>698</v>
      </c>
      <c r="EQN1904" s="2677"/>
      <c r="EQO1904" s="2152">
        <f t="shared" ref="EQO1904:EQQ1904" si="1416">SUM(EQO1905:EQO1907)</f>
        <v>0</v>
      </c>
      <c r="EQP1904" s="2152">
        <f t="shared" si="1416"/>
        <v>115001</v>
      </c>
      <c r="EQQ1904" s="2152">
        <f t="shared" si="1416"/>
        <v>0</v>
      </c>
      <c r="EQR1904" s="1230">
        <f t="shared" ref="EQR1904:EQR1907" si="1417">EQQ1904/EQP1904</f>
        <v>0</v>
      </c>
      <c r="EQS1904" s="1193"/>
      <c r="EQT1904" s="1193"/>
      <c r="EQU1904" s="2676" t="s">
        <v>698</v>
      </c>
      <c r="EQV1904" s="2677"/>
      <c r="EQW1904" s="2152">
        <f t="shared" ref="EQW1904:EQY1904" si="1418">SUM(EQW1905:EQW1907)</f>
        <v>0</v>
      </c>
      <c r="EQX1904" s="2152">
        <f t="shared" si="1418"/>
        <v>115001</v>
      </c>
      <c r="EQY1904" s="2152">
        <f t="shared" si="1418"/>
        <v>0</v>
      </c>
      <c r="EQZ1904" s="1230">
        <f t="shared" ref="EQZ1904:EQZ1907" si="1419">EQY1904/EQX1904</f>
        <v>0</v>
      </c>
      <c r="ERA1904" s="1193"/>
      <c r="ERB1904" s="1193"/>
      <c r="ERC1904" s="2676" t="s">
        <v>698</v>
      </c>
      <c r="ERD1904" s="2677"/>
      <c r="ERE1904" s="2152">
        <f t="shared" ref="ERE1904:ERG1904" si="1420">SUM(ERE1905:ERE1907)</f>
        <v>0</v>
      </c>
      <c r="ERF1904" s="2152">
        <f t="shared" si="1420"/>
        <v>115001</v>
      </c>
      <c r="ERG1904" s="2152">
        <f t="shared" si="1420"/>
        <v>0</v>
      </c>
      <c r="ERH1904" s="1230">
        <f t="shared" ref="ERH1904:ERH1907" si="1421">ERG1904/ERF1904</f>
        <v>0</v>
      </c>
      <c r="ERI1904" s="1193"/>
      <c r="ERJ1904" s="1193"/>
      <c r="ERK1904" s="2676" t="s">
        <v>698</v>
      </c>
      <c r="ERL1904" s="2677"/>
      <c r="ERM1904" s="2152">
        <f t="shared" ref="ERM1904:ERO1904" si="1422">SUM(ERM1905:ERM1907)</f>
        <v>0</v>
      </c>
      <c r="ERN1904" s="2152">
        <f t="shared" si="1422"/>
        <v>115001</v>
      </c>
      <c r="ERO1904" s="2152">
        <f t="shared" si="1422"/>
        <v>0</v>
      </c>
      <c r="ERP1904" s="1230">
        <f t="shared" ref="ERP1904:ERP1907" si="1423">ERO1904/ERN1904</f>
        <v>0</v>
      </c>
      <c r="ERQ1904" s="1193"/>
      <c r="ERR1904" s="1193"/>
      <c r="ERS1904" s="2676" t="s">
        <v>698</v>
      </c>
      <c r="ERT1904" s="2677"/>
      <c r="ERU1904" s="2152">
        <f t="shared" ref="ERU1904:ERW1904" si="1424">SUM(ERU1905:ERU1907)</f>
        <v>0</v>
      </c>
      <c r="ERV1904" s="2152">
        <f t="shared" si="1424"/>
        <v>115001</v>
      </c>
      <c r="ERW1904" s="2152">
        <f t="shared" si="1424"/>
        <v>0</v>
      </c>
      <c r="ERX1904" s="1230">
        <f t="shared" ref="ERX1904:ERX1907" si="1425">ERW1904/ERV1904</f>
        <v>0</v>
      </c>
      <c r="ERY1904" s="1193"/>
      <c r="ERZ1904" s="1193"/>
      <c r="ESA1904" s="2676" t="s">
        <v>698</v>
      </c>
      <c r="ESB1904" s="2677"/>
      <c r="ESC1904" s="2152">
        <f t="shared" ref="ESC1904:ESE1904" si="1426">SUM(ESC1905:ESC1907)</f>
        <v>0</v>
      </c>
      <c r="ESD1904" s="2152">
        <f t="shared" si="1426"/>
        <v>115001</v>
      </c>
      <c r="ESE1904" s="2152">
        <f t="shared" si="1426"/>
        <v>0</v>
      </c>
      <c r="ESF1904" s="1230">
        <f t="shared" ref="ESF1904:ESF1907" si="1427">ESE1904/ESD1904</f>
        <v>0</v>
      </c>
      <c r="ESG1904" s="1193"/>
      <c r="ESH1904" s="1193"/>
      <c r="ESI1904" s="2676" t="s">
        <v>698</v>
      </c>
      <c r="ESJ1904" s="2677"/>
      <c r="ESK1904" s="2152">
        <f t="shared" ref="ESK1904:ESM1904" si="1428">SUM(ESK1905:ESK1907)</f>
        <v>0</v>
      </c>
      <c r="ESL1904" s="2152">
        <f t="shared" si="1428"/>
        <v>115001</v>
      </c>
      <c r="ESM1904" s="2152">
        <f t="shared" si="1428"/>
        <v>0</v>
      </c>
      <c r="ESN1904" s="1230">
        <f t="shared" ref="ESN1904:ESN1907" si="1429">ESM1904/ESL1904</f>
        <v>0</v>
      </c>
      <c r="ESO1904" s="1193"/>
      <c r="ESP1904" s="1193"/>
      <c r="ESQ1904" s="2676" t="s">
        <v>698</v>
      </c>
      <c r="ESR1904" s="2677"/>
      <c r="ESS1904" s="2152">
        <f t="shared" ref="ESS1904:ESU1904" si="1430">SUM(ESS1905:ESS1907)</f>
        <v>0</v>
      </c>
      <c r="EST1904" s="2152">
        <f t="shared" si="1430"/>
        <v>115001</v>
      </c>
      <c r="ESU1904" s="2152">
        <f t="shared" si="1430"/>
        <v>0</v>
      </c>
      <c r="ESV1904" s="1230">
        <f t="shared" ref="ESV1904:ESV1907" si="1431">ESU1904/EST1904</f>
        <v>0</v>
      </c>
      <c r="ESW1904" s="1193"/>
      <c r="ESX1904" s="1193"/>
      <c r="ESY1904" s="2676" t="s">
        <v>698</v>
      </c>
      <c r="ESZ1904" s="2677"/>
      <c r="ETA1904" s="2152">
        <f t="shared" ref="ETA1904:ETC1904" si="1432">SUM(ETA1905:ETA1907)</f>
        <v>0</v>
      </c>
      <c r="ETB1904" s="2152">
        <f t="shared" si="1432"/>
        <v>115001</v>
      </c>
      <c r="ETC1904" s="2152">
        <f t="shared" si="1432"/>
        <v>0</v>
      </c>
      <c r="ETD1904" s="1230">
        <f t="shared" ref="ETD1904:ETD1907" si="1433">ETC1904/ETB1904</f>
        <v>0</v>
      </c>
      <c r="ETE1904" s="1193"/>
      <c r="ETF1904" s="1193"/>
      <c r="ETG1904" s="2676" t="s">
        <v>698</v>
      </c>
      <c r="ETH1904" s="2677"/>
      <c r="ETI1904" s="2152">
        <f t="shared" ref="ETI1904:ETK1904" si="1434">SUM(ETI1905:ETI1907)</f>
        <v>0</v>
      </c>
      <c r="ETJ1904" s="2152">
        <f t="shared" si="1434"/>
        <v>115001</v>
      </c>
      <c r="ETK1904" s="2152">
        <f t="shared" si="1434"/>
        <v>0</v>
      </c>
      <c r="ETL1904" s="1230">
        <f t="shared" ref="ETL1904:ETL1907" si="1435">ETK1904/ETJ1904</f>
        <v>0</v>
      </c>
      <c r="ETM1904" s="1193"/>
      <c r="ETN1904" s="1193"/>
      <c r="ETO1904" s="2676" t="s">
        <v>698</v>
      </c>
      <c r="ETP1904" s="2677"/>
      <c r="ETQ1904" s="2152">
        <f t="shared" ref="ETQ1904:ETS1904" si="1436">SUM(ETQ1905:ETQ1907)</f>
        <v>0</v>
      </c>
      <c r="ETR1904" s="2152">
        <f t="shared" si="1436"/>
        <v>115001</v>
      </c>
      <c r="ETS1904" s="2152">
        <f t="shared" si="1436"/>
        <v>0</v>
      </c>
      <c r="ETT1904" s="1230">
        <f t="shared" ref="ETT1904:ETT1907" si="1437">ETS1904/ETR1904</f>
        <v>0</v>
      </c>
      <c r="ETU1904" s="1193"/>
      <c r="ETV1904" s="1193"/>
      <c r="ETW1904" s="2676" t="s">
        <v>698</v>
      </c>
      <c r="ETX1904" s="2677"/>
      <c r="ETY1904" s="2152">
        <f t="shared" ref="ETY1904:EUA1904" si="1438">SUM(ETY1905:ETY1907)</f>
        <v>0</v>
      </c>
      <c r="ETZ1904" s="2152">
        <f t="shared" si="1438"/>
        <v>115001</v>
      </c>
      <c r="EUA1904" s="2152">
        <f t="shared" si="1438"/>
        <v>0</v>
      </c>
      <c r="EUB1904" s="1230">
        <f t="shared" ref="EUB1904:EUB1907" si="1439">EUA1904/ETZ1904</f>
        <v>0</v>
      </c>
      <c r="EUC1904" s="1193"/>
      <c r="EUD1904" s="1193"/>
      <c r="EUE1904" s="2676" t="s">
        <v>698</v>
      </c>
      <c r="EUF1904" s="2677"/>
      <c r="EUG1904" s="2152">
        <f t="shared" ref="EUG1904:EUI1904" si="1440">SUM(EUG1905:EUG1907)</f>
        <v>0</v>
      </c>
      <c r="EUH1904" s="2152">
        <f t="shared" si="1440"/>
        <v>115001</v>
      </c>
      <c r="EUI1904" s="2152">
        <f t="shared" si="1440"/>
        <v>0</v>
      </c>
      <c r="EUJ1904" s="1230">
        <f t="shared" ref="EUJ1904:EUJ1907" si="1441">EUI1904/EUH1904</f>
        <v>0</v>
      </c>
      <c r="EUK1904" s="1193"/>
      <c r="EUL1904" s="1193"/>
      <c r="EUM1904" s="2676" t="s">
        <v>698</v>
      </c>
      <c r="EUN1904" s="2677"/>
      <c r="EUO1904" s="2152">
        <f t="shared" ref="EUO1904:EUQ1904" si="1442">SUM(EUO1905:EUO1907)</f>
        <v>0</v>
      </c>
      <c r="EUP1904" s="2152">
        <f t="shared" si="1442"/>
        <v>115001</v>
      </c>
      <c r="EUQ1904" s="2152">
        <f t="shared" si="1442"/>
        <v>0</v>
      </c>
      <c r="EUR1904" s="1230">
        <f t="shared" ref="EUR1904:EUR1907" si="1443">EUQ1904/EUP1904</f>
        <v>0</v>
      </c>
      <c r="EUS1904" s="1193"/>
      <c r="EUT1904" s="1193"/>
      <c r="EUU1904" s="2676" t="s">
        <v>698</v>
      </c>
      <c r="EUV1904" s="2677"/>
      <c r="EUW1904" s="2152">
        <f t="shared" ref="EUW1904:EUY1904" si="1444">SUM(EUW1905:EUW1907)</f>
        <v>0</v>
      </c>
      <c r="EUX1904" s="2152">
        <f t="shared" si="1444"/>
        <v>115001</v>
      </c>
      <c r="EUY1904" s="2152">
        <f t="shared" si="1444"/>
        <v>0</v>
      </c>
      <c r="EUZ1904" s="1230">
        <f t="shared" ref="EUZ1904:EUZ1907" si="1445">EUY1904/EUX1904</f>
        <v>0</v>
      </c>
      <c r="EVA1904" s="1193"/>
      <c r="EVB1904" s="1193"/>
      <c r="EVC1904" s="2676" t="s">
        <v>698</v>
      </c>
      <c r="EVD1904" s="2677"/>
      <c r="EVE1904" s="2152">
        <f t="shared" ref="EVE1904:EVG1904" si="1446">SUM(EVE1905:EVE1907)</f>
        <v>0</v>
      </c>
      <c r="EVF1904" s="2152">
        <f t="shared" si="1446"/>
        <v>115001</v>
      </c>
      <c r="EVG1904" s="2152">
        <f t="shared" si="1446"/>
        <v>0</v>
      </c>
      <c r="EVH1904" s="1230">
        <f t="shared" ref="EVH1904:EVH1907" si="1447">EVG1904/EVF1904</f>
        <v>0</v>
      </c>
      <c r="EVI1904" s="1193"/>
      <c r="EVJ1904" s="1193"/>
      <c r="EVK1904" s="2676" t="s">
        <v>698</v>
      </c>
      <c r="EVL1904" s="2677"/>
      <c r="EVM1904" s="2152">
        <f t="shared" ref="EVM1904:EVO1904" si="1448">SUM(EVM1905:EVM1907)</f>
        <v>0</v>
      </c>
      <c r="EVN1904" s="2152">
        <f t="shared" si="1448"/>
        <v>115001</v>
      </c>
      <c r="EVO1904" s="2152">
        <f t="shared" si="1448"/>
        <v>0</v>
      </c>
      <c r="EVP1904" s="1230">
        <f t="shared" ref="EVP1904:EVP1907" si="1449">EVO1904/EVN1904</f>
        <v>0</v>
      </c>
      <c r="EVQ1904" s="1193"/>
      <c r="EVR1904" s="1193"/>
      <c r="EVS1904" s="2676" t="s">
        <v>698</v>
      </c>
      <c r="EVT1904" s="2677"/>
      <c r="EVU1904" s="2152">
        <f t="shared" ref="EVU1904:EVW1904" si="1450">SUM(EVU1905:EVU1907)</f>
        <v>0</v>
      </c>
      <c r="EVV1904" s="2152">
        <f t="shared" si="1450"/>
        <v>115001</v>
      </c>
      <c r="EVW1904" s="2152">
        <f t="shared" si="1450"/>
        <v>0</v>
      </c>
      <c r="EVX1904" s="1230">
        <f t="shared" ref="EVX1904:EVX1907" si="1451">EVW1904/EVV1904</f>
        <v>0</v>
      </c>
      <c r="EVY1904" s="1193"/>
      <c r="EVZ1904" s="1193"/>
      <c r="EWA1904" s="2676" t="s">
        <v>698</v>
      </c>
      <c r="EWB1904" s="2677"/>
      <c r="EWC1904" s="2152">
        <f t="shared" ref="EWC1904:EWE1904" si="1452">SUM(EWC1905:EWC1907)</f>
        <v>0</v>
      </c>
      <c r="EWD1904" s="2152">
        <f t="shared" si="1452"/>
        <v>115001</v>
      </c>
      <c r="EWE1904" s="2152">
        <f t="shared" si="1452"/>
        <v>0</v>
      </c>
      <c r="EWF1904" s="1230">
        <f t="shared" ref="EWF1904:EWF1907" si="1453">EWE1904/EWD1904</f>
        <v>0</v>
      </c>
      <c r="EWG1904" s="1193"/>
      <c r="EWH1904" s="1193"/>
      <c r="EWI1904" s="2676" t="s">
        <v>698</v>
      </c>
      <c r="EWJ1904" s="2677"/>
      <c r="EWK1904" s="2152">
        <f t="shared" ref="EWK1904:EWM1904" si="1454">SUM(EWK1905:EWK1907)</f>
        <v>0</v>
      </c>
      <c r="EWL1904" s="2152">
        <f t="shared" si="1454"/>
        <v>115001</v>
      </c>
      <c r="EWM1904" s="2152">
        <f t="shared" si="1454"/>
        <v>0</v>
      </c>
      <c r="EWN1904" s="1230">
        <f t="shared" ref="EWN1904:EWN1907" si="1455">EWM1904/EWL1904</f>
        <v>0</v>
      </c>
      <c r="EWO1904" s="1193"/>
      <c r="EWP1904" s="1193"/>
      <c r="EWQ1904" s="2676" t="s">
        <v>698</v>
      </c>
      <c r="EWR1904" s="2677"/>
      <c r="EWS1904" s="2152">
        <f t="shared" ref="EWS1904:EWU1904" si="1456">SUM(EWS1905:EWS1907)</f>
        <v>0</v>
      </c>
      <c r="EWT1904" s="2152">
        <f t="shared" si="1456"/>
        <v>115001</v>
      </c>
      <c r="EWU1904" s="2152">
        <f t="shared" si="1456"/>
        <v>0</v>
      </c>
      <c r="EWV1904" s="1230">
        <f t="shared" ref="EWV1904:EWV1907" si="1457">EWU1904/EWT1904</f>
        <v>0</v>
      </c>
      <c r="EWW1904" s="1193"/>
      <c r="EWX1904" s="1193"/>
      <c r="EWY1904" s="2676" t="s">
        <v>698</v>
      </c>
      <c r="EWZ1904" s="2677"/>
      <c r="EXA1904" s="2152">
        <f t="shared" ref="EXA1904:EXC1904" si="1458">SUM(EXA1905:EXA1907)</f>
        <v>0</v>
      </c>
      <c r="EXB1904" s="2152">
        <f t="shared" si="1458"/>
        <v>115001</v>
      </c>
      <c r="EXC1904" s="2152">
        <f t="shared" si="1458"/>
        <v>0</v>
      </c>
      <c r="EXD1904" s="1230">
        <f t="shared" ref="EXD1904:EXD1907" si="1459">EXC1904/EXB1904</f>
        <v>0</v>
      </c>
      <c r="EXE1904" s="1193"/>
      <c r="EXF1904" s="1193"/>
      <c r="EXG1904" s="2676" t="s">
        <v>698</v>
      </c>
      <c r="EXH1904" s="2677"/>
      <c r="EXI1904" s="2152">
        <f t="shared" ref="EXI1904:EXK1904" si="1460">SUM(EXI1905:EXI1907)</f>
        <v>0</v>
      </c>
      <c r="EXJ1904" s="2152">
        <f t="shared" si="1460"/>
        <v>115001</v>
      </c>
      <c r="EXK1904" s="2152">
        <f t="shared" si="1460"/>
        <v>0</v>
      </c>
      <c r="EXL1904" s="1230">
        <f t="shared" ref="EXL1904:EXL1907" si="1461">EXK1904/EXJ1904</f>
        <v>0</v>
      </c>
      <c r="EXM1904" s="1193"/>
      <c r="EXN1904" s="1193"/>
      <c r="EXO1904" s="2676" t="s">
        <v>698</v>
      </c>
      <c r="EXP1904" s="2677"/>
      <c r="EXQ1904" s="2152">
        <f t="shared" ref="EXQ1904:EXS1904" si="1462">SUM(EXQ1905:EXQ1907)</f>
        <v>0</v>
      </c>
      <c r="EXR1904" s="2152">
        <f t="shared" si="1462"/>
        <v>115001</v>
      </c>
      <c r="EXS1904" s="2152">
        <f t="shared" si="1462"/>
        <v>0</v>
      </c>
      <c r="EXT1904" s="1230">
        <f t="shared" ref="EXT1904:EXT1907" si="1463">EXS1904/EXR1904</f>
        <v>0</v>
      </c>
      <c r="EXU1904" s="1193"/>
      <c r="EXV1904" s="1193"/>
      <c r="EXW1904" s="2676" t="s">
        <v>698</v>
      </c>
      <c r="EXX1904" s="2677"/>
      <c r="EXY1904" s="2152">
        <f t="shared" ref="EXY1904:EYA1904" si="1464">SUM(EXY1905:EXY1907)</f>
        <v>0</v>
      </c>
      <c r="EXZ1904" s="2152">
        <f t="shared" si="1464"/>
        <v>115001</v>
      </c>
      <c r="EYA1904" s="2152">
        <f t="shared" si="1464"/>
        <v>0</v>
      </c>
      <c r="EYB1904" s="1230">
        <f t="shared" ref="EYB1904:EYB1907" si="1465">EYA1904/EXZ1904</f>
        <v>0</v>
      </c>
      <c r="EYC1904" s="1193"/>
      <c r="EYD1904" s="1193"/>
      <c r="EYE1904" s="2676" t="s">
        <v>698</v>
      </c>
      <c r="EYF1904" s="2677"/>
      <c r="EYG1904" s="2152">
        <f t="shared" ref="EYG1904:EYI1904" si="1466">SUM(EYG1905:EYG1907)</f>
        <v>0</v>
      </c>
      <c r="EYH1904" s="2152">
        <f t="shared" si="1466"/>
        <v>115001</v>
      </c>
      <c r="EYI1904" s="2152">
        <f t="shared" si="1466"/>
        <v>0</v>
      </c>
      <c r="EYJ1904" s="1230">
        <f t="shared" ref="EYJ1904:EYJ1907" si="1467">EYI1904/EYH1904</f>
        <v>0</v>
      </c>
      <c r="EYK1904" s="1193"/>
      <c r="EYL1904" s="1193"/>
      <c r="EYM1904" s="2676" t="s">
        <v>698</v>
      </c>
      <c r="EYN1904" s="2677"/>
      <c r="EYO1904" s="2152">
        <f t="shared" ref="EYO1904:EYQ1904" si="1468">SUM(EYO1905:EYO1907)</f>
        <v>0</v>
      </c>
      <c r="EYP1904" s="2152">
        <f t="shared" si="1468"/>
        <v>115001</v>
      </c>
      <c r="EYQ1904" s="2152">
        <f t="shared" si="1468"/>
        <v>0</v>
      </c>
      <c r="EYR1904" s="1230">
        <f t="shared" ref="EYR1904:EYR1907" si="1469">EYQ1904/EYP1904</f>
        <v>0</v>
      </c>
      <c r="EYS1904" s="1193"/>
      <c r="EYT1904" s="1193"/>
      <c r="EYU1904" s="2676" t="s">
        <v>698</v>
      </c>
      <c r="EYV1904" s="2677"/>
      <c r="EYW1904" s="2152">
        <f t="shared" ref="EYW1904:EYY1904" si="1470">SUM(EYW1905:EYW1907)</f>
        <v>0</v>
      </c>
      <c r="EYX1904" s="2152">
        <f t="shared" si="1470"/>
        <v>115001</v>
      </c>
      <c r="EYY1904" s="2152">
        <f t="shared" si="1470"/>
        <v>0</v>
      </c>
      <c r="EYZ1904" s="1230">
        <f t="shared" ref="EYZ1904:EYZ1907" si="1471">EYY1904/EYX1904</f>
        <v>0</v>
      </c>
      <c r="EZA1904" s="1193"/>
      <c r="EZB1904" s="1193"/>
      <c r="EZC1904" s="2676" t="s">
        <v>698</v>
      </c>
      <c r="EZD1904" s="2677"/>
      <c r="EZE1904" s="2152">
        <f t="shared" ref="EZE1904:EZG1904" si="1472">SUM(EZE1905:EZE1907)</f>
        <v>0</v>
      </c>
      <c r="EZF1904" s="2152">
        <f t="shared" si="1472"/>
        <v>115001</v>
      </c>
      <c r="EZG1904" s="2152">
        <f t="shared" si="1472"/>
        <v>0</v>
      </c>
      <c r="EZH1904" s="1230">
        <f t="shared" ref="EZH1904:EZH1907" si="1473">EZG1904/EZF1904</f>
        <v>0</v>
      </c>
      <c r="EZI1904" s="1193"/>
      <c r="EZJ1904" s="1193"/>
      <c r="EZK1904" s="2676" t="s">
        <v>698</v>
      </c>
      <c r="EZL1904" s="2677"/>
      <c r="EZM1904" s="2152">
        <f t="shared" ref="EZM1904:EZO1904" si="1474">SUM(EZM1905:EZM1907)</f>
        <v>0</v>
      </c>
      <c r="EZN1904" s="2152">
        <f t="shared" si="1474"/>
        <v>115001</v>
      </c>
      <c r="EZO1904" s="2152">
        <f t="shared" si="1474"/>
        <v>0</v>
      </c>
      <c r="EZP1904" s="1230">
        <f t="shared" ref="EZP1904:EZP1907" si="1475">EZO1904/EZN1904</f>
        <v>0</v>
      </c>
      <c r="EZQ1904" s="1193"/>
      <c r="EZR1904" s="1193"/>
      <c r="EZS1904" s="2676" t="s">
        <v>698</v>
      </c>
      <c r="EZT1904" s="2677"/>
      <c r="EZU1904" s="2152">
        <f t="shared" ref="EZU1904:EZW1904" si="1476">SUM(EZU1905:EZU1907)</f>
        <v>0</v>
      </c>
      <c r="EZV1904" s="2152">
        <f t="shared" si="1476"/>
        <v>115001</v>
      </c>
      <c r="EZW1904" s="2152">
        <f t="shared" si="1476"/>
        <v>0</v>
      </c>
      <c r="EZX1904" s="1230">
        <f t="shared" ref="EZX1904:EZX1907" si="1477">EZW1904/EZV1904</f>
        <v>0</v>
      </c>
      <c r="EZY1904" s="1193"/>
      <c r="EZZ1904" s="1193"/>
      <c r="FAA1904" s="2676" t="s">
        <v>698</v>
      </c>
      <c r="FAB1904" s="2677"/>
      <c r="FAC1904" s="2152">
        <f t="shared" ref="FAC1904:FAE1904" si="1478">SUM(FAC1905:FAC1907)</f>
        <v>0</v>
      </c>
      <c r="FAD1904" s="2152">
        <f t="shared" si="1478"/>
        <v>115001</v>
      </c>
      <c r="FAE1904" s="2152">
        <f t="shared" si="1478"/>
        <v>0</v>
      </c>
      <c r="FAF1904" s="1230">
        <f t="shared" ref="FAF1904:FAF1907" si="1479">FAE1904/FAD1904</f>
        <v>0</v>
      </c>
      <c r="FAG1904" s="1193"/>
      <c r="FAH1904" s="1193"/>
      <c r="FAI1904" s="2676" t="s">
        <v>698</v>
      </c>
      <c r="FAJ1904" s="2677"/>
      <c r="FAK1904" s="2152">
        <f t="shared" ref="FAK1904:FAM1904" si="1480">SUM(FAK1905:FAK1907)</f>
        <v>0</v>
      </c>
      <c r="FAL1904" s="2152">
        <f t="shared" si="1480"/>
        <v>115001</v>
      </c>
      <c r="FAM1904" s="2152">
        <f t="shared" si="1480"/>
        <v>0</v>
      </c>
      <c r="FAN1904" s="1230">
        <f t="shared" ref="FAN1904:FAN1907" si="1481">FAM1904/FAL1904</f>
        <v>0</v>
      </c>
      <c r="FAO1904" s="1193"/>
      <c r="FAP1904" s="1193"/>
      <c r="FAQ1904" s="2676" t="s">
        <v>698</v>
      </c>
      <c r="FAR1904" s="2677"/>
      <c r="FAS1904" s="2152">
        <f t="shared" ref="FAS1904:FAU1904" si="1482">SUM(FAS1905:FAS1907)</f>
        <v>0</v>
      </c>
      <c r="FAT1904" s="2152">
        <f t="shared" si="1482"/>
        <v>115001</v>
      </c>
      <c r="FAU1904" s="2152">
        <f t="shared" si="1482"/>
        <v>0</v>
      </c>
      <c r="FAV1904" s="1230">
        <f t="shared" ref="FAV1904:FAV1907" si="1483">FAU1904/FAT1904</f>
        <v>0</v>
      </c>
      <c r="FAW1904" s="1193"/>
      <c r="FAX1904" s="1193"/>
      <c r="FAY1904" s="2676" t="s">
        <v>698</v>
      </c>
      <c r="FAZ1904" s="2677"/>
      <c r="FBA1904" s="2152">
        <f t="shared" ref="FBA1904:FBC1904" si="1484">SUM(FBA1905:FBA1907)</f>
        <v>0</v>
      </c>
      <c r="FBB1904" s="2152">
        <f t="shared" si="1484"/>
        <v>115001</v>
      </c>
      <c r="FBC1904" s="2152">
        <f t="shared" si="1484"/>
        <v>0</v>
      </c>
      <c r="FBD1904" s="1230">
        <f t="shared" ref="FBD1904:FBD1907" si="1485">FBC1904/FBB1904</f>
        <v>0</v>
      </c>
      <c r="FBE1904" s="1193"/>
      <c r="FBF1904" s="1193"/>
      <c r="FBG1904" s="2676" t="s">
        <v>698</v>
      </c>
      <c r="FBH1904" s="2677"/>
      <c r="FBI1904" s="2152">
        <f t="shared" ref="FBI1904:FBK1904" si="1486">SUM(FBI1905:FBI1907)</f>
        <v>0</v>
      </c>
      <c r="FBJ1904" s="2152">
        <f t="shared" si="1486"/>
        <v>115001</v>
      </c>
      <c r="FBK1904" s="2152">
        <f t="shared" si="1486"/>
        <v>0</v>
      </c>
      <c r="FBL1904" s="1230">
        <f t="shared" ref="FBL1904:FBL1907" si="1487">FBK1904/FBJ1904</f>
        <v>0</v>
      </c>
      <c r="FBM1904" s="1193"/>
      <c r="FBN1904" s="1193"/>
      <c r="FBO1904" s="2676" t="s">
        <v>698</v>
      </c>
      <c r="FBP1904" s="2677"/>
      <c r="FBQ1904" s="2152">
        <f t="shared" ref="FBQ1904:FBS1904" si="1488">SUM(FBQ1905:FBQ1907)</f>
        <v>0</v>
      </c>
      <c r="FBR1904" s="2152">
        <f t="shared" si="1488"/>
        <v>115001</v>
      </c>
      <c r="FBS1904" s="2152">
        <f t="shared" si="1488"/>
        <v>0</v>
      </c>
      <c r="FBT1904" s="1230">
        <f t="shared" ref="FBT1904:FBT1907" si="1489">FBS1904/FBR1904</f>
        <v>0</v>
      </c>
      <c r="FBU1904" s="1193"/>
      <c r="FBV1904" s="1193"/>
      <c r="FBW1904" s="2676" t="s">
        <v>698</v>
      </c>
      <c r="FBX1904" s="2677"/>
      <c r="FBY1904" s="2152">
        <f t="shared" ref="FBY1904:FCA1904" si="1490">SUM(FBY1905:FBY1907)</f>
        <v>0</v>
      </c>
      <c r="FBZ1904" s="2152">
        <f t="shared" si="1490"/>
        <v>115001</v>
      </c>
      <c r="FCA1904" s="2152">
        <f t="shared" si="1490"/>
        <v>0</v>
      </c>
      <c r="FCB1904" s="1230">
        <f t="shared" ref="FCB1904:FCB1907" si="1491">FCA1904/FBZ1904</f>
        <v>0</v>
      </c>
      <c r="FCC1904" s="1193"/>
      <c r="FCD1904" s="1193"/>
      <c r="FCE1904" s="2676" t="s">
        <v>698</v>
      </c>
      <c r="FCF1904" s="2677"/>
      <c r="FCG1904" s="2152">
        <f t="shared" ref="FCG1904:FCI1904" si="1492">SUM(FCG1905:FCG1907)</f>
        <v>0</v>
      </c>
      <c r="FCH1904" s="2152">
        <f t="shared" si="1492"/>
        <v>115001</v>
      </c>
      <c r="FCI1904" s="2152">
        <f t="shared" si="1492"/>
        <v>0</v>
      </c>
      <c r="FCJ1904" s="1230">
        <f t="shared" ref="FCJ1904:FCJ1907" si="1493">FCI1904/FCH1904</f>
        <v>0</v>
      </c>
      <c r="FCK1904" s="1193"/>
      <c r="FCL1904" s="1193"/>
      <c r="FCM1904" s="2676" t="s">
        <v>698</v>
      </c>
      <c r="FCN1904" s="2677"/>
      <c r="FCO1904" s="2152">
        <f t="shared" ref="FCO1904:FCQ1904" si="1494">SUM(FCO1905:FCO1907)</f>
        <v>0</v>
      </c>
      <c r="FCP1904" s="2152">
        <f t="shared" si="1494"/>
        <v>115001</v>
      </c>
      <c r="FCQ1904" s="2152">
        <f t="shared" si="1494"/>
        <v>0</v>
      </c>
      <c r="FCR1904" s="1230">
        <f t="shared" ref="FCR1904:FCR1907" si="1495">FCQ1904/FCP1904</f>
        <v>0</v>
      </c>
      <c r="FCS1904" s="1193"/>
      <c r="FCT1904" s="1193"/>
      <c r="FCU1904" s="2676" t="s">
        <v>698</v>
      </c>
      <c r="FCV1904" s="2677"/>
      <c r="FCW1904" s="2152">
        <f t="shared" ref="FCW1904:FCY1904" si="1496">SUM(FCW1905:FCW1907)</f>
        <v>0</v>
      </c>
      <c r="FCX1904" s="2152">
        <f t="shared" si="1496"/>
        <v>115001</v>
      </c>
      <c r="FCY1904" s="2152">
        <f t="shared" si="1496"/>
        <v>0</v>
      </c>
      <c r="FCZ1904" s="1230">
        <f t="shared" ref="FCZ1904:FCZ1907" si="1497">FCY1904/FCX1904</f>
        <v>0</v>
      </c>
      <c r="FDA1904" s="1193"/>
      <c r="FDB1904" s="1193"/>
      <c r="FDC1904" s="2676" t="s">
        <v>698</v>
      </c>
      <c r="FDD1904" s="2677"/>
      <c r="FDE1904" s="2152">
        <f t="shared" ref="FDE1904:FDG1904" si="1498">SUM(FDE1905:FDE1907)</f>
        <v>0</v>
      </c>
      <c r="FDF1904" s="2152">
        <f t="shared" si="1498"/>
        <v>115001</v>
      </c>
      <c r="FDG1904" s="2152">
        <f t="shared" si="1498"/>
        <v>0</v>
      </c>
      <c r="FDH1904" s="1230">
        <f t="shared" ref="FDH1904:FDH1907" si="1499">FDG1904/FDF1904</f>
        <v>0</v>
      </c>
      <c r="FDI1904" s="1193"/>
      <c r="FDJ1904" s="1193"/>
      <c r="FDK1904" s="2676" t="s">
        <v>698</v>
      </c>
      <c r="FDL1904" s="2677"/>
      <c r="FDM1904" s="2152">
        <f t="shared" ref="FDM1904:FDO1904" si="1500">SUM(FDM1905:FDM1907)</f>
        <v>0</v>
      </c>
      <c r="FDN1904" s="2152">
        <f t="shared" si="1500"/>
        <v>115001</v>
      </c>
      <c r="FDO1904" s="2152">
        <f t="shared" si="1500"/>
        <v>0</v>
      </c>
      <c r="FDP1904" s="1230">
        <f t="shared" ref="FDP1904:FDP1907" si="1501">FDO1904/FDN1904</f>
        <v>0</v>
      </c>
      <c r="FDQ1904" s="1193"/>
      <c r="FDR1904" s="1193"/>
      <c r="FDS1904" s="2676" t="s">
        <v>698</v>
      </c>
      <c r="FDT1904" s="2677"/>
      <c r="FDU1904" s="2152">
        <f t="shared" ref="FDU1904:FDW1904" si="1502">SUM(FDU1905:FDU1907)</f>
        <v>0</v>
      </c>
      <c r="FDV1904" s="2152">
        <f t="shared" si="1502"/>
        <v>115001</v>
      </c>
      <c r="FDW1904" s="2152">
        <f t="shared" si="1502"/>
        <v>0</v>
      </c>
      <c r="FDX1904" s="1230">
        <f t="shared" ref="FDX1904:FDX1907" si="1503">FDW1904/FDV1904</f>
        <v>0</v>
      </c>
      <c r="FDY1904" s="1193"/>
      <c r="FDZ1904" s="1193"/>
      <c r="FEA1904" s="2676" t="s">
        <v>698</v>
      </c>
      <c r="FEB1904" s="2677"/>
      <c r="FEC1904" s="2152">
        <f t="shared" ref="FEC1904:FEE1904" si="1504">SUM(FEC1905:FEC1907)</f>
        <v>0</v>
      </c>
      <c r="FED1904" s="2152">
        <f t="shared" si="1504"/>
        <v>115001</v>
      </c>
      <c r="FEE1904" s="2152">
        <f t="shared" si="1504"/>
        <v>0</v>
      </c>
      <c r="FEF1904" s="1230">
        <f t="shared" ref="FEF1904:FEF1907" si="1505">FEE1904/FED1904</f>
        <v>0</v>
      </c>
      <c r="FEG1904" s="1193"/>
      <c r="FEH1904" s="1193"/>
      <c r="FEI1904" s="2676" t="s">
        <v>698</v>
      </c>
      <c r="FEJ1904" s="2677"/>
      <c r="FEK1904" s="2152">
        <f t="shared" ref="FEK1904:FEM1904" si="1506">SUM(FEK1905:FEK1907)</f>
        <v>0</v>
      </c>
      <c r="FEL1904" s="2152">
        <f t="shared" si="1506"/>
        <v>115001</v>
      </c>
      <c r="FEM1904" s="2152">
        <f t="shared" si="1506"/>
        <v>0</v>
      </c>
      <c r="FEN1904" s="1230">
        <f t="shared" ref="FEN1904:FEN1907" si="1507">FEM1904/FEL1904</f>
        <v>0</v>
      </c>
      <c r="FEO1904" s="1193"/>
      <c r="FEP1904" s="1193"/>
      <c r="FEQ1904" s="2676" t="s">
        <v>698</v>
      </c>
      <c r="FER1904" s="2677"/>
      <c r="FES1904" s="2152">
        <f t="shared" ref="FES1904:FEU1904" si="1508">SUM(FES1905:FES1907)</f>
        <v>0</v>
      </c>
      <c r="FET1904" s="2152">
        <f t="shared" si="1508"/>
        <v>115001</v>
      </c>
      <c r="FEU1904" s="2152">
        <f t="shared" si="1508"/>
        <v>0</v>
      </c>
      <c r="FEV1904" s="1230">
        <f t="shared" ref="FEV1904:FEV1907" si="1509">FEU1904/FET1904</f>
        <v>0</v>
      </c>
      <c r="FEW1904" s="1193"/>
      <c r="FEX1904" s="1193"/>
      <c r="FEY1904" s="2676" t="s">
        <v>698</v>
      </c>
      <c r="FEZ1904" s="2677"/>
      <c r="FFA1904" s="2152">
        <f t="shared" ref="FFA1904:FFC1904" si="1510">SUM(FFA1905:FFA1907)</f>
        <v>0</v>
      </c>
      <c r="FFB1904" s="2152">
        <f t="shared" si="1510"/>
        <v>115001</v>
      </c>
      <c r="FFC1904" s="2152">
        <f t="shared" si="1510"/>
        <v>0</v>
      </c>
      <c r="FFD1904" s="1230">
        <f t="shared" ref="FFD1904:FFD1907" si="1511">FFC1904/FFB1904</f>
        <v>0</v>
      </c>
      <c r="FFE1904" s="1193"/>
      <c r="FFF1904" s="1193"/>
      <c r="FFG1904" s="2676" t="s">
        <v>698</v>
      </c>
      <c r="FFH1904" s="2677"/>
      <c r="FFI1904" s="2152">
        <f t="shared" ref="FFI1904:FFK1904" si="1512">SUM(FFI1905:FFI1907)</f>
        <v>0</v>
      </c>
      <c r="FFJ1904" s="2152">
        <f t="shared" si="1512"/>
        <v>115001</v>
      </c>
      <c r="FFK1904" s="2152">
        <f t="shared" si="1512"/>
        <v>0</v>
      </c>
      <c r="FFL1904" s="1230">
        <f t="shared" ref="FFL1904:FFL1907" si="1513">FFK1904/FFJ1904</f>
        <v>0</v>
      </c>
      <c r="FFM1904" s="1193"/>
      <c r="FFN1904" s="1193"/>
      <c r="FFO1904" s="2676" t="s">
        <v>698</v>
      </c>
      <c r="FFP1904" s="2677"/>
      <c r="FFQ1904" s="2152">
        <f t="shared" ref="FFQ1904:FFS1904" si="1514">SUM(FFQ1905:FFQ1907)</f>
        <v>0</v>
      </c>
      <c r="FFR1904" s="2152">
        <f t="shared" si="1514"/>
        <v>115001</v>
      </c>
      <c r="FFS1904" s="2152">
        <f t="shared" si="1514"/>
        <v>0</v>
      </c>
      <c r="FFT1904" s="1230">
        <f t="shared" ref="FFT1904:FFT1907" si="1515">FFS1904/FFR1904</f>
        <v>0</v>
      </c>
      <c r="FFU1904" s="1193"/>
      <c r="FFV1904" s="1193"/>
      <c r="FFW1904" s="2676" t="s">
        <v>698</v>
      </c>
      <c r="FFX1904" s="2677"/>
      <c r="FFY1904" s="2152">
        <f t="shared" ref="FFY1904:FGA1904" si="1516">SUM(FFY1905:FFY1907)</f>
        <v>0</v>
      </c>
      <c r="FFZ1904" s="2152">
        <f t="shared" si="1516"/>
        <v>115001</v>
      </c>
      <c r="FGA1904" s="2152">
        <f t="shared" si="1516"/>
        <v>0</v>
      </c>
      <c r="FGB1904" s="1230">
        <f t="shared" ref="FGB1904:FGB1907" si="1517">FGA1904/FFZ1904</f>
        <v>0</v>
      </c>
      <c r="FGC1904" s="1193"/>
      <c r="FGD1904" s="1193"/>
      <c r="FGE1904" s="2676" t="s">
        <v>698</v>
      </c>
      <c r="FGF1904" s="2677"/>
      <c r="FGG1904" s="2152">
        <f t="shared" ref="FGG1904:FGI1904" si="1518">SUM(FGG1905:FGG1907)</f>
        <v>0</v>
      </c>
      <c r="FGH1904" s="2152">
        <f t="shared" si="1518"/>
        <v>115001</v>
      </c>
      <c r="FGI1904" s="2152">
        <f t="shared" si="1518"/>
        <v>0</v>
      </c>
      <c r="FGJ1904" s="1230">
        <f t="shared" ref="FGJ1904:FGJ1907" si="1519">FGI1904/FGH1904</f>
        <v>0</v>
      </c>
      <c r="FGK1904" s="1193"/>
      <c r="FGL1904" s="1193"/>
      <c r="FGM1904" s="2676" t="s">
        <v>698</v>
      </c>
      <c r="FGN1904" s="2677"/>
      <c r="FGO1904" s="2152">
        <f t="shared" ref="FGO1904:FGQ1904" si="1520">SUM(FGO1905:FGO1907)</f>
        <v>0</v>
      </c>
      <c r="FGP1904" s="2152">
        <f t="shared" si="1520"/>
        <v>115001</v>
      </c>
      <c r="FGQ1904" s="2152">
        <f t="shared" si="1520"/>
        <v>0</v>
      </c>
      <c r="FGR1904" s="1230">
        <f t="shared" ref="FGR1904:FGR1907" si="1521">FGQ1904/FGP1904</f>
        <v>0</v>
      </c>
      <c r="FGS1904" s="1193"/>
      <c r="FGT1904" s="1193"/>
      <c r="FGU1904" s="2676" t="s">
        <v>698</v>
      </c>
      <c r="FGV1904" s="2677"/>
      <c r="FGW1904" s="2152">
        <f t="shared" ref="FGW1904:FGY1904" si="1522">SUM(FGW1905:FGW1907)</f>
        <v>0</v>
      </c>
      <c r="FGX1904" s="2152">
        <f t="shared" si="1522"/>
        <v>115001</v>
      </c>
      <c r="FGY1904" s="2152">
        <f t="shared" si="1522"/>
        <v>0</v>
      </c>
      <c r="FGZ1904" s="1230">
        <f t="shared" ref="FGZ1904:FGZ1907" si="1523">FGY1904/FGX1904</f>
        <v>0</v>
      </c>
      <c r="FHA1904" s="1193"/>
      <c r="FHB1904" s="1193"/>
      <c r="FHC1904" s="2676" t="s">
        <v>698</v>
      </c>
      <c r="FHD1904" s="2677"/>
      <c r="FHE1904" s="2152">
        <f t="shared" ref="FHE1904:FHG1904" si="1524">SUM(FHE1905:FHE1907)</f>
        <v>0</v>
      </c>
      <c r="FHF1904" s="2152">
        <f t="shared" si="1524"/>
        <v>115001</v>
      </c>
      <c r="FHG1904" s="2152">
        <f t="shared" si="1524"/>
        <v>0</v>
      </c>
      <c r="FHH1904" s="1230">
        <f t="shared" ref="FHH1904:FHH1907" si="1525">FHG1904/FHF1904</f>
        <v>0</v>
      </c>
      <c r="FHI1904" s="1193"/>
      <c r="FHJ1904" s="1193"/>
      <c r="FHK1904" s="2676" t="s">
        <v>698</v>
      </c>
      <c r="FHL1904" s="2677"/>
      <c r="FHM1904" s="2152">
        <f t="shared" ref="FHM1904:FHO1904" si="1526">SUM(FHM1905:FHM1907)</f>
        <v>0</v>
      </c>
      <c r="FHN1904" s="2152">
        <f t="shared" si="1526"/>
        <v>115001</v>
      </c>
      <c r="FHO1904" s="2152">
        <f t="shared" si="1526"/>
        <v>0</v>
      </c>
      <c r="FHP1904" s="1230">
        <f t="shared" ref="FHP1904:FHP1907" si="1527">FHO1904/FHN1904</f>
        <v>0</v>
      </c>
      <c r="FHQ1904" s="1193"/>
      <c r="FHR1904" s="1193"/>
      <c r="FHS1904" s="2676" t="s">
        <v>698</v>
      </c>
      <c r="FHT1904" s="2677"/>
      <c r="FHU1904" s="2152">
        <f t="shared" ref="FHU1904:FHW1904" si="1528">SUM(FHU1905:FHU1907)</f>
        <v>0</v>
      </c>
      <c r="FHV1904" s="2152">
        <f t="shared" si="1528"/>
        <v>115001</v>
      </c>
      <c r="FHW1904" s="2152">
        <f t="shared" si="1528"/>
        <v>0</v>
      </c>
      <c r="FHX1904" s="1230">
        <f t="shared" ref="FHX1904:FHX1907" si="1529">FHW1904/FHV1904</f>
        <v>0</v>
      </c>
      <c r="FHY1904" s="1193"/>
      <c r="FHZ1904" s="1193"/>
      <c r="FIA1904" s="2676" t="s">
        <v>698</v>
      </c>
      <c r="FIB1904" s="2677"/>
      <c r="FIC1904" s="2152">
        <f t="shared" ref="FIC1904:FIE1904" si="1530">SUM(FIC1905:FIC1907)</f>
        <v>0</v>
      </c>
      <c r="FID1904" s="2152">
        <f t="shared" si="1530"/>
        <v>115001</v>
      </c>
      <c r="FIE1904" s="2152">
        <f t="shared" si="1530"/>
        <v>0</v>
      </c>
      <c r="FIF1904" s="1230">
        <f t="shared" ref="FIF1904:FIF1907" si="1531">FIE1904/FID1904</f>
        <v>0</v>
      </c>
      <c r="FIG1904" s="1193"/>
      <c r="FIH1904" s="1193"/>
      <c r="FII1904" s="2676" t="s">
        <v>698</v>
      </c>
      <c r="FIJ1904" s="2677"/>
      <c r="FIK1904" s="2152">
        <f t="shared" ref="FIK1904:FIM1904" si="1532">SUM(FIK1905:FIK1907)</f>
        <v>0</v>
      </c>
      <c r="FIL1904" s="2152">
        <f t="shared" si="1532"/>
        <v>115001</v>
      </c>
      <c r="FIM1904" s="2152">
        <f t="shared" si="1532"/>
        <v>0</v>
      </c>
      <c r="FIN1904" s="1230">
        <f t="shared" ref="FIN1904:FIN1907" si="1533">FIM1904/FIL1904</f>
        <v>0</v>
      </c>
      <c r="FIO1904" s="1193"/>
      <c r="FIP1904" s="1193"/>
      <c r="FIQ1904" s="2676" t="s">
        <v>698</v>
      </c>
      <c r="FIR1904" s="2677"/>
      <c r="FIS1904" s="2152">
        <f t="shared" ref="FIS1904:FIU1904" si="1534">SUM(FIS1905:FIS1907)</f>
        <v>0</v>
      </c>
      <c r="FIT1904" s="2152">
        <f t="shared" si="1534"/>
        <v>115001</v>
      </c>
      <c r="FIU1904" s="2152">
        <f t="shared" si="1534"/>
        <v>0</v>
      </c>
      <c r="FIV1904" s="1230">
        <f t="shared" ref="FIV1904:FIV1907" si="1535">FIU1904/FIT1904</f>
        <v>0</v>
      </c>
      <c r="FIW1904" s="1193"/>
      <c r="FIX1904" s="1193"/>
      <c r="FIY1904" s="2676" t="s">
        <v>698</v>
      </c>
      <c r="FIZ1904" s="2677"/>
      <c r="FJA1904" s="2152">
        <f t="shared" ref="FJA1904:FJC1904" si="1536">SUM(FJA1905:FJA1907)</f>
        <v>0</v>
      </c>
      <c r="FJB1904" s="2152">
        <f t="shared" si="1536"/>
        <v>115001</v>
      </c>
      <c r="FJC1904" s="2152">
        <f t="shared" si="1536"/>
        <v>0</v>
      </c>
      <c r="FJD1904" s="1230">
        <f t="shared" ref="FJD1904:FJD1907" si="1537">FJC1904/FJB1904</f>
        <v>0</v>
      </c>
      <c r="FJE1904" s="1193"/>
      <c r="FJF1904" s="1193"/>
      <c r="FJG1904" s="2676" t="s">
        <v>698</v>
      </c>
      <c r="FJH1904" s="2677"/>
      <c r="FJI1904" s="2152">
        <f t="shared" ref="FJI1904:FJK1904" si="1538">SUM(FJI1905:FJI1907)</f>
        <v>0</v>
      </c>
      <c r="FJJ1904" s="2152">
        <f t="shared" si="1538"/>
        <v>115001</v>
      </c>
      <c r="FJK1904" s="2152">
        <f t="shared" si="1538"/>
        <v>0</v>
      </c>
      <c r="FJL1904" s="1230">
        <f t="shared" ref="FJL1904:FJL1907" si="1539">FJK1904/FJJ1904</f>
        <v>0</v>
      </c>
      <c r="FJM1904" s="1193"/>
      <c r="FJN1904" s="1193"/>
      <c r="FJO1904" s="2676" t="s">
        <v>698</v>
      </c>
      <c r="FJP1904" s="2677"/>
      <c r="FJQ1904" s="2152">
        <f t="shared" ref="FJQ1904:FJS1904" si="1540">SUM(FJQ1905:FJQ1907)</f>
        <v>0</v>
      </c>
      <c r="FJR1904" s="2152">
        <f t="shared" si="1540"/>
        <v>115001</v>
      </c>
      <c r="FJS1904" s="2152">
        <f t="shared" si="1540"/>
        <v>0</v>
      </c>
      <c r="FJT1904" s="1230">
        <f t="shared" ref="FJT1904:FJT1907" si="1541">FJS1904/FJR1904</f>
        <v>0</v>
      </c>
      <c r="FJU1904" s="1193"/>
      <c r="FJV1904" s="1193"/>
      <c r="FJW1904" s="2676" t="s">
        <v>698</v>
      </c>
      <c r="FJX1904" s="2677"/>
      <c r="FJY1904" s="2152">
        <f t="shared" ref="FJY1904:FKA1904" si="1542">SUM(FJY1905:FJY1907)</f>
        <v>0</v>
      </c>
      <c r="FJZ1904" s="2152">
        <f t="shared" si="1542"/>
        <v>115001</v>
      </c>
      <c r="FKA1904" s="2152">
        <f t="shared" si="1542"/>
        <v>0</v>
      </c>
      <c r="FKB1904" s="1230">
        <f t="shared" ref="FKB1904:FKB1907" si="1543">FKA1904/FJZ1904</f>
        <v>0</v>
      </c>
      <c r="FKC1904" s="1193"/>
      <c r="FKD1904" s="1193"/>
      <c r="FKE1904" s="2676" t="s">
        <v>698</v>
      </c>
      <c r="FKF1904" s="2677"/>
      <c r="FKG1904" s="2152">
        <f t="shared" ref="FKG1904:FKI1904" si="1544">SUM(FKG1905:FKG1907)</f>
        <v>0</v>
      </c>
      <c r="FKH1904" s="2152">
        <f t="shared" si="1544"/>
        <v>115001</v>
      </c>
      <c r="FKI1904" s="2152">
        <f t="shared" si="1544"/>
        <v>0</v>
      </c>
      <c r="FKJ1904" s="1230">
        <f t="shared" ref="FKJ1904:FKJ1907" si="1545">FKI1904/FKH1904</f>
        <v>0</v>
      </c>
      <c r="FKK1904" s="1193"/>
      <c r="FKL1904" s="1193"/>
      <c r="FKM1904" s="2676" t="s">
        <v>698</v>
      </c>
      <c r="FKN1904" s="2677"/>
      <c r="FKO1904" s="2152">
        <f t="shared" ref="FKO1904:FKQ1904" si="1546">SUM(FKO1905:FKO1907)</f>
        <v>0</v>
      </c>
      <c r="FKP1904" s="2152">
        <f t="shared" si="1546"/>
        <v>115001</v>
      </c>
      <c r="FKQ1904" s="2152">
        <f t="shared" si="1546"/>
        <v>0</v>
      </c>
      <c r="FKR1904" s="1230">
        <f t="shared" ref="FKR1904:FKR1907" si="1547">FKQ1904/FKP1904</f>
        <v>0</v>
      </c>
      <c r="FKS1904" s="1193"/>
      <c r="FKT1904" s="1193"/>
      <c r="FKU1904" s="2676" t="s">
        <v>698</v>
      </c>
      <c r="FKV1904" s="2677"/>
      <c r="FKW1904" s="2152">
        <f t="shared" ref="FKW1904:FKY1904" si="1548">SUM(FKW1905:FKW1907)</f>
        <v>0</v>
      </c>
      <c r="FKX1904" s="2152">
        <f t="shared" si="1548"/>
        <v>115001</v>
      </c>
      <c r="FKY1904" s="2152">
        <f t="shared" si="1548"/>
        <v>0</v>
      </c>
      <c r="FKZ1904" s="1230">
        <f t="shared" ref="FKZ1904:FKZ1907" si="1549">FKY1904/FKX1904</f>
        <v>0</v>
      </c>
      <c r="FLA1904" s="1193"/>
      <c r="FLB1904" s="1193"/>
      <c r="FLC1904" s="2676" t="s">
        <v>698</v>
      </c>
      <c r="FLD1904" s="2677"/>
      <c r="FLE1904" s="2152">
        <f t="shared" ref="FLE1904:FLG1904" si="1550">SUM(FLE1905:FLE1907)</f>
        <v>0</v>
      </c>
      <c r="FLF1904" s="2152">
        <f t="shared" si="1550"/>
        <v>115001</v>
      </c>
      <c r="FLG1904" s="2152">
        <f t="shared" si="1550"/>
        <v>0</v>
      </c>
      <c r="FLH1904" s="1230">
        <f t="shared" ref="FLH1904:FLH1907" si="1551">FLG1904/FLF1904</f>
        <v>0</v>
      </c>
      <c r="FLI1904" s="1193"/>
      <c r="FLJ1904" s="1193"/>
      <c r="FLK1904" s="2676" t="s">
        <v>698</v>
      </c>
      <c r="FLL1904" s="2677"/>
      <c r="FLM1904" s="2152">
        <f t="shared" ref="FLM1904:FLO1904" si="1552">SUM(FLM1905:FLM1907)</f>
        <v>0</v>
      </c>
      <c r="FLN1904" s="2152">
        <f t="shared" si="1552"/>
        <v>115001</v>
      </c>
      <c r="FLO1904" s="2152">
        <f t="shared" si="1552"/>
        <v>0</v>
      </c>
      <c r="FLP1904" s="1230">
        <f t="shared" ref="FLP1904:FLP1907" si="1553">FLO1904/FLN1904</f>
        <v>0</v>
      </c>
      <c r="FLQ1904" s="1193"/>
      <c r="FLR1904" s="1193"/>
      <c r="FLS1904" s="2676" t="s">
        <v>698</v>
      </c>
      <c r="FLT1904" s="2677"/>
      <c r="FLU1904" s="2152">
        <f t="shared" ref="FLU1904:FLW1904" si="1554">SUM(FLU1905:FLU1907)</f>
        <v>0</v>
      </c>
      <c r="FLV1904" s="2152">
        <f t="shared" si="1554"/>
        <v>115001</v>
      </c>
      <c r="FLW1904" s="2152">
        <f t="shared" si="1554"/>
        <v>0</v>
      </c>
      <c r="FLX1904" s="1230">
        <f t="shared" ref="FLX1904:FLX1907" si="1555">FLW1904/FLV1904</f>
        <v>0</v>
      </c>
      <c r="FLY1904" s="1193"/>
      <c r="FLZ1904" s="1193"/>
      <c r="FMA1904" s="2676" t="s">
        <v>698</v>
      </c>
      <c r="FMB1904" s="2677"/>
      <c r="FMC1904" s="2152">
        <f t="shared" ref="FMC1904:FME1904" si="1556">SUM(FMC1905:FMC1907)</f>
        <v>0</v>
      </c>
      <c r="FMD1904" s="2152">
        <f t="shared" si="1556"/>
        <v>115001</v>
      </c>
      <c r="FME1904" s="2152">
        <f t="shared" si="1556"/>
        <v>0</v>
      </c>
      <c r="FMF1904" s="1230">
        <f t="shared" ref="FMF1904:FMF1907" si="1557">FME1904/FMD1904</f>
        <v>0</v>
      </c>
      <c r="FMG1904" s="1193"/>
      <c r="FMH1904" s="1193"/>
      <c r="FMI1904" s="2676" t="s">
        <v>698</v>
      </c>
      <c r="FMJ1904" s="2677"/>
      <c r="FMK1904" s="2152">
        <f t="shared" ref="FMK1904:FMM1904" si="1558">SUM(FMK1905:FMK1907)</f>
        <v>0</v>
      </c>
      <c r="FML1904" s="2152">
        <f t="shared" si="1558"/>
        <v>115001</v>
      </c>
      <c r="FMM1904" s="2152">
        <f t="shared" si="1558"/>
        <v>0</v>
      </c>
      <c r="FMN1904" s="1230">
        <f t="shared" ref="FMN1904:FMN1907" si="1559">FMM1904/FML1904</f>
        <v>0</v>
      </c>
      <c r="FMO1904" s="1193"/>
      <c r="FMP1904" s="1193"/>
      <c r="FMQ1904" s="2676" t="s">
        <v>698</v>
      </c>
      <c r="FMR1904" s="2677"/>
      <c r="FMS1904" s="2152">
        <f t="shared" ref="FMS1904:FMU1904" si="1560">SUM(FMS1905:FMS1907)</f>
        <v>0</v>
      </c>
      <c r="FMT1904" s="2152">
        <f t="shared" si="1560"/>
        <v>115001</v>
      </c>
      <c r="FMU1904" s="2152">
        <f t="shared" si="1560"/>
        <v>0</v>
      </c>
      <c r="FMV1904" s="1230">
        <f t="shared" ref="FMV1904:FMV1907" si="1561">FMU1904/FMT1904</f>
        <v>0</v>
      </c>
      <c r="FMW1904" s="1193"/>
      <c r="FMX1904" s="1193"/>
      <c r="FMY1904" s="2676" t="s">
        <v>698</v>
      </c>
      <c r="FMZ1904" s="2677"/>
      <c r="FNA1904" s="2152">
        <f t="shared" ref="FNA1904:FNC1904" si="1562">SUM(FNA1905:FNA1907)</f>
        <v>0</v>
      </c>
      <c r="FNB1904" s="2152">
        <f t="shared" si="1562"/>
        <v>115001</v>
      </c>
      <c r="FNC1904" s="2152">
        <f t="shared" si="1562"/>
        <v>0</v>
      </c>
      <c r="FND1904" s="1230">
        <f t="shared" ref="FND1904:FND1907" si="1563">FNC1904/FNB1904</f>
        <v>0</v>
      </c>
      <c r="FNE1904" s="1193"/>
      <c r="FNF1904" s="1193"/>
      <c r="FNG1904" s="2676" t="s">
        <v>698</v>
      </c>
      <c r="FNH1904" s="2677"/>
      <c r="FNI1904" s="2152">
        <f t="shared" ref="FNI1904:FNK1904" si="1564">SUM(FNI1905:FNI1907)</f>
        <v>0</v>
      </c>
      <c r="FNJ1904" s="2152">
        <f t="shared" si="1564"/>
        <v>115001</v>
      </c>
      <c r="FNK1904" s="2152">
        <f t="shared" si="1564"/>
        <v>0</v>
      </c>
      <c r="FNL1904" s="1230">
        <f t="shared" ref="FNL1904:FNL1907" si="1565">FNK1904/FNJ1904</f>
        <v>0</v>
      </c>
      <c r="FNM1904" s="1193"/>
      <c r="FNN1904" s="1193"/>
      <c r="FNO1904" s="2676" t="s">
        <v>698</v>
      </c>
      <c r="FNP1904" s="2677"/>
      <c r="FNQ1904" s="2152">
        <f t="shared" ref="FNQ1904:FNS1904" si="1566">SUM(FNQ1905:FNQ1907)</f>
        <v>0</v>
      </c>
      <c r="FNR1904" s="2152">
        <f t="shared" si="1566"/>
        <v>115001</v>
      </c>
      <c r="FNS1904" s="2152">
        <f t="shared" si="1566"/>
        <v>0</v>
      </c>
      <c r="FNT1904" s="1230">
        <f t="shared" ref="FNT1904:FNT1907" si="1567">FNS1904/FNR1904</f>
        <v>0</v>
      </c>
      <c r="FNU1904" s="1193"/>
      <c r="FNV1904" s="1193"/>
      <c r="FNW1904" s="2676" t="s">
        <v>698</v>
      </c>
      <c r="FNX1904" s="2677"/>
      <c r="FNY1904" s="2152">
        <f t="shared" ref="FNY1904:FOA1904" si="1568">SUM(FNY1905:FNY1907)</f>
        <v>0</v>
      </c>
      <c r="FNZ1904" s="2152">
        <f t="shared" si="1568"/>
        <v>115001</v>
      </c>
      <c r="FOA1904" s="2152">
        <f t="shared" si="1568"/>
        <v>0</v>
      </c>
      <c r="FOB1904" s="1230">
        <f t="shared" ref="FOB1904:FOB1907" si="1569">FOA1904/FNZ1904</f>
        <v>0</v>
      </c>
      <c r="FOC1904" s="1193"/>
      <c r="FOD1904" s="1193"/>
      <c r="FOE1904" s="2676" t="s">
        <v>698</v>
      </c>
      <c r="FOF1904" s="2677"/>
      <c r="FOG1904" s="2152">
        <f t="shared" ref="FOG1904:FOI1904" si="1570">SUM(FOG1905:FOG1907)</f>
        <v>0</v>
      </c>
      <c r="FOH1904" s="2152">
        <f t="shared" si="1570"/>
        <v>115001</v>
      </c>
      <c r="FOI1904" s="2152">
        <f t="shared" si="1570"/>
        <v>0</v>
      </c>
      <c r="FOJ1904" s="1230">
        <f t="shared" ref="FOJ1904:FOJ1907" si="1571">FOI1904/FOH1904</f>
        <v>0</v>
      </c>
      <c r="FOK1904" s="1193"/>
      <c r="FOL1904" s="1193"/>
      <c r="FOM1904" s="2676" t="s">
        <v>698</v>
      </c>
      <c r="FON1904" s="2677"/>
      <c r="FOO1904" s="2152">
        <f t="shared" ref="FOO1904:FOQ1904" si="1572">SUM(FOO1905:FOO1907)</f>
        <v>0</v>
      </c>
      <c r="FOP1904" s="2152">
        <f t="shared" si="1572"/>
        <v>115001</v>
      </c>
      <c r="FOQ1904" s="2152">
        <f t="shared" si="1572"/>
        <v>0</v>
      </c>
      <c r="FOR1904" s="1230">
        <f t="shared" ref="FOR1904:FOR1907" si="1573">FOQ1904/FOP1904</f>
        <v>0</v>
      </c>
      <c r="FOS1904" s="1193"/>
      <c r="FOT1904" s="1193"/>
      <c r="FOU1904" s="2676" t="s">
        <v>698</v>
      </c>
      <c r="FOV1904" s="2677"/>
      <c r="FOW1904" s="2152">
        <f t="shared" ref="FOW1904:FOY1904" si="1574">SUM(FOW1905:FOW1907)</f>
        <v>0</v>
      </c>
      <c r="FOX1904" s="2152">
        <f t="shared" si="1574"/>
        <v>115001</v>
      </c>
      <c r="FOY1904" s="2152">
        <f t="shared" si="1574"/>
        <v>0</v>
      </c>
      <c r="FOZ1904" s="1230">
        <f t="shared" ref="FOZ1904:FOZ1907" si="1575">FOY1904/FOX1904</f>
        <v>0</v>
      </c>
      <c r="FPA1904" s="1193"/>
      <c r="FPB1904" s="1193"/>
      <c r="FPC1904" s="2676" t="s">
        <v>698</v>
      </c>
      <c r="FPD1904" s="2677"/>
      <c r="FPE1904" s="2152">
        <f t="shared" ref="FPE1904:FPG1904" si="1576">SUM(FPE1905:FPE1907)</f>
        <v>0</v>
      </c>
      <c r="FPF1904" s="2152">
        <f t="shared" si="1576"/>
        <v>115001</v>
      </c>
      <c r="FPG1904" s="2152">
        <f t="shared" si="1576"/>
        <v>0</v>
      </c>
      <c r="FPH1904" s="1230">
        <f t="shared" ref="FPH1904:FPH1907" si="1577">FPG1904/FPF1904</f>
        <v>0</v>
      </c>
      <c r="FPI1904" s="1193"/>
      <c r="FPJ1904" s="1193"/>
      <c r="FPK1904" s="2676" t="s">
        <v>698</v>
      </c>
      <c r="FPL1904" s="2677"/>
      <c r="FPM1904" s="2152">
        <f t="shared" ref="FPM1904:FPO1904" si="1578">SUM(FPM1905:FPM1907)</f>
        <v>0</v>
      </c>
      <c r="FPN1904" s="2152">
        <f t="shared" si="1578"/>
        <v>115001</v>
      </c>
      <c r="FPO1904" s="2152">
        <f t="shared" si="1578"/>
        <v>0</v>
      </c>
      <c r="FPP1904" s="1230">
        <f t="shared" ref="FPP1904:FPP1907" si="1579">FPO1904/FPN1904</f>
        <v>0</v>
      </c>
      <c r="FPQ1904" s="1193"/>
      <c r="FPR1904" s="1193"/>
      <c r="FPS1904" s="2676" t="s">
        <v>698</v>
      </c>
      <c r="FPT1904" s="2677"/>
      <c r="FPU1904" s="2152">
        <f t="shared" ref="FPU1904:FPW1904" si="1580">SUM(FPU1905:FPU1907)</f>
        <v>0</v>
      </c>
      <c r="FPV1904" s="2152">
        <f t="shared" si="1580"/>
        <v>115001</v>
      </c>
      <c r="FPW1904" s="2152">
        <f t="shared" si="1580"/>
        <v>0</v>
      </c>
      <c r="FPX1904" s="1230">
        <f t="shared" ref="FPX1904:FPX1907" si="1581">FPW1904/FPV1904</f>
        <v>0</v>
      </c>
      <c r="FPY1904" s="1193"/>
      <c r="FPZ1904" s="1193"/>
      <c r="FQA1904" s="2676" t="s">
        <v>698</v>
      </c>
      <c r="FQB1904" s="2677"/>
      <c r="FQC1904" s="2152">
        <f t="shared" ref="FQC1904:FQE1904" si="1582">SUM(FQC1905:FQC1907)</f>
        <v>0</v>
      </c>
      <c r="FQD1904" s="2152">
        <f t="shared" si="1582"/>
        <v>115001</v>
      </c>
      <c r="FQE1904" s="2152">
        <f t="shared" si="1582"/>
        <v>0</v>
      </c>
      <c r="FQF1904" s="1230">
        <f t="shared" ref="FQF1904:FQF1907" si="1583">FQE1904/FQD1904</f>
        <v>0</v>
      </c>
      <c r="FQG1904" s="1193"/>
      <c r="FQH1904" s="1193"/>
      <c r="FQI1904" s="2676" t="s">
        <v>698</v>
      </c>
      <c r="FQJ1904" s="2677"/>
      <c r="FQK1904" s="2152">
        <f t="shared" ref="FQK1904:FQM1904" si="1584">SUM(FQK1905:FQK1907)</f>
        <v>0</v>
      </c>
      <c r="FQL1904" s="2152">
        <f t="shared" si="1584"/>
        <v>115001</v>
      </c>
      <c r="FQM1904" s="2152">
        <f t="shared" si="1584"/>
        <v>0</v>
      </c>
      <c r="FQN1904" s="1230">
        <f t="shared" ref="FQN1904:FQN1907" si="1585">FQM1904/FQL1904</f>
        <v>0</v>
      </c>
      <c r="FQO1904" s="1193"/>
      <c r="FQP1904" s="1193"/>
      <c r="FQQ1904" s="2676" t="s">
        <v>698</v>
      </c>
      <c r="FQR1904" s="2677"/>
      <c r="FQS1904" s="2152">
        <f t="shared" ref="FQS1904:FQU1904" si="1586">SUM(FQS1905:FQS1907)</f>
        <v>0</v>
      </c>
      <c r="FQT1904" s="2152">
        <f t="shared" si="1586"/>
        <v>115001</v>
      </c>
      <c r="FQU1904" s="2152">
        <f t="shared" si="1586"/>
        <v>0</v>
      </c>
      <c r="FQV1904" s="1230">
        <f t="shared" ref="FQV1904:FQV1907" si="1587">FQU1904/FQT1904</f>
        <v>0</v>
      </c>
      <c r="FQW1904" s="1193"/>
      <c r="FQX1904" s="1193"/>
      <c r="FQY1904" s="2676" t="s">
        <v>698</v>
      </c>
      <c r="FQZ1904" s="2677"/>
      <c r="FRA1904" s="2152">
        <f t="shared" ref="FRA1904:FRC1904" si="1588">SUM(FRA1905:FRA1907)</f>
        <v>0</v>
      </c>
      <c r="FRB1904" s="2152">
        <f t="shared" si="1588"/>
        <v>115001</v>
      </c>
      <c r="FRC1904" s="2152">
        <f t="shared" si="1588"/>
        <v>0</v>
      </c>
      <c r="FRD1904" s="1230">
        <f t="shared" ref="FRD1904:FRD1907" si="1589">FRC1904/FRB1904</f>
        <v>0</v>
      </c>
      <c r="FRE1904" s="1193"/>
      <c r="FRF1904" s="1193"/>
      <c r="FRG1904" s="2676" t="s">
        <v>698</v>
      </c>
      <c r="FRH1904" s="2677"/>
      <c r="FRI1904" s="2152">
        <f t="shared" ref="FRI1904:FRK1904" si="1590">SUM(FRI1905:FRI1907)</f>
        <v>0</v>
      </c>
      <c r="FRJ1904" s="2152">
        <f t="shared" si="1590"/>
        <v>115001</v>
      </c>
      <c r="FRK1904" s="2152">
        <f t="shared" si="1590"/>
        <v>0</v>
      </c>
      <c r="FRL1904" s="1230">
        <f t="shared" ref="FRL1904:FRL1907" si="1591">FRK1904/FRJ1904</f>
        <v>0</v>
      </c>
      <c r="FRM1904" s="1193"/>
      <c r="FRN1904" s="1193"/>
      <c r="FRO1904" s="2676" t="s">
        <v>698</v>
      </c>
      <c r="FRP1904" s="2677"/>
      <c r="FRQ1904" s="2152">
        <f t="shared" ref="FRQ1904:FRS1904" si="1592">SUM(FRQ1905:FRQ1907)</f>
        <v>0</v>
      </c>
      <c r="FRR1904" s="2152">
        <f t="shared" si="1592"/>
        <v>115001</v>
      </c>
      <c r="FRS1904" s="2152">
        <f t="shared" si="1592"/>
        <v>0</v>
      </c>
      <c r="FRT1904" s="1230">
        <f t="shared" ref="FRT1904:FRT1907" si="1593">FRS1904/FRR1904</f>
        <v>0</v>
      </c>
      <c r="FRU1904" s="1193"/>
      <c r="FRV1904" s="1193"/>
      <c r="FRW1904" s="2676" t="s">
        <v>698</v>
      </c>
      <c r="FRX1904" s="2677"/>
      <c r="FRY1904" s="2152">
        <f t="shared" ref="FRY1904:FSA1904" si="1594">SUM(FRY1905:FRY1907)</f>
        <v>0</v>
      </c>
      <c r="FRZ1904" s="2152">
        <f t="shared" si="1594"/>
        <v>115001</v>
      </c>
      <c r="FSA1904" s="2152">
        <f t="shared" si="1594"/>
        <v>0</v>
      </c>
      <c r="FSB1904" s="1230">
        <f t="shared" ref="FSB1904:FSB1907" si="1595">FSA1904/FRZ1904</f>
        <v>0</v>
      </c>
      <c r="FSC1904" s="1193"/>
      <c r="FSD1904" s="1193"/>
      <c r="FSE1904" s="2676" t="s">
        <v>698</v>
      </c>
      <c r="FSF1904" s="2677"/>
      <c r="FSG1904" s="2152">
        <f t="shared" ref="FSG1904:FSI1904" si="1596">SUM(FSG1905:FSG1907)</f>
        <v>0</v>
      </c>
      <c r="FSH1904" s="2152">
        <f t="shared" si="1596"/>
        <v>115001</v>
      </c>
      <c r="FSI1904" s="2152">
        <f t="shared" si="1596"/>
        <v>0</v>
      </c>
      <c r="FSJ1904" s="1230">
        <f t="shared" ref="FSJ1904:FSJ1907" si="1597">FSI1904/FSH1904</f>
        <v>0</v>
      </c>
      <c r="FSK1904" s="1193"/>
      <c r="FSL1904" s="1193"/>
      <c r="FSM1904" s="2676" t="s">
        <v>698</v>
      </c>
      <c r="FSN1904" s="2677"/>
      <c r="FSO1904" s="2152">
        <f t="shared" ref="FSO1904:FSQ1904" si="1598">SUM(FSO1905:FSO1907)</f>
        <v>0</v>
      </c>
      <c r="FSP1904" s="2152">
        <f t="shared" si="1598"/>
        <v>115001</v>
      </c>
      <c r="FSQ1904" s="2152">
        <f t="shared" si="1598"/>
        <v>0</v>
      </c>
      <c r="FSR1904" s="1230">
        <f t="shared" ref="FSR1904:FSR1907" si="1599">FSQ1904/FSP1904</f>
        <v>0</v>
      </c>
      <c r="FSS1904" s="1193"/>
      <c r="FST1904" s="1193"/>
      <c r="FSU1904" s="2676" t="s">
        <v>698</v>
      </c>
      <c r="FSV1904" s="2677"/>
      <c r="FSW1904" s="2152">
        <f t="shared" ref="FSW1904:FSY1904" si="1600">SUM(FSW1905:FSW1907)</f>
        <v>0</v>
      </c>
      <c r="FSX1904" s="2152">
        <f t="shared" si="1600"/>
        <v>115001</v>
      </c>
      <c r="FSY1904" s="2152">
        <f t="shared" si="1600"/>
        <v>0</v>
      </c>
      <c r="FSZ1904" s="1230">
        <f t="shared" ref="FSZ1904:FSZ1907" si="1601">FSY1904/FSX1904</f>
        <v>0</v>
      </c>
      <c r="FTA1904" s="1193"/>
      <c r="FTB1904" s="1193"/>
      <c r="FTC1904" s="2676" t="s">
        <v>698</v>
      </c>
      <c r="FTD1904" s="2677"/>
      <c r="FTE1904" s="2152">
        <f t="shared" ref="FTE1904:FTG1904" si="1602">SUM(FTE1905:FTE1907)</f>
        <v>0</v>
      </c>
      <c r="FTF1904" s="2152">
        <f t="shared" si="1602"/>
        <v>115001</v>
      </c>
      <c r="FTG1904" s="2152">
        <f t="shared" si="1602"/>
        <v>0</v>
      </c>
      <c r="FTH1904" s="1230">
        <f t="shared" ref="FTH1904:FTH1907" si="1603">FTG1904/FTF1904</f>
        <v>0</v>
      </c>
      <c r="FTI1904" s="1193"/>
      <c r="FTJ1904" s="1193"/>
      <c r="FTK1904" s="2676" t="s">
        <v>698</v>
      </c>
      <c r="FTL1904" s="2677"/>
      <c r="FTM1904" s="2152">
        <f t="shared" ref="FTM1904:FTO1904" si="1604">SUM(FTM1905:FTM1907)</f>
        <v>0</v>
      </c>
      <c r="FTN1904" s="2152">
        <f t="shared" si="1604"/>
        <v>115001</v>
      </c>
      <c r="FTO1904" s="2152">
        <f t="shared" si="1604"/>
        <v>0</v>
      </c>
      <c r="FTP1904" s="1230">
        <f t="shared" ref="FTP1904:FTP1907" si="1605">FTO1904/FTN1904</f>
        <v>0</v>
      </c>
      <c r="FTQ1904" s="1193"/>
      <c r="FTR1904" s="1193"/>
      <c r="FTS1904" s="2676" t="s">
        <v>698</v>
      </c>
      <c r="FTT1904" s="2677"/>
      <c r="FTU1904" s="2152">
        <f t="shared" ref="FTU1904:FTW1904" si="1606">SUM(FTU1905:FTU1907)</f>
        <v>0</v>
      </c>
      <c r="FTV1904" s="2152">
        <f t="shared" si="1606"/>
        <v>115001</v>
      </c>
      <c r="FTW1904" s="2152">
        <f t="shared" si="1606"/>
        <v>0</v>
      </c>
      <c r="FTX1904" s="1230">
        <f t="shared" ref="FTX1904:FTX1907" si="1607">FTW1904/FTV1904</f>
        <v>0</v>
      </c>
      <c r="FTY1904" s="1193"/>
      <c r="FTZ1904" s="1193"/>
      <c r="FUA1904" s="2676" t="s">
        <v>698</v>
      </c>
      <c r="FUB1904" s="2677"/>
      <c r="FUC1904" s="2152">
        <f t="shared" ref="FUC1904:FUE1904" si="1608">SUM(FUC1905:FUC1907)</f>
        <v>0</v>
      </c>
      <c r="FUD1904" s="2152">
        <f t="shared" si="1608"/>
        <v>115001</v>
      </c>
      <c r="FUE1904" s="2152">
        <f t="shared" si="1608"/>
        <v>0</v>
      </c>
      <c r="FUF1904" s="1230">
        <f t="shared" ref="FUF1904:FUF1907" si="1609">FUE1904/FUD1904</f>
        <v>0</v>
      </c>
      <c r="FUG1904" s="1193"/>
      <c r="FUH1904" s="1193"/>
      <c r="FUI1904" s="2676" t="s">
        <v>698</v>
      </c>
      <c r="FUJ1904" s="2677"/>
      <c r="FUK1904" s="2152">
        <f t="shared" ref="FUK1904:FUM1904" si="1610">SUM(FUK1905:FUK1907)</f>
        <v>0</v>
      </c>
      <c r="FUL1904" s="2152">
        <f t="shared" si="1610"/>
        <v>115001</v>
      </c>
      <c r="FUM1904" s="2152">
        <f t="shared" si="1610"/>
        <v>0</v>
      </c>
      <c r="FUN1904" s="1230">
        <f t="shared" ref="FUN1904:FUN1907" si="1611">FUM1904/FUL1904</f>
        <v>0</v>
      </c>
      <c r="FUO1904" s="1193"/>
      <c r="FUP1904" s="1193"/>
      <c r="FUQ1904" s="2676" t="s">
        <v>698</v>
      </c>
      <c r="FUR1904" s="2677"/>
      <c r="FUS1904" s="2152">
        <f t="shared" ref="FUS1904:FUU1904" si="1612">SUM(FUS1905:FUS1907)</f>
        <v>0</v>
      </c>
      <c r="FUT1904" s="2152">
        <f t="shared" si="1612"/>
        <v>115001</v>
      </c>
      <c r="FUU1904" s="2152">
        <f t="shared" si="1612"/>
        <v>0</v>
      </c>
      <c r="FUV1904" s="1230">
        <f t="shared" ref="FUV1904:FUV1907" si="1613">FUU1904/FUT1904</f>
        <v>0</v>
      </c>
      <c r="FUW1904" s="1193"/>
      <c r="FUX1904" s="1193"/>
      <c r="FUY1904" s="2676" t="s">
        <v>698</v>
      </c>
      <c r="FUZ1904" s="2677"/>
      <c r="FVA1904" s="2152">
        <f t="shared" ref="FVA1904:FVC1904" si="1614">SUM(FVA1905:FVA1907)</f>
        <v>0</v>
      </c>
      <c r="FVB1904" s="2152">
        <f t="shared" si="1614"/>
        <v>115001</v>
      </c>
      <c r="FVC1904" s="2152">
        <f t="shared" si="1614"/>
        <v>0</v>
      </c>
      <c r="FVD1904" s="1230">
        <f t="shared" ref="FVD1904:FVD1907" si="1615">FVC1904/FVB1904</f>
        <v>0</v>
      </c>
      <c r="FVE1904" s="1193"/>
      <c r="FVF1904" s="1193"/>
      <c r="FVG1904" s="2676" t="s">
        <v>698</v>
      </c>
      <c r="FVH1904" s="2677"/>
      <c r="FVI1904" s="2152">
        <f t="shared" ref="FVI1904:FVK1904" si="1616">SUM(FVI1905:FVI1907)</f>
        <v>0</v>
      </c>
      <c r="FVJ1904" s="2152">
        <f t="shared" si="1616"/>
        <v>115001</v>
      </c>
      <c r="FVK1904" s="2152">
        <f t="shared" si="1616"/>
        <v>0</v>
      </c>
      <c r="FVL1904" s="1230">
        <f t="shared" ref="FVL1904:FVL1907" si="1617">FVK1904/FVJ1904</f>
        <v>0</v>
      </c>
      <c r="FVM1904" s="1193"/>
      <c r="FVN1904" s="1193"/>
      <c r="FVO1904" s="2676" t="s">
        <v>698</v>
      </c>
      <c r="FVP1904" s="2677"/>
      <c r="FVQ1904" s="2152">
        <f t="shared" ref="FVQ1904:FVS1904" si="1618">SUM(FVQ1905:FVQ1907)</f>
        <v>0</v>
      </c>
      <c r="FVR1904" s="2152">
        <f t="shared" si="1618"/>
        <v>115001</v>
      </c>
      <c r="FVS1904" s="2152">
        <f t="shared" si="1618"/>
        <v>0</v>
      </c>
      <c r="FVT1904" s="1230">
        <f t="shared" ref="FVT1904:FVT1907" si="1619">FVS1904/FVR1904</f>
        <v>0</v>
      </c>
      <c r="FVU1904" s="1193"/>
      <c r="FVV1904" s="1193"/>
      <c r="FVW1904" s="2676" t="s">
        <v>698</v>
      </c>
      <c r="FVX1904" s="2677"/>
      <c r="FVY1904" s="2152">
        <f t="shared" ref="FVY1904:FWA1904" si="1620">SUM(FVY1905:FVY1907)</f>
        <v>0</v>
      </c>
      <c r="FVZ1904" s="2152">
        <f t="shared" si="1620"/>
        <v>115001</v>
      </c>
      <c r="FWA1904" s="2152">
        <f t="shared" si="1620"/>
        <v>0</v>
      </c>
      <c r="FWB1904" s="1230">
        <f t="shared" ref="FWB1904:FWB1907" si="1621">FWA1904/FVZ1904</f>
        <v>0</v>
      </c>
      <c r="FWC1904" s="1193"/>
      <c r="FWD1904" s="1193"/>
      <c r="FWE1904" s="2676" t="s">
        <v>698</v>
      </c>
      <c r="FWF1904" s="2677"/>
      <c r="FWG1904" s="2152">
        <f t="shared" ref="FWG1904:FWI1904" si="1622">SUM(FWG1905:FWG1907)</f>
        <v>0</v>
      </c>
      <c r="FWH1904" s="2152">
        <f t="shared" si="1622"/>
        <v>115001</v>
      </c>
      <c r="FWI1904" s="2152">
        <f t="shared" si="1622"/>
        <v>0</v>
      </c>
      <c r="FWJ1904" s="1230">
        <f t="shared" ref="FWJ1904:FWJ1907" si="1623">FWI1904/FWH1904</f>
        <v>0</v>
      </c>
      <c r="FWK1904" s="1193"/>
      <c r="FWL1904" s="1193"/>
      <c r="FWM1904" s="2676" t="s">
        <v>698</v>
      </c>
      <c r="FWN1904" s="2677"/>
      <c r="FWO1904" s="2152">
        <f t="shared" ref="FWO1904:FWQ1904" si="1624">SUM(FWO1905:FWO1907)</f>
        <v>0</v>
      </c>
      <c r="FWP1904" s="2152">
        <f t="shared" si="1624"/>
        <v>115001</v>
      </c>
      <c r="FWQ1904" s="2152">
        <f t="shared" si="1624"/>
        <v>0</v>
      </c>
      <c r="FWR1904" s="1230">
        <f t="shared" ref="FWR1904:FWR1907" si="1625">FWQ1904/FWP1904</f>
        <v>0</v>
      </c>
      <c r="FWS1904" s="1193"/>
      <c r="FWT1904" s="1193"/>
      <c r="FWU1904" s="2676" t="s">
        <v>698</v>
      </c>
      <c r="FWV1904" s="2677"/>
      <c r="FWW1904" s="2152">
        <f t="shared" ref="FWW1904:FWY1904" si="1626">SUM(FWW1905:FWW1907)</f>
        <v>0</v>
      </c>
      <c r="FWX1904" s="2152">
        <f t="shared" si="1626"/>
        <v>115001</v>
      </c>
      <c r="FWY1904" s="2152">
        <f t="shared" si="1626"/>
        <v>0</v>
      </c>
      <c r="FWZ1904" s="1230">
        <f t="shared" ref="FWZ1904:FWZ1907" si="1627">FWY1904/FWX1904</f>
        <v>0</v>
      </c>
      <c r="FXA1904" s="1193"/>
      <c r="FXB1904" s="1193"/>
      <c r="FXC1904" s="2676" t="s">
        <v>698</v>
      </c>
      <c r="FXD1904" s="2677"/>
      <c r="FXE1904" s="2152">
        <f t="shared" ref="FXE1904:FXG1904" si="1628">SUM(FXE1905:FXE1907)</f>
        <v>0</v>
      </c>
      <c r="FXF1904" s="2152">
        <f t="shared" si="1628"/>
        <v>115001</v>
      </c>
      <c r="FXG1904" s="2152">
        <f t="shared" si="1628"/>
        <v>0</v>
      </c>
      <c r="FXH1904" s="1230">
        <f t="shared" ref="FXH1904:FXH1907" si="1629">FXG1904/FXF1904</f>
        <v>0</v>
      </c>
      <c r="FXI1904" s="1193"/>
      <c r="FXJ1904" s="1193"/>
      <c r="FXK1904" s="2676" t="s">
        <v>698</v>
      </c>
      <c r="FXL1904" s="2677"/>
      <c r="FXM1904" s="2152">
        <f t="shared" ref="FXM1904:FXO1904" si="1630">SUM(FXM1905:FXM1907)</f>
        <v>0</v>
      </c>
      <c r="FXN1904" s="2152">
        <f t="shared" si="1630"/>
        <v>115001</v>
      </c>
      <c r="FXO1904" s="2152">
        <f t="shared" si="1630"/>
        <v>0</v>
      </c>
      <c r="FXP1904" s="1230">
        <f t="shared" ref="FXP1904:FXP1907" si="1631">FXO1904/FXN1904</f>
        <v>0</v>
      </c>
      <c r="FXQ1904" s="1193"/>
      <c r="FXR1904" s="1193"/>
      <c r="FXS1904" s="2676" t="s">
        <v>698</v>
      </c>
      <c r="FXT1904" s="2677"/>
      <c r="FXU1904" s="2152">
        <f t="shared" ref="FXU1904:FXW1904" si="1632">SUM(FXU1905:FXU1907)</f>
        <v>0</v>
      </c>
      <c r="FXV1904" s="2152">
        <f t="shared" si="1632"/>
        <v>115001</v>
      </c>
      <c r="FXW1904" s="2152">
        <f t="shared" si="1632"/>
        <v>0</v>
      </c>
      <c r="FXX1904" s="1230">
        <f t="shared" ref="FXX1904:FXX1907" si="1633">FXW1904/FXV1904</f>
        <v>0</v>
      </c>
      <c r="FXY1904" s="1193"/>
      <c r="FXZ1904" s="1193"/>
      <c r="FYA1904" s="2676" t="s">
        <v>698</v>
      </c>
      <c r="FYB1904" s="2677"/>
      <c r="FYC1904" s="2152">
        <f t="shared" ref="FYC1904:FYE1904" si="1634">SUM(FYC1905:FYC1907)</f>
        <v>0</v>
      </c>
      <c r="FYD1904" s="2152">
        <f t="shared" si="1634"/>
        <v>115001</v>
      </c>
      <c r="FYE1904" s="2152">
        <f t="shared" si="1634"/>
        <v>0</v>
      </c>
      <c r="FYF1904" s="1230">
        <f t="shared" ref="FYF1904:FYF1907" si="1635">FYE1904/FYD1904</f>
        <v>0</v>
      </c>
      <c r="FYG1904" s="1193"/>
      <c r="FYH1904" s="1193"/>
      <c r="FYI1904" s="2676" t="s">
        <v>698</v>
      </c>
      <c r="FYJ1904" s="2677"/>
      <c r="FYK1904" s="2152">
        <f t="shared" ref="FYK1904:FYM1904" si="1636">SUM(FYK1905:FYK1907)</f>
        <v>0</v>
      </c>
      <c r="FYL1904" s="2152">
        <f t="shared" si="1636"/>
        <v>115001</v>
      </c>
      <c r="FYM1904" s="2152">
        <f t="shared" si="1636"/>
        <v>0</v>
      </c>
      <c r="FYN1904" s="1230">
        <f t="shared" ref="FYN1904:FYN1907" si="1637">FYM1904/FYL1904</f>
        <v>0</v>
      </c>
      <c r="FYO1904" s="1193"/>
      <c r="FYP1904" s="1193"/>
      <c r="FYQ1904" s="2676" t="s">
        <v>698</v>
      </c>
      <c r="FYR1904" s="2677"/>
      <c r="FYS1904" s="2152">
        <f t="shared" ref="FYS1904:FYU1904" si="1638">SUM(FYS1905:FYS1907)</f>
        <v>0</v>
      </c>
      <c r="FYT1904" s="2152">
        <f t="shared" si="1638"/>
        <v>115001</v>
      </c>
      <c r="FYU1904" s="2152">
        <f t="shared" si="1638"/>
        <v>0</v>
      </c>
      <c r="FYV1904" s="1230">
        <f t="shared" ref="FYV1904:FYV1907" si="1639">FYU1904/FYT1904</f>
        <v>0</v>
      </c>
      <c r="FYW1904" s="1193"/>
      <c r="FYX1904" s="1193"/>
      <c r="FYY1904" s="2676" t="s">
        <v>698</v>
      </c>
      <c r="FYZ1904" s="2677"/>
      <c r="FZA1904" s="2152">
        <f t="shared" ref="FZA1904:FZC1904" si="1640">SUM(FZA1905:FZA1907)</f>
        <v>0</v>
      </c>
      <c r="FZB1904" s="2152">
        <f t="shared" si="1640"/>
        <v>115001</v>
      </c>
      <c r="FZC1904" s="2152">
        <f t="shared" si="1640"/>
        <v>0</v>
      </c>
      <c r="FZD1904" s="1230">
        <f t="shared" ref="FZD1904:FZD1907" si="1641">FZC1904/FZB1904</f>
        <v>0</v>
      </c>
      <c r="FZE1904" s="1193"/>
      <c r="FZF1904" s="1193"/>
      <c r="FZG1904" s="2676" t="s">
        <v>698</v>
      </c>
      <c r="FZH1904" s="2677"/>
      <c r="FZI1904" s="2152">
        <f t="shared" ref="FZI1904:FZK1904" si="1642">SUM(FZI1905:FZI1907)</f>
        <v>0</v>
      </c>
      <c r="FZJ1904" s="2152">
        <f t="shared" si="1642"/>
        <v>115001</v>
      </c>
      <c r="FZK1904" s="2152">
        <f t="shared" si="1642"/>
        <v>0</v>
      </c>
      <c r="FZL1904" s="1230">
        <f t="shared" ref="FZL1904:FZL1907" si="1643">FZK1904/FZJ1904</f>
        <v>0</v>
      </c>
      <c r="FZM1904" s="1193"/>
      <c r="FZN1904" s="1193"/>
      <c r="FZO1904" s="2676" t="s">
        <v>698</v>
      </c>
      <c r="FZP1904" s="2677"/>
      <c r="FZQ1904" s="2152">
        <f t="shared" ref="FZQ1904:FZS1904" si="1644">SUM(FZQ1905:FZQ1907)</f>
        <v>0</v>
      </c>
      <c r="FZR1904" s="2152">
        <f t="shared" si="1644"/>
        <v>115001</v>
      </c>
      <c r="FZS1904" s="2152">
        <f t="shared" si="1644"/>
        <v>0</v>
      </c>
      <c r="FZT1904" s="1230">
        <f t="shared" ref="FZT1904:FZT1907" si="1645">FZS1904/FZR1904</f>
        <v>0</v>
      </c>
      <c r="FZU1904" s="1193"/>
      <c r="FZV1904" s="1193"/>
      <c r="FZW1904" s="2676" t="s">
        <v>698</v>
      </c>
      <c r="FZX1904" s="2677"/>
      <c r="FZY1904" s="2152">
        <f t="shared" ref="FZY1904:GAA1904" si="1646">SUM(FZY1905:FZY1907)</f>
        <v>0</v>
      </c>
      <c r="FZZ1904" s="2152">
        <f t="shared" si="1646"/>
        <v>115001</v>
      </c>
      <c r="GAA1904" s="2152">
        <f t="shared" si="1646"/>
        <v>0</v>
      </c>
      <c r="GAB1904" s="1230">
        <f t="shared" ref="GAB1904:GAB1907" si="1647">GAA1904/FZZ1904</f>
        <v>0</v>
      </c>
      <c r="GAC1904" s="1193"/>
      <c r="GAD1904" s="1193"/>
      <c r="GAE1904" s="2676" t="s">
        <v>698</v>
      </c>
      <c r="GAF1904" s="2677"/>
      <c r="GAG1904" s="2152">
        <f t="shared" ref="GAG1904:GAI1904" si="1648">SUM(GAG1905:GAG1907)</f>
        <v>0</v>
      </c>
      <c r="GAH1904" s="2152">
        <f t="shared" si="1648"/>
        <v>115001</v>
      </c>
      <c r="GAI1904" s="2152">
        <f t="shared" si="1648"/>
        <v>0</v>
      </c>
      <c r="GAJ1904" s="1230">
        <f t="shared" ref="GAJ1904:GAJ1907" si="1649">GAI1904/GAH1904</f>
        <v>0</v>
      </c>
      <c r="GAK1904" s="1193"/>
      <c r="GAL1904" s="1193"/>
      <c r="GAM1904" s="2676" t="s">
        <v>698</v>
      </c>
      <c r="GAN1904" s="2677"/>
      <c r="GAO1904" s="2152">
        <f t="shared" ref="GAO1904:GAQ1904" si="1650">SUM(GAO1905:GAO1907)</f>
        <v>0</v>
      </c>
      <c r="GAP1904" s="2152">
        <f t="shared" si="1650"/>
        <v>115001</v>
      </c>
      <c r="GAQ1904" s="2152">
        <f t="shared" si="1650"/>
        <v>0</v>
      </c>
      <c r="GAR1904" s="1230">
        <f t="shared" ref="GAR1904:GAR1907" si="1651">GAQ1904/GAP1904</f>
        <v>0</v>
      </c>
      <c r="GAS1904" s="1193"/>
      <c r="GAT1904" s="1193"/>
      <c r="GAU1904" s="2676" t="s">
        <v>698</v>
      </c>
      <c r="GAV1904" s="2677"/>
      <c r="GAW1904" s="2152">
        <f t="shared" ref="GAW1904:GAY1904" si="1652">SUM(GAW1905:GAW1907)</f>
        <v>0</v>
      </c>
      <c r="GAX1904" s="2152">
        <f t="shared" si="1652"/>
        <v>115001</v>
      </c>
      <c r="GAY1904" s="2152">
        <f t="shared" si="1652"/>
        <v>0</v>
      </c>
      <c r="GAZ1904" s="1230">
        <f t="shared" ref="GAZ1904:GAZ1907" si="1653">GAY1904/GAX1904</f>
        <v>0</v>
      </c>
      <c r="GBA1904" s="1193"/>
      <c r="GBB1904" s="1193"/>
      <c r="GBC1904" s="2676" t="s">
        <v>698</v>
      </c>
      <c r="GBD1904" s="2677"/>
      <c r="GBE1904" s="2152">
        <f t="shared" ref="GBE1904:GBG1904" si="1654">SUM(GBE1905:GBE1907)</f>
        <v>0</v>
      </c>
      <c r="GBF1904" s="2152">
        <f t="shared" si="1654"/>
        <v>115001</v>
      </c>
      <c r="GBG1904" s="2152">
        <f t="shared" si="1654"/>
        <v>0</v>
      </c>
      <c r="GBH1904" s="1230">
        <f t="shared" ref="GBH1904:GBH1907" si="1655">GBG1904/GBF1904</f>
        <v>0</v>
      </c>
      <c r="GBI1904" s="1193"/>
      <c r="GBJ1904" s="1193"/>
      <c r="GBK1904" s="2676" t="s">
        <v>698</v>
      </c>
      <c r="GBL1904" s="2677"/>
      <c r="GBM1904" s="2152">
        <f t="shared" ref="GBM1904:GBO1904" si="1656">SUM(GBM1905:GBM1907)</f>
        <v>0</v>
      </c>
      <c r="GBN1904" s="2152">
        <f t="shared" si="1656"/>
        <v>115001</v>
      </c>
      <c r="GBO1904" s="2152">
        <f t="shared" si="1656"/>
        <v>0</v>
      </c>
      <c r="GBP1904" s="1230">
        <f t="shared" ref="GBP1904:GBP1907" si="1657">GBO1904/GBN1904</f>
        <v>0</v>
      </c>
      <c r="GBQ1904" s="1193"/>
      <c r="GBR1904" s="1193"/>
      <c r="GBS1904" s="2676" t="s">
        <v>698</v>
      </c>
      <c r="GBT1904" s="2677"/>
      <c r="GBU1904" s="2152">
        <f t="shared" ref="GBU1904:GBW1904" si="1658">SUM(GBU1905:GBU1907)</f>
        <v>0</v>
      </c>
      <c r="GBV1904" s="2152">
        <f t="shared" si="1658"/>
        <v>115001</v>
      </c>
      <c r="GBW1904" s="2152">
        <f t="shared" si="1658"/>
        <v>0</v>
      </c>
      <c r="GBX1904" s="1230">
        <f t="shared" ref="GBX1904:GBX1907" si="1659">GBW1904/GBV1904</f>
        <v>0</v>
      </c>
      <c r="GBY1904" s="1193"/>
      <c r="GBZ1904" s="1193"/>
      <c r="GCA1904" s="2676" t="s">
        <v>698</v>
      </c>
      <c r="GCB1904" s="2677"/>
      <c r="GCC1904" s="2152">
        <f t="shared" ref="GCC1904:GCE1904" si="1660">SUM(GCC1905:GCC1907)</f>
        <v>0</v>
      </c>
      <c r="GCD1904" s="2152">
        <f t="shared" si="1660"/>
        <v>115001</v>
      </c>
      <c r="GCE1904" s="2152">
        <f t="shared" si="1660"/>
        <v>0</v>
      </c>
      <c r="GCF1904" s="1230">
        <f t="shared" ref="GCF1904:GCF1907" si="1661">GCE1904/GCD1904</f>
        <v>0</v>
      </c>
      <c r="GCG1904" s="1193"/>
      <c r="GCH1904" s="1193"/>
      <c r="GCI1904" s="2676" t="s">
        <v>698</v>
      </c>
      <c r="GCJ1904" s="2677"/>
      <c r="GCK1904" s="2152">
        <f t="shared" ref="GCK1904:GCM1904" si="1662">SUM(GCK1905:GCK1907)</f>
        <v>0</v>
      </c>
      <c r="GCL1904" s="2152">
        <f t="shared" si="1662"/>
        <v>115001</v>
      </c>
      <c r="GCM1904" s="2152">
        <f t="shared" si="1662"/>
        <v>0</v>
      </c>
      <c r="GCN1904" s="1230">
        <f t="shared" ref="GCN1904:GCN1907" si="1663">GCM1904/GCL1904</f>
        <v>0</v>
      </c>
      <c r="GCO1904" s="1193"/>
      <c r="GCP1904" s="1193"/>
      <c r="GCQ1904" s="2676" t="s">
        <v>698</v>
      </c>
      <c r="GCR1904" s="2677"/>
      <c r="GCS1904" s="2152">
        <f t="shared" ref="GCS1904:GCU1904" si="1664">SUM(GCS1905:GCS1907)</f>
        <v>0</v>
      </c>
      <c r="GCT1904" s="2152">
        <f t="shared" si="1664"/>
        <v>115001</v>
      </c>
      <c r="GCU1904" s="2152">
        <f t="shared" si="1664"/>
        <v>0</v>
      </c>
      <c r="GCV1904" s="1230">
        <f t="shared" ref="GCV1904:GCV1907" si="1665">GCU1904/GCT1904</f>
        <v>0</v>
      </c>
      <c r="GCW1904" s="1193"/>
      <c r="GCX1904" s="1193"/>
      <c r="GCY1904" s="2676" t="s">
        <v>698</v>
      </c>
      <c r="GCZ1904" s="2677"/>
      <c r="GDA1904" s="2152">
        <f t="shared" ref="GDA1904:GDC1904" si="1666">SUM(GDA1905:GDA1907)</f>
        <v>0</v>
      </c>
      <c r="GDB1904" s="2152">
        <f t="shared" si="1666"/>
        <v>115001</v>
      </c>
      <c r="GDC1904" s="2152">
        <f t="shared" si="1666"/>
        <v>0</v>
      </c>
      <c r="GDD1904" s="1230">
        <f t="shared" ref="GDD1904:GDD1907" si="1667">GDC1904/GDB1904</f>
        <v>0</v>
      </c>
      <c r="GDE1904" s="1193"/>
      <c r="GDF1904" s="1193"/>
      <c r="GDG1904" s="2676" t="s">
        <v>698</v>
      </c>
      <c r="GDH1904" s="2677"/>
      <c r="GDI1904" s="2152">
        <f t="shared" ref="GDI1904:GDK1904" si="1668">SUM(GDI1905:GDI1907)</f>
        <v>0</v>
      </c>
      <c r="GDJ1904" s="2152">
        <f t="shared" si="1668"/>
        <v>115001</v>
      </c>
      <c r="GDK1904" s="2152">
        <f t="shared" si="1668"/>
        <v>0</v>
      </c>
      <c r="GDL1904" s="1230">
        <f t="shared" ref="GDL1904:GDL1907" si="1669">GDK1904/GDJ1904</f>
        <v>0</v>
      </c>
      <c r="GDM1904" s="1193"/>
      <c r="GDN1904" s="1193"/>
      <c r="GDO1904" s="2676" t="s">
        <v>698</v>
      </c>
      <c r="GDP1904" s="2677"/>
      <c r="GDQ1904" s="2152">
        <f t="shared" ref="GDQ1904:GDS1904" si="1670">SUM(GDQ1905:GDQ1907)</f>
        <v>0</v>
      </c>
      <c r="GDR1904" s="2152">
        <f t="shared" si="1670"/>
        <v>115001</v>
      </c>
      <c r="GDS1904" s="2152">
        <f t="shared" si="1670"/>
        <v>0</v>
      </c>
      <c r="GDT1904" s="1230">
        <f t="shared" ref="GDT1904:GDT1907" si="1671">GDS1904/GDR1904</f>
        <v>0</v>
      </c>
      <c r="GDU1904" s="1193"/>
      <c r="GDV1904" s="1193"/>
      <c r="GDW1904" s="2676" t="s">
        <v>698</v>
      </c>
      <c r="GDX1904" s="2677"/>
      <c r="GDY1904" s="2152">
        <f t="shared" ref="GDY1904:GEA1904" si="1672">SUM(GDY1905:GDY1907)</f>
        <v>0</v>
      </c>
      <c r="GDZ1904" s="2152">
        <f t="shared" si="1672"/>
        <v>115001</v>
      </c>
      <c r="GEA1904" s="2152">
        <f t="shared" si="1672"/>
        <v>0</v>
      </c>
      <c r="GEB1904" s="1230">
        <f t="shared" ref="GEB1904:GEB1907" si="1673">GEA1904/GDZ1904</f>
        <v>0</v>
      </c>
      <c r="GEC1904" s="1193"/>
      <c r="GED1904" s="1193"/>
      <c r="GEE1904" s="2676" t="s">
        <v>698</v>
      </c>
      <c r="GEF1904" s="2677"/>
      <c r="GEG1904" s="2152">
        <f t="shared" ref="GEG1904:GEI1904" si="1674">SUM(GEG1905:GEG1907)</f>
        <v>0</v>
      </c>
      <c r="GEH1904" s="2152">
        <f t="shared" si="1674"/>
        <v>115001</v>
      </c>
      <c r="GEI1904" s="2152">
        <f t="shared" si="1674"/>
        <v>0</v>
      </c>
      <c r="GEJ1904" s="1230">
        <f t="shared" ref="GEJ1904:GEJ1907" si="1675">GEI1904/GEH1904</f>
        <v>0</v>
      </c>
      <c r="GEK1904" s="1193"/>
      <c r="GEL1904" s="1193"/>
      <c r="GEM1904" s="2676" t="s">
        <v>698</v>
      </c>
      <c r="GEN1904" s="2677"/>
      <c r="GEO1904" s="2152">
        <f t="shared" ref="GEO1904:GEQ1904" si="1676">SUM(GEO1905:GEO1907)</f>
        <v>0</v>
      </c>
      <c r="GEP1904" s="2152">
        <f t="shared" si="1676"/>
        <v>115001</v>
      </c>
      <c r="GEQ1904" s="2152">
        <f t="shared" si="1676"/>
        <v>0</v>
      </c>
      <c r="GER1904" s="1230">
        <f t="shared" ref="GER1904:GER1907" si="1677">GEQ1904/GEP1904</f>
        <v>0</v>
      </c>
      <c r="GES1904" s="1193"/>
      <c r="GET1904" s="1193"/>
      <c r="GEU1904" s="2676" t="s">
        <v>698</v>
      </c>
      <c r="GEV1904" s="2677"/>
      <c r="GEW1904" s="2152">
        <f t="shared" ref="GEW1904:GEY1904" si="1678">SUM(GEW1905:GEW1907)</f>
        <v>0</v>
      </c>
      <c r="GEX1904" s="2152">
        <f t="shared" si="1678"/>
        <v>115001</v>
      </c>
      <c r="GEY1904" s="2152">
        <f t="shared" si="1678"/>
        <v>0</v>
      </c>
      <c r="GEZ1904" s="1230">
        <f t="shared" ref="GEZ1904:GEZ1907" si="1679">GEY1904/GEX1904</f>
        <v>0</v>
      </c>
      <c r="GFA1904" s="1193"/>
      <c r="GFB1904" s="1193"/>
      <c r="GFC1904" s="2676" t="s">
        <v>698</v>
      </c>
      <c r="GFD1904" s="2677"/>
      <c r="GFE1904" s="2152">
        <f t="shared" ref="GFE1904:GFG1904" si="1680">SUM(GFE1905:GFE1907)</f>
        <v>0</v>
      </c>
      <c r="GFF1904" s="2152">
        <f t="shared" si="1680"/>
        <v>115001</v>
      </c>
      <c r="GFG1904" s="2152">
        <f t="shared" si="1680"/>
        <v>0</v>
      </c>
      <c r="GFH1904" s="1230">
        <f t="shared" ref="GFH1904:GFH1907" si="1681">GFG1904/GFF1904</f>
        <v>0</v>
      </c>
      <c r="GFI1904" s="1193"/>
      <c r="GFJ1904" s="1193"/>
      <c r="GFK1904" s="2676" t="s">
        <v>698</v>
      </c>
      <c r="GFL1904" s="2677"/>
      <c r="GFM1904" s="2152">
        <f t="shared" ref="GFM1904:GFO1904" si="1682">SUM(GFM1905:GFM1907)</f>
        <v>0</v>
      </c>
      <c r="GFN1904" s="2152">
        <f t="shared" si="1682"/>
        <v>115001</v>
      </c>
      <c r="GFO1904" s="2152">
        <f t="shared" si="1682"/>
        <v>0</v>
      </c>
      <c r="GFP1904" s="1230">
        <f t="shared" ref="GFP1904:GFP1907" si="1683">GFO1904/GFN1904</f>
        <v>0</v>
      </c>
      <c r="GFQ1904" s="1193"/>
      <c r="GFR1904" s="1193"/>
      <c r="GFS1904" s="2676" t="s">
        <v>698</v>
      </c>
      <c r="GFT1904" s="2677"/>
      <c r="GFU1904" s="2152">
        <f t="shared" ref="GFU1904:GFW1904" si="1684">SUM(GFU1905:GFU1907)</f>
        <v>0</v>
      </c>
      <c r="GFV1904" s="2152">
        <f t="shared" si="1684"/>
        <v>115001</v>
      </c>
      <c r="GFW1904" s="2152">
        <f t="shared" si="1684"/>
        <v>0</v>
      </c>
      <c r="GFX1904" s="1230">
        <f t="shared" ref="GFX1904:GFX1907" si="1685">GFW1904/GFV1904</f>
        <v>0</v>
      </c>
      <c r="GFY1904" s="1193"/>
      <c r="GFZ1904" s="1193"/>
      <c r="GGA1904" s="2676" t="s">
        <v>698</v>
      </c>
      <c r="GGB1904" s="2677"/>
      <c r="GGC1904" s="2152">
        <f t="shared" ref="GGC1904:GGE1904" si="1686">SUM(GGC1905:GGC1907)</f>
        <v>0</v>
      </c>
      <c r="GGD1904" s="2152">
        <f t="shared" si="1686"/>
        <v>115001</v>
      </c>
      <c r="GGE1904" s="2152">
        <f t="shared" si="1686"/>
        <v>0</v>
      </c>
      <c r="GGF1904" s="1230">
        <f t="shared" ref="GGF1904:GGF1907" si="1687">GGE1904/GGD1904</f>
        <v>0</v>
      </c>
      <c r="GGG1904" s="1193"/>
      <c r="GGH1904" s="1193"/>
      <c r="GGI1904" s="2676" t="s">
        <v>698</v>
      </c>
      <c r="GGJ1904" s="2677"/>
      <c r="GGK1904" s="2152">
        <f t="shared" ref="GGK1904:GGM1904" si="1688">SUM(GGK1905:GGK1907)</f>
        <v>0</v>
      </c>
      <c r="GGL1904" s="2152">
        <f t="shared" si="1688"/>
        <v>115001</v>
      </c>
      <c r="GGM1904" s="2152">
        <f t="shared" si="1688"/>
        <v>0</v>
      </c>
      <c r="GGN1904" s="1230">
        <f t="shared" ref="GGN1904:GGN1907" si="1689">GGM1904/GGL1904</f>
        <v>0</v>
      </c>
      <c r="GGO1904" s="1193"/>
      <c r="GGP1904" s="1193"/>
      <c r="GGQ1904" s="2676" t="s">
        <v>698</v>
      </c>
      <c r="GGR1904" s="2677"/>
      <c r="GGS1904" s="2152">
        <f t="shared" ref="GGS1904:GGU1904" si="1690">SUM(GGS1905:GGS1907)</f>
        <v>0</v>
      </c>
      <c r="GGT1904" s="2152">
        <f t="shared" si="1690"/>
        <v>115001</v>
      </c>
      <c r="GGU1904" s="2152">
        <f t="shared" si="1690"/>
        <v>0</v>
      </c>
      <c r="GGV1904" s="1230">
        <f t="shared" ref="GGV1904:GGV1907" si="1691">GGU1904/GGT1904</f>
        <v>0</v>
      </c>
      <c r="GGW1904" s="1193"/>
      <c r="GGX1904" s="1193"/>
      <c r="GGY1904" s="2676" t="s">
        <v>698</v>
      </c>
      <c r="GGZ1904" s="2677"/>
      <c r="GHA1904" s="2152">
        <f t="shared" ref="GHA1904:GHC1904" si="1692">SUM(GHA1905:GHA1907)</f>
        <v>0</v>
      </c>
      <c r="GHB1904" s="2152">
        <f t="shared" si="1692"/>
        <v>115001</v>
      </c>
      <c r="GHC1904" s="2152">
        <f t="shared" si="1692"/>
        <v>0</v>
      </c>
      <c r="GHD1904" s="1230">
        <f t="shared" ref="GHD1904:GHD1907" si="1693">GHC1904/GHB1904</f>
        <v>0</v>
      </c>
      <c r="GHE1904" s="1193"/>
      <c r="GHF1904" s="1193"/>
      <c r="GHG1904" s="2676" t="s">
        <v>698</v>
      </c>
      <c r="GHH1904" s="2677"/>
      <c r="GHI1904" s="2152">
        <f t="shared" ref="GHI1904:GHK1904" si="1694">SUM(GHI1905:GHI1907)</f>
        <v>0</v>
      </c>
      <c r="GHJ1904" s="2152">
        <f t="shared" si="1694"/>
        <v>115001</v>
      </c>
      <c r="GHK1904" s="2152">
        <f t="shared" si="1694"/>
        <v>0</v>
      </c>
      <c r="GHL1904" s="1230">
        <f t="shared" ref="GHL1904:GHL1907" si="1695">GHK1904/GHJ1904</f>
        <v>0</v>
      </c>
      <c r="GHM1904" s="1193"/>
      <c r="GHN1904" s="1193"/>
      <c r="GHO1904" s="2676" t="s">
        <v>698</v>
      </c>
      <c r="GHP1904" s="2677"/>
      <c r="GHQ1904" s="2152">
        <f t="shared" ref="GHQ1904:GHS1904" si="1696">SUM(GHQ1905:GHQ1907)</f>
        <v>0</v>
      </c>
      <c r="GHR1904" s="2152">
        <f t="shared" si="1696"/>
        <v>115001</v>
      </c>
      <c r="GHS1904" s="2152">
        <f t="shared" si="1696"/>
        <v>0</v>
      </c>
      <c r="GHT1904" s="1230">
        <f t="shared" ref="GHT1904:GHT1907" si="1697">GHS1904/GHR1904</f>
        <v>0</v>
      </c>
      <c r="GHU1904" s="1193"/>
      <c r="GHV1904" s="1193"/>
      <c r="GHW1904" s="2676" t="s">
        <v>698</v>
      </c>
      <c r="GHX1904" s="2677"/>
      <c r="GHY1904" s="2152">
        <f t="shared" ref="GHY1904:GIA1904" si="1698">SUM(GHY1905:GHY1907)</f>
        <v>0</v>
      </c>
      <c r="GHZ1904" s="2152">
        <f t="shared" si="1698"/>
        <v>115001</v>
      </c>
      <c r="GIA1904" s="2152">
        <f t="shared" si="1698"/>
        <v>0</v>
      </c>
      <c r="GIB1904" s="1230">
        <f t="shared" ref="GIB1904:GIB1907" si="1699">GIA1904/GHZ1904</f>
        <v>0</v>
      </c>
      <c r="GIC1904" s="1193"/>
      <c r="GID1904" s="1193"/>
      <c r="GIE1904" s="2676" t="s">
        <v>698</v>
      </c>
      <c r="GIF1904" s="2677"/>
      <c r="GIG1904" s="2152">
        <f t="shared" ref="GIG1904:GII1904" si="1700">SUM(GIG1905:GIG1907)</f>
        <v>0</v>
      </c>
      <c r="GIH1904" s="2152">
        <f t="shared" si="1700"/>
        <v>115001</v>
      </c>
      <c r="GII1904" s="2152">
        <f t="shared" si="1700"/>
        <v>0</v>
      </c>
      <c r="GIJ1904" s="1230">
        <f t="shared" ref="GIJ1904:GIJ1907" si="1701">GII1904/GIH1904</f>
        <v>0</v>
      </c>
      <c r="GIK1904" s="1193"/>
      <c r="GIL1904" s="1193"/>
      <c r="GIM1904" s="2676" t="s">
        <v>698</v>
      </c>
      <c r="GIN1904" s="2677"/>
      <c r="GIO1904" s="2152">
        <f t="shared" ref="GIO1904:GIQ1904" si="1702">SUM(GIO1905:GIO1907)</f>
        <v>0</v>
      </c>
      <c r="GIP1904" s="2152">
        <f t="shared" si="1702"/>
        <v>115001</v>
      </c>
      <c r="GIQ1904" s="2152">
        <f t="shared" si="1702"/>
        <v>0</v>
      </c>
      <c r="GIR1904" s="1230">
        <f t="shared" ref="GIR1904:GIR1907" si="1703">GIQ1904/GIP1904</f>
        <v>0</v>
      </c>
      <c r="GIS1904" s="1193"/>
      <c r="GIT1904" s="1193"/>
      <c r="GIU1904" s="2676" t="s">
        <v>698</v>
      </c>
      <c r="GIV1904" s="2677"/>
      <c r="GIW1904" s="2152">
        <f t="shared" ref="GIW1904:GIY1904" si="1704">SUM(GIW1905:GIW1907)</f>
        <v>0</v>
      </c>
      <c r="GIX1904" s="2152">
        <f t="shared" si="1704"/>
        <v>115001</v>
      </c>
      <c r="GIY1904" s="2152">
        <f t="shared" si="1704"/>
        <v>0</v>
      </c>
      <c r="GIZ1904" s="1230">
        <f t="shared" ref="GIZ1904:GIZ1907" si="1705">GIY1904/GIX1904</f>
        <v>0</v>
      </c>
      <c r="GJA1904" s="1193"/>
      <c r="GJB1904" s="1193"/>
      <c r="GJC1904" s="2676" t="s">
        <v>698</v>
      </c>
      <c r="GJD1904" s="2677"/>
      <c r="GJE1904" s="2152">
        <f t="shared" ref="GJE1904:GJG1904" si="1706">SUM(GJE1905:GJE1907)</f>
        <v>0</v>
      </c>
      <c r="GJF1904" s="2152">
        <f t="shared" si="1706"/>
        <v>115001</v>
      </c>
      <c r="GJG1904" s="2152">
        <f t="shared" si="1706"/>
        <v>0</v>
      </c>
      <c r="GJH1904" s="1230">
        <f t="shared" ref="GJH1904:GJH1907" si="1707">GJG1904/GJF1904</f>
        <v>0</v>
      </c>
      <c r="GJI1904" s="1193"/>
      <c r="GJJ1904" s="1193"/>
      <c r="GJK1904" s="2676" t="s">
        <v>698</v>
      </c>
      <c r="GJL1904" s="2677"/>
      <c r="GJM1904" s="2152">
        <f t="shared" ref="GJM1904:GJO1904" si="1708">SUM(GJM1905:GJM1907)</f>
        <v>0</v>
      </c>
      <c r="GJN1904" s="2152">
        <f t="shared" si="1708"/>
        <v>115001</v>
      </c>
      <c r="GJO1904" s="2152">
        <f t="shared" si="1708"/>
        <v>0</v>
      </c>
      <c r="GJP1904" s="1230">
        <f t="shared" ref="GJP1904:GJP1907" si="1709">GJO1904/GJN1904</f>
        <v>0</v>
      </c>
      <c r="GJQ1904" s="1193"/>
      <c r="GJR1904" s="1193"/>
      <c r="GJS1904" s="2676" t="s">
        <v>698</v>
      </c>
      <c r="GJT1904" s="2677"/>
      <c r="GJU1904" s="2152">
        <f t="shared" ref="GJU1904:GJW1904" si="1710">SUM(GJU1905:GJU1907)</f>
        <v>0</v>
      </c>
      <c r="GJV1904" s="2152">
        <f t="shared" si="1710"/>
        <v>115001</v>
      </c>
      <c r="GJW1904" s="2152">
        <f t="shared" si="1710"/>
        <v>0</v>
      </c>
      <c r="GJX1904" s="1230">
        <f t="shared" ref="GJX1904:GJX1907" si="1711">GJW1904/GJV1904</f>
        <v>0</v>
      </c>
      <c r="GJY1904" s="1193"/>
      <c r="GJZ1904" s="1193"/>
      <c r="GKA1904" s="2676" t="s">
        <v>698</v>
      </c>
      <c r="GKB1904" s="2677"/>
      <c r="GKC1904" s="2152">
        <f t="shared" ref="GKC1904:GKE1904" si="1712">SUM(GKC1905:GKC1907)</f>
        <v>0</v>
      </c>
      <c r="GKD1904" s="2152">
        <f t="shared" si="1712"/>
        <v>115001</v>
      </c>
      <c r="GKE1904" s="2152">
        <f t="shared" si="1712"/>
        <v>0</v>
      </c>
      <c r="GKF1904" s="1230">
        <f t="shared" ref="GKF1904:GKF1907" si="1713">GKE1904/GKD1904</f>
        <v>0</v>
      </c>
      <c r="GKG1904" s="1193"/>
      <c r="GKH1904" s="1193"/>
      <c r="GKI1904" s="2676" t="s">
        <v>698</v>
      </c>
      <c r="GKJ1904" s="2677"/>
      <c r="GKK1904" s="2152">
        <f t="shared" ref="GKK1904:GKM1904" si="1714">SUM(GKK1905:GKK1907)</f>
        <v>0</v>
      </c>
      <c r="GKL1904" s="2152">
        <f t="shared" si="1714"/>
        <v>115001</v>
      </c>
      <c r="GKM1904" s="2152">
        <f t="shared" si="1714"/>
        <v>0</v>
      </c>
      <c r="GKN1904" s="1230">
        <f t="shared" ref="GKN1904:GKN1907" si="1715">GKM1904/GKL1904</f>
        <v>0</v>
      </c>
      <c r="GKO1904" s="1193"/>
      <c r="GKP1904" s="1193"/>
      <c r="GKQ1904" s="2676" t="s">
        <v>698</v>
      </c>
      <c r="GKR1904" s="2677"/>
      <c r="GKS1904" s="2152">
        <f t="shared" ref="GKS1904:GKU1904" si="1716">SUM(GKS1905:GKS1907)</f>
        <v>0</v>
      </c>
      <c r="GKT1904" s="2152">
        <f t="shared" si="1716"/>
        <v>115001</v>
      </c>
      <c r="GKU1904" s="2152">
        <f t="shared" si="1716"/>
        <v>0</v>
      </c>
      <c r="GKV1904" s="1230">
        <f t="shared" ref="GKV1904:GKV1907" si="1717">GKU1904/GKT1904</f>
        <v>0</v>
      </c>
      <c r="GKW1904" s="1193"/>
      <c r="GKX1904" s="1193"/>
      <c r="GKY1904" s="2676" t="s">
        <v>698</v>
      </c>
      <c r="GKZ1904" s="2677"/>
      <c r="GLA1904" s="2152">
        <f t="shared" ref="GLA1904:GLC1904" si="1718">SUM(GLA1905:GLA1907)</f>
        <v>0</v>
      </c>
      <c r="GLB1904" s="2152">
        <f t="shared" si="1718"/>
        <v>115001</v>
      </c>
      <c r="GLC1904" s="2152">
        <f t="shared" si="1718"/>
        <v>0</v>
      </c>
      <c r="GLD1904" s="1230">
        <f t="shared" ref="GLD1904:GLD1907" si="1719">GLC1904/GLB1904</f>
        <v>0</v>
      </c>
      <c r="GLE1904" s="1193"/>
      <c r="GLF1904" s="1193"/>
      <c r="GLG1904" s="2676" t="s">
        <v>698</v>
      </c>
      <c r="GLH1904" s="2677"/>
      <c r="GLI1904" s="2152">
        <f t="shared" ref="GLI1904:GLK1904" si="1720">SUM(GLI1905:GLI1907)</f>
        <v>0</v>
      </c>
      <c r="GLJ1904" s="2152">
        <f t="shared" si="1720"/>
        <v>115001</v>
      </c>
      <c r="GLK1904" s="2152">
        <f t="shared" si="1720"/>
        <v>0</v>
      </c>
      <c r="GLL1904" s="1230">
        <f t="shared" ref="GLL1904:GLL1907" si="1721">GLK1904/GLJ1904</f>
        <v>0</v>
      </c>
      <c r="GLM1904" s="1193"/>
      <c r="GLN1904" s="1193"/>
      <c r="GLO1904" s="2676" t="s">
        <v>698</v>
      </c>
      <c r="GLP1904" s="2677"/>
      <c r="GLQ1904" s="2152">
        <f t="shared" ref="GLQ1904:GLS1904" si="1722">SUM(GLQ1905:GLQ1907)</f>
        <v>0</v>
      </c>
      <c r="GLR1904" s="2152">
        <f t="shared" si="1722"/>
        <v>115001</v>
      </c>
      <c r="GLS1904" s="2152">
        <f t="shared" si="1722"/>
        <v>0</v>
      </c>
      <c r="GLT1904" s="1230">
        <f t="shared" ref="GLT1904:GLT1907" si="1723">GLS1904/GLR1904</f>
        <v>0</v>
      </c>
      <c r="GLU1904" s="1193"/>
      <c r="GLV1904" s="1193"/>
      <c r="GLW1904" s="2676" t="s">
        <v>698</v>
      </c>
      <c r="GLX1904" s="2677"/>
      <c r="GLY1904" s="2152">
        <f t="shared" ref="GLY1904:GMA1904" si="1724">SUM(GLY1905:GLY1907)</f>
        <v>0</v>
      </c>
      <c r="GLZ1904" s="2152">
        <f t="shared" si="1724"/>
        <v>115001</v>
      </c>
      <c r="GMA1904" s="2152">
        <f t="shared" si="1724"/>
        <v>0</v>
      </c>
      <c r="GMB1904" s="1230">
        <f t="shared" ref="GMB1904:GMB1907" si="1725">GMA1904/GLZ1904</f>
        <v>0</v>
      </c>
      <c r="GMC1904" s="1193"/>
      <c r="GMD1904" s="1193"/>
      <c r="GME1904" s="2676" t="s">
        <v>698</v>
      </c>
      <c r="GMF1904" s="2677"/>
      <c r="GMG1904" s="2152">
        <f t="shared" ref="GMG1904:GMI1904" si="1726">SUM(GMG1905:GMG1907)</f>
        <v>0</v>
      </c>
      <c r="GMH1904" s="2152">
        <f t="shared" si="1726"/>
        <v>115001</v>
      </c>
      <c r="GMI1904" s="2152">
        <f t="shared" si="1726"/>
        <v>0</v>
      </c>
      <c r="GMJ1904" s="1230">
        <f t="shared" ref="GMJ1904:GMJ1907" si="1727">GMI1904/GMH1904</f>
        <v>0</v>
      </c>
      <c r="GMK1904" s="1193"/>
      <c r="GML1904" s="1193"/>
      <c r="GMM1904" s="2676" t="s">
        <v>698</v>
      </c>
      <c r="GMN1904" s="2677"/>
      <c r="GMO1904" s="2152">
        <f t="shared" ref="GMO1904:GMQ1904" si="1728">SUM(GMO1905:GMO1907)</f>
        <v>0</v>
      </c>
      <c r="GMP1904" s="2152">
        <f t="shared" si="1728"/>
        <v>115001</v>
      </c>
      <c r="GMQ1904" s="2152">
        <f t="shared" si="1728"/>
        <v>0</v>
      </c>
      <c r="GMR1904" s="1230">
        <f t="shared" ref="GMR1904:GMR1907" si="1729">GMQ1904/GMP1904</f>
        <v>0</v>
      </c>
      <c r="GMS1904" s="1193"/>
      <c r="GMT1904" s="1193"/>
      <c r="GMU1904" s="2676" t="s">
        <v>698</v>
      </c>
      <c r="GMV1904" s="2677"/>
      <c r="GMW1904" s="2152">
        <f t="shared" ref="GMW1904:GMY1904" si="1730">SUM(GMW1905:GMW1907)</f>
        <v>0</v>
      </c>
      <c r="GMX1904" s="2152">
        <f t="shared" si="1730"/>
        <v>115001</v>
      </c>
      <c r="GMY1904" s="2152">
        <f t="shared" si="1730"/>
        <v>0</v>
      </c>
      <c r="GMZ1904" s="1230">
        <f t="shared" ref="GMZ1904:GMZ1907" si="1731">GMY1904/GMX1904</f>
        <v>0</v>
      </c>
      <c r="GNA1904" s="1193"/>
      <c r="GNB1904" s="1193"/>
      <c r="GNC1904" s="2676" t="s">
        <v>698</v>
      </c>
      <c r="GND1904" s="2677"/>
      <c r="GNE1904" s="2152">
        <f t="shared" ref="GNE1904:GNG1904" si="1732">SUM(GNE1905:GNE1907)</f>
        <v>0</v>
      </c>
      <c r="GNF1904" s="2152">
        <f t="shared" si="1732"/>
        <v>115001</v>
      </c>
      <c r="GNG1904" s="2152">
        <f t="shared" si="1732"/>
        <v>0</v>
      </c>
      <c r="GNH1904" s="1230">
        <f t="shared" ref="GNH1904:GNH1907" si="1733">GNG1904/GNF1904</f>
        <v>0</v>
      </c>
      <c r="GNI1904" s="1193"/>
      <c r="GNJ1904" s="1193"/>
      <c r="GNK1904" s="2676" t="s">
        <v>698</v>
      </c>
      <c r="GNL1904" s="2677"/>
      <c r="GNM1904" s="2152">
        <f t="shared" ref="GNM1904:GNO1904" si="1734">SUM(GNM1905:GNM1907)</f>
        <v>0</v>
      </c>
      <c r="GNN1904" s="2152">
        <f t="shared" si="1734"/>
        <v>115001</v>
      </c>
      <c r="GNO1904" s="2152">
        <f t="shared" si="1734"/>
        <v>0</v>
      </c>
      <c r="GNP1904" s="1230">
        <f t="shared" ref="GNP1904:GNP1907" si="1735">GNO1904/GNN1904</f>
        <v>0</v>
      </c>
      <c r="GNQ1904" s="1193"/>
      <c r="GNR1904" s="1193"/>
      <c r="GNS1904" s="2676" t="s">
        <v>698</v>
      </c>
      <c r="GNT1904" s="2677"/>
      <c r="GNU1904" s="2152">
        <f t="shared" ref="GNU1904:GNW1904" si="1736">SUM(GNU1905:GNU1907)</f>
        <v>0</v>
      </c>
      <c r="GNV1904" s="2152">
        <f t="shared" si="1736"/>
        <v>115001</v>
      </c>
      <c r="GNW1904" s="2152">
        <f t="shared" si="1736"/>
        <v>0</v>
      </c>
      <c r="GNX1904" s="1230">
        <f t="shared" ref="GNX1904:GNX1907" si="1737">GNW1904/GNV1904</f>
        <v>0</v>
      </c>
      <c r="GNY1904" s="1193"/>
      <c r="GNZ1904" s="1193"/>
      <c r="GOA1904" s="2676" t="s">
        <v>698</v>
      </c>
      <c r="GOB1904" s="2677"/>
      <c r="GOC1904" s="2152">
        <f t="shared" ref="GOC1904:GOE1904" si="1738">SUM(GOC1905:GOC1907)</f>
        <v>0</v>
      </c>
      <c r="GOD1904" s="2152">
        <f t="shared" si="1738"/>
        <v>115001</v>
      </c>
      <c r="GOE1904" s="2152">
        <f t="shared" si="1738"/>
        <v>0</v>
      </c>
      <c r="GOF1904" s="1230">
        <f t="shared" ref="GOF1904:GOF1907" si="1739">GOE1904/GOD1904</f>
        <v>0</v>
      </c>
      <c r="GOG1904" s="1193"/>
      <c r="GOH1904" s="1193"/>
      <c r="GOI1904" s="2676" t="s">
        <v>698</v>
      </c>
      <c r="GOJ1904" s="2677"/>
      <c r="GOK1904" s="2152">
        <f t="shared" ref="GOK1904:GOM1904" si="1740">SUM(GOK1905:GOK1907)</f>
        <v>0</v>
      </c>
      <c r="GOL1904" s="2152">
        <f t="shared" si="1740"/>
        <v>115001</v>
      </c>
      <c r="GOM1904" s="2152">
        <f t="shared" si="1740"/>
        <v>0</v>
      </c>
      <c r="GON1904" s="1230">
        <f t="shared" ref="GON1904:GON1907" si="1741">GOM1904/GOL1904</f>
        <v>0</v>
      </c>
      <c r="GOO1904" s="1193"/>
      <c r="GOP1904" s="1193"/>
      <c r="GOQ1904" s="2676" t="s">
        <v>698</v>
      </c>
      <c r="GOR1904" s="2677"/>
      <c r="GOS1904" s="2152">
        <f t="shared" ref="GOS1904:GOU1904" si="1742">SUM(GOS1905:GOS1907)</f>
        <v>0</v>
      </c>
      <c r="GOT1904" s="2152">
        <f t="shared" si="1742"/>
        <v>115001</v>
      </c>
      <c r="GOU1904" s="2152">
        <f t="shared" si="1742"/>
        <v>0</v>
      </c>
      <c r="GOV1904" s="1230">
        <f t="shared" ref="GOV1904:GOV1907" si="1743">GOU1904/GOT1904</f>
        <v>0</v>
      </c>
      <c r="GOW1904" s="1193"/>
      <c r="GOX1904" s="1193"/>
      <c r="GOY1904" s="2676" t="s">
        <v>698</v>
      </c>
      <c r="GOZ1904" s="2677"/>
      <c r="GPA1904" s="2152">
        <f t="shared" ref="GPA1904:GPC1904" si="1744">SUM(GPA1905:GPA1907)</f>
        <v>0</v>
      </c>
      <c r="GPB1904" s="2152">
        <f t="shared" si="1744"/>
        <v>115001</v>
      </c>
      <c r="GPC1904" s="2152">
        <f t="shared" si="1744"/>
        <v>0</v>
      </c>
      <c r="GPD1904" s="1230">
        <f t="shared" ref="GPD1904:GPD1907" si="1745">GPC1904/GPB1904</f>
        <v>0</v>
      </c>
      <c r="GPE1904" s="1193"/>
      <c r="GPF1904" s="1193"/>
      <c r="GPG1904" s="2676" t="s">
        <v>698</v>
      </c>
      <c r="GPH1904" s="2677"/>
      <c r="GPI1904" s="2152">
        <f t="shared" ref="GPI1904:GPK1904" si="1746">SUM(GPI1905:GPI1907)</f>
        <v>0</v>
      </c>
      <c r="GPJ1904" s="2152">
        <f t="shared" si="1746"/>
        <v>115001</v>
      </c>
      <c r="GPK1904" s="2152">
        <f t="shared" si="1746"/>
        <v>0</v>
      </c>
      <c r="GPL1904" s="1230">
        <f t="shared" ref="GPL1904:GPL1907" si="1747">GPK1904/GPJ1904</f>
        <v>0</v>
      </c>
      <c r="GPM1904" s="1193"/>
      <c r="GPN1904" s="1193"/>
      <c r="GPO1904" s="2676" t="s">
        <v>698</v>
      </c>
      <c r="GPP1904" s="2677"/>
      <c r="GPQ1904" s="2152">
        <f t="shared" ref="GPQ1904:GPS1904" si="1748">SUM(GPQ1905:GPQ1907)</f>
        <v>0</v>
      </c>
      <c r="GPR1904" s="2152">
        <f t="shared" si="1748"/>
        <v>115001</v>
      </c>
      <c r="GPS1904" s="2152">
        <f t="shared" si="1748"/>
        <v>0</v>
      </c>
      <c r="GPT1904" s="1230">
        <f t="shared" ref="GPT1904:GPT1907" si="1749">GPS1904/GPR1904</f>
        <v>0</v>
      </c>
      <c r="GPU1904" s="1193"/>
      <c r="GPV1904" s="1193"/>
      <c r="GPW1904" s="2676" t="s">
        <v>698</v>
      </c>
      <c r="GPX1904" s="2677"/>
      <c r="GPY1904" s="2152">
        <f t="shared" ref="GPY1904:GQA1904" si="1750">SUM(GPY1905:GPY1907)</f>
        <v>0</v>
      </c>
      <c r="GPZ1904" s="2152">
        <f t="shared" si="1750"/>
        <v>115001</v>
      </c>
      <c r="GQA1904" s="2152">
        <f t="shared" si="1750"/>
        <v>0</v>
      </c>
      <c r="GQB1904" s="1230">
        <f t="shared" ref="GQB1904:GQB1907" si="1751">GQA1904/GPZ1904</f>
        <v>0</v>
      </c>
      <c r="GQC1904" s="1193"/>
      <c r="GQD1904" s="1193"/>
      <c r="GQE1904" s="2676" t="s">
        <v>698</v>
      </c>
      <c r="GQF1904" s="2677"/>
      <c r="GQG1904" s="2152">
        <f t="shared" ref="GQG1904:GQI1904" si="1752">SUM(GQG1905:GQG1907)</f>
        <v>0</v>
      </c>
      <c r="GQH1904" s="2152">
        <f t="shared" si="1752"/>
        <v>115001</v>
      </c>
      <c r="GQI1904" s="2152">
        <f t="shared" si="1752"/>
        <v>0</v>
      </c>
      <c r="GQJ1904" s="1230">
        <f t="shared" ref="GQJ1904:GQJ1907" si="1753">GQI1904/GQH1904</f>
        <v>0</v>
      </c>
      <c r="GQK1904" s="1193"/>
      <c r="GQL1904" s="1193"/>
      <c r="GQM1904" s="2676" t="s">
        <v>698</v>
      </c>
      <c r="GQN1904" s="2677"/>
      <c r="GQO1904" s="2152">
        <f t="shared" ref="GQO1904:GQQ1904" si="1754">SUM(GQO1905:GQO1907)</f>
        <v>0</v>
      </c>
      <c r="GQP1904" s="2152">
        <f t="shared" si="1754"/>
        <v>115001</v>
      </c>
      <c r="GQQ1904" s="2152">
        <f t="shared" si="1754"/>
        <v>0</v>
      </c>
      <c r="GQR1904" s="1230">
        <f t="shared" ref="GQR1904:GQR1907" si="1755">GQQ1904/GQP1904</f>
        <v>0</v>
      </c>
      <c r="GQS1904" s="1193"/>
      <c r="GQT1904" s="1193"/>
      <c r="GQU1904" s="2676" t="s">
        <v>698</v>
      </c>
      <c r="GQV1904" s="2677"/>
      <c r="GQW1904" s="2152">
        <f t="shared" ref="GQW1904:GQY1904" si="1756">SUM(GQW1905:GQW1907)</f>
        <v>0</v>
      </c>
      <c r="GQX1904" s="2152">
        <f t="shared" si="1756"/>
        <v>115001</v>
      </c>
      <c r="GQY1904" s="2152">
        <f t="shared" si="1756"/>
        <v>0</v>
      </c>
      <c r="GQZ1904" s="1230">
        <f t="shared" ref="GQZ1904:GQZ1907" si="1757">GQY1904/GQX1904</f>
        <v>0</v>
      </c>
      <c r="GRA1904" s="1193"/>
      <c r="GRB1904" s="1193"/>
      <c r="GRC1904" s="2676" t="s">
        <v>698</v>
      </c>
      <c r="GRD1904" s="2677"/>
      <c r="GRE1904" s="2152">
        <f t="shared" ref="GRE1904:GRG1904" si="1758">SUM(GRE1905:GRE1907)</f>
        <v>0</v>
      </c>
      <c r="GRF1904" s="2152">
        <f t="shared" si="1758"/>
        <v>115001</v>
      </c>
      <c r="GRG1904" s="2152">
        <f t="shared" si="1758"/>
        <v>0</v>
      </c>
      <c r="GRH1904" s="1230">
        <f t="shared" ref="GRH1904:GRH1907" si="1759">GRG1904/GRF1904</f>
        <v>0</v>
      </c>
      <c r="GRI1904" s="1193"/>
      <c r="GRJ1904" s="1193"/>
      <c r="GRK1904" s="2676" t="s">
        <v>698</v>
      </c>
      <c r="GRL1904" s="2677"/>
      <c r="GRM1904" s="2152">
        <f t="shared" ref="GRM1904:GRO1904" si="1760">SUM(GRM1905:GRM1907)</f>
        <v>0</v>
      </c>
      <c r="GRN1904" s="2152">
        <f t="shared" si="1760"/>
        <v>115001</v>
      </c>
      <c r="GRO1904" s="2152">
        <f t="shared" si="1760"/>
        <v>0</v>
      </c>
      <c r="GRP1904" s="1230">
        <f t="shared" ref="GRP1904:GRP1907" si="1761">GRO1904/GRN1904</f>
        <v>0</v>
      </c>
      <c r="GRQ1904" s="1193"/>
      <c r="GRR1904" s="1193"/>
      <c r="GRS1904" s="2676" t="s">
        <v>698</v>
      </c>
      <c r="GRT1904" s="2677"/>
      <c r="GRU1904" s="2152">
        <f t="shared" ref="GRU1904:GRW1904" si="1762">SUM(GRU1905:GRU1907)</f>
        <v>0</v>
      </c>
      <c r="GRV1904" s="2152">
        <f t="shared" si="1762"/>
        <v>115001</v>
      </c>
      <c r="GRW1904" s="2152">
        <f t="shared" si="1762"/>
        <v>0</v>
      </c>
      <c r="GRX1904" s="1230">
        <f t="shared" ref="GRX1904:GRX1907" si="1763">GRW1904/GRV1904</f>
        <v>0</v>
      </c>
      <c r="GRY1904" s="1193"/>
      <c r="GRZ1904" s="1193"/>
      <c r="GSA1904" s="2676" t="s">
        <v>698</v>
      </c>
      <c r="GSB1904" s="2677"/>
      <c r="GSC1904" s="2152">
        <f t="shared" ref="GSC1904:GSE1904" si="1764">SUM(GSC1905:GSC1907)</f>
        <v>0</v>
      </c>
      <c r="GSD1904" s="2152">
        <f t="shared" si="1764"/>
        <v>115001</v>
      </c>
      <c r="GSE1904" s="2152">
        <f t="shared" si="1764"/>
        <v>0</v>
      </c>
      <c r="GSF1904" s="1230">
        <f t="shared" ref="GSF1904:GSF1907" si="1765">GSE1904/GSD1904</f>
        <v>0</v>
      </c>
      <c r="GSG1904" s="1193"/>
      <c r="GSH1904" s="1193"/>
      <c r="GSI1904" s="2676" t="s">
        <v>698</v>
      </c>
      <c r="GSJ1904" s="2677"/>
      <c r="GSK1904" s="2152">
        <f t="shared" ref="GSK1904:GSM1904" si="1766">SUM(GSK1905:GSK1907)</f>
        <v>0</v>
      </c>
      <c r="GSL1904" s="2152">
        <f t="shared" si="1766"/>
        <v>115001</v>
      </c>
      <c r="GSM1904" s="2152">
        <f t="shared" si="1766"/>
        <v>0</v>
      </c>
      <c r="GSN1904" s="1230">
        <f t="shared" ref="GSN1904:GSN1907" si="1767">GSM1904/GSL1904</f>
        <v>0</v>
      </c>
      <c r="GSO1904" s="1193"/>
      <c r="GSP1904" s="1193"/>
      <c r="GSQ1904" s="2676" t="s">
        <v>698</v>
      </c>
      <c r="GSR1904" s="2677"/>
      <c r="GSS1904" s="2152">
        <f t="shared" ref="GSS1904:GSU1904" si="1768">SUM(GSS1905:GSS1907)</f>
        <v>0</v>
      </c>
      <c r="GST1904" s="2152">
        <f t="shared" si="1768"/>
        <v>115001</v>
      </c>
      <c r="GSU1904" s="2152">
        <f t="shared" si="1768"/>
        <v>0</v>
      </c>
      <c r="GSV1904" s="1230">
        <f t="shared" ref="GSV1904:GSV1907" si="1769">GSU1904/GST1904</f>
        <v>0</v>
      </c>
      <c r="GSW1904" s="1193"/>
      <c r="GSX1904" s="1193"/>
      <c r="GSY1904" s="2676" t="s">
        <v>698</v>
      </c>
      <c r="GSZ1904" s="2677"/>
      <c r="GTA1904" s="2152">
        <f t="shared" ref="GTA1904:GTC1904" si="1770">SUM(GTA1905:GTA1907)</f>
        <v>0</v>
      </c>
      <c r="GTB1904" s="2152">
        <f t="shared" si="1770"/>
        <v>115001</v>
      </c>
      <c r="GTC1904" s="2152">
        <f t="shared" si="1770"/>
        <v>0</v>
      </c>
      <c r="GTD1904" s="1230">
        <f t="shared" ref="GTD1904:GTD1907" si="1771">GTC1904/GTB1904</f>
        <v>0</v>
      </c>
      <c r="GTE1904" s="1193"/>
      <c r="GTF1904" s="1193"/>
      <c r="GTG1904" s="2676" t="s">
        <v>698</v>
      </c>
      <c r="GTH1904" s="2677"/>
      <c r="GTI1904" s="2152">
        <f t="shared" ref="GTI1904:GTK1904" si="1772">SUM(GTI1905:GTI1907)</f>
        <v>0</v>
      </c>
      <c r="GTJ1904" s="2152">
        <f t="shared" si="1772"/>
        <v>115001</v>
      </c>
      <c r="GTK1904" s="2152">
        <f t="shared" si="1772"/>
        <v>0</v>
      </c>
      <c r="GTL1904" s="1230">
        <f t="shared" ref="GTL1904:GTL1907" si="1773">GTK1904/GTJ1904</f>
        <v>0</v>
      </c>
      <c r="GTM1904" s="1193"/>
      <c r="GTN1904" s="1193"/>
      <c r="GTO1904" s="2676" t="s">
        <v>698</v>
      </c>
      <c r="GTP1904" s="2677"/>
      <c r="GTQ1904" s="2152">
        <f t="shared" ref="GTQ1904:GTS1904" si="1774">SUM(GTQ1905:GTQ1907)</f>
        <v>0</v>
      </c>
      <c r="GTR1904" s="2152">
        <f t="shared" si="1774"/>
        <v>115001</v>
      </c>
      <c r="GTS1904" s="2152">
        <f t="shared" si="1774"/>
        <v>0</v>
      </c>
      <c r="GTT1904" s="1230">
        <f t="shared" ref="GTT1904:GTT1907" si="1775">GTS1904/GTR1904</f>
        <v>0</v>
      </c>
      <c r="GTU1904" s="1193"/>
      <c r="GTV1904" s="1193"/>
      <c r="GTW1904" s="2676" t="s">
        <v>698</v>
      </c>
      <c r="GTX1904" s="2677"/>
      <c r="GTY1904" s="2152">
        <f t="shared" ref="GTY1904:GUA1904" si="1776">SUM(GTY1905:GTY1907)</f>
        <v>0</v>
      </c>
      <c r="GTZ1904" s="2152">
        <f t="shared" si="1776"/>
        <v>115001</v>
      </c>
      <c r="GUA1904" s="2152">
        <f t="shared" si="1776"/>
        <v>0</v>
      </c>
      <c r="GUB1904" s="1230">
        <f t="shared" ref="GUB1904:GUB1907" si="1777">GUA1904/GTZ1904</f>
        <v>0</v>
      </c>
      <c r="GUC1904" s="1193"/>
      <c r="GUD1904" s="1193"/>
      <c r="GUE1904" s="2676" t="s">
        <v>698</v>
      </c>
      <c r="GUF1904" s="2677"/>
      <c r="GUG1904" s="2152">
        <f t="shared" ref="GUG1904:GUI1904" si="1778">SUM(GUG1905:GUG1907)</f>
        <v>0</v>
      </c>
      <c r="GUH1904" s="2152">
        <f t="shared" si="1778"/>
        <v>115001</v>
      </c>
      <c r="GUI1904" s="2152">
        <f t="shared" si="1778"/>
        <v>0</v>
      </c>
      <c r="GUJ1904" s="1230">
        <f t="shared" ref="GUJ1904:GUJ1907" si="1779">GUI1904/GUH1904</f>
        <v>0</v>
      </c>
      <c r="GUK1904" s="1193"/>
      <c r="GUL1904" s="1193"/>
      <c r="GUM1904" s="2676" t="s">
        <v>698</v>
      </c>
      <c r="GUN1904" s="2677"/>
      <c r="GUO1904" s="2152">
        <f t="shared" ref="GUO1904:GUQ1904" si="1780">SUM(GUO1905:GUO1907)</f>
        <v>0</v>
      </c>
      <c r="GUP1904" s="2152">
        <f t="shared" si="1780"/>
        <v>115001</v>
      </c>
      <c r="GUQ1904" s="2152">
        <f t="shared" si="1780"/>
        <v>0</v>
      </c>
      <c r="GUR1904" s="1230">
        <f t="shared" ref="GUR1904:GUR1907" si="1781">GUQ1904/GUP1904</f>
        <v>0</v>
      </c>
      <c r="GUS1904" s="1193"/>
      <c r="GUT1904" s="1193"/>
      <c r="GUU1904" s="2676" t="s">
        <v>698</v>
      </c>
      <c r="GUV1904" s="2677"/>
      <c r="GUW1904" s="2152">
        <f t="shared" ref="GUW1904:GUY1904" si="1782">SUM(GUW1905:GUW1907)</f>
        <v>0</v>
      </c>
      <c r="GUX1904" s="2152">
        <f t="shared" si="1782"/>
        <v>115001</v>
      </c>
      <c r="GUY1904" s="2152">
        <f t="shared" si="1782"/>
        <v>0</v>
      </c>
      <c r="GUZ1904" s="1230">
        <f t="shared" ref="GUZ1904:GUZ1907" si="1783">GUY1904/GUX1904</f>
        <v>0</v>
      </c>
      <c r="GVA1904" s="1193"/>
      <c r="GVB1904" s="1193"/>
      <c r="GVC1904" s="2676" t="s">
        <v>698</v>
      </c>
      <c r="GVD1904" s="2677"/>
      <c r="GVE1904" s="2152">
        <f t="shared" ref="GVE1904:GVG1904" si="1784">SUM(GVE1905:GVE1907)</f>
        <v>0</v>
      </c>
      <c r="GVF1904" s="2152">
        <f t="shared" si="1784"/>
        <v>115001</v>
      </c>
      <c r="GVG1904" s="2152">
        <f t="shared" si="1784"/>
        <v>0</v>
      </c>
      <c r="GVH1904" s="1230">
        <f t="shared" ref="GVH1904:GVH1907" si="1785">GVG1904/GVF1904</f>
        <v>0</v>
      </c>
      <c r="GVI1904" s="1193"/>
      <c r="GVJ1904" s="1193"/>
      <c r="GVK1904" s="2676" t="s">
        <v>698</v>
      </c>
      <c r="GVL1904" s="2677"/>
      <c r="GVM1904" s="2152">
        <f t="shared" ref="GVM1904:GVO1904" si="1786">SUM(GVM1905:GVM1907)</f>
        <v>0</v>
      </c>
      <c r="GVN1904" s="2152">
        <f t="shared" si="1786"/>
        <v>115001</v>
      </c>
      <c r="GVO1904" s="2152">
        <f t="shared" si="1786"/>
        <v>0</v>
      </c>
      <c r="GVP1904" s="1230">
        <f t="shared" ref="GVP1904:GVP1907" si="1787">GVO1904/GVN1904</f>
        <v>0</v>
      </c>
      <c r="GVQ1904" s="1193"/>
      <c r="GVR1904" s="1193"/>
      <c r="GVS1904" s="2676" t="s">
        <v>698</v>
      </c>
      <c r="GVT1904" s="2677"/>
      <c r="GVU1904" s="2152">
        <f t="shared" ref="GVU1904:GVW1904" si="1788">SUM(GVU1905:GVU1907)</f>
        <v>0</v>
      </c>
      <c r="GVV1904" s="2152">
        <f t="shared" si="1788"/>
        <v>115001</v>
      </c>
      <c r="GVW1904" s="2152">
        <f t="shared" si="1788"/>
        <v>0</v>
      </c>
      <c r="GVX1904" s="1230">
        <f t="shared" ref="GVX1904:GVX1907" si="1789">GVW1904/GVV1904</f>
        <v>0</v>
      </c>
      <c r="GVY1904" s="1193"/>
      <c r="GVZ1904" s="1193"/>
      <c r="GWA1904" s="2676" t="s">
        <v>698</v>
      </c>
      <c r="GWB1904" s="2677"/>
      <c r="GWC1904" s="2152">
        <f t="shared" ref="GWC1904:GWE1904" si="1790">SUM(GWC1905:GWC1907)</f>
        <v>0</v>
      </c>
      <c r="GWD1904" s="2152">
        <f t="shared" si="1790"/>
        <v>115001</v>
      </c>
      <c r="GWE1904" s="2152">
        <f t="shared" si="1790"/>
        <v>0</v>
      </c>
      <c r="GWF1904" s="1230">
        <f t="shared" ref="GWF1904:GWF1907" si="1791">GWE1904/GWD1904</f>
        <v>0</v>
      </c>
      <c r="GWG1904" s="1193"/>
      <c r="GWH1904" s="1193"/>
      <c r="GWI1904" s="2676" t="s">
        <v>698</v>
      </c>
      <c r="GWJ1904" s="2677"/>
      <c r="GWK1904" s="2152">
        <f t="shared" ref="GWK1904:GWM1904" si="1792">SUM(GWK1905:GWK1907)</f>
        <v>0</v>
      </c>
      <c r="GWL1904" s="2152">
        <f t="shared" si="1792"/>
        <v>115001</v>
      </c>
      <c r="GWM1904" s="2152">
        <f t="shared" si="1792"/>
        <v>0</v>
      </c>
      <c r="GWN1904" s="1230">
        <f t="shared" ref="GWN1904:GWN1907" si="1793">GWM1904/GWL1904</f>
        <v>0</v>
      </c>
      <c r="GWO1904" s="1193"/>
      <c r="GWP1904" s="1193"/>
      <c r="GWQ1904" s="2676" t="s">
        <v>698</v>
      </c>
      <c r="GWR1904" s="2677"/>
      <c r="GWS1904" s="2152">
        <f t="shared" ref="GWS1904:GWU1904" si="1794">SUM(GWS1905:GWS1907)</f>
        <v>0</v>
      </c>
      <c r="GWT1904" s="2152">
        <f t="shared" si="1794"/>
        <v>115001</v>
      </c>
      <c r="GWU1904" s="2152">
        <f t="shared" si="1794"/>
        <v>0</v>
      </c>
      <c r="GWV1904" s="1230">
        <f t="shared" ref="GWV1904:GWV1907" si="1795">GWU1904/GWT1904</f>
        <v>0</v>
      </c>
      <c r="GWW1904" s="1193"/>
      <c r="GWX1904" s="1193"/>
      <c r="GWY1904" s="2676" t="s">
        <v>698</v>
      </c>
      <c r="GWZ1904" s="2677"/>
      <c r="GXA1904" s="2152">
        <f t="shared" ref="GXA1904:GXC1904" si="1796">SUM(GXA1905:GXA1907)</f>
        <v>0</v>
      </c>
      <c r="GXB1904" s="2152">
        <f t="shared" si="1796"/>
        <v>115001</v>
      </c>
      <c r="GXC1904" s="2152">
        <f t="shared" si="1796"/>
        <v>0</v>
      </c>
      <c r="GXD1904" s="1230">
        <f t="shared" ref="GXD1904:GXD1907" si="1797">GXC1904/GXB1904</f>
        <v>0</v>
      </c>
      <c r="GXE1904" s="1193"/>
      <c r="GXF1904" s="1193"/>
      <c r="GXG1904" s="2676" t="s">
        <v>698</v>
      </c>
      <c r="GXH1904" s="2677"/>
      <c r="GXI1904" s="2152">
        <f t="shared" ref="GXI1904:GXK1904" si="1798">SUM(GXI1905:GXI1907)</f>
        <v>0</v>
      </c>
      <c r="GXJ1904" s="2152">
        <f t="shared" si="1798"/>
        <v>115001</v>
      </c>
      <c r="GXK1904" s="2152">
        <f t="shared" si="1798"/>
        <v>0</v>
      </c>
      <c r="GXL1904" s="1230">
        <f t="shared" ref="GXL1904:GXL1907" si="1799">GXK1904/GXJ1904</f>
        <v>0</v>
      </c>
      <c r="GXM1904" s="1193"/>
      <c r="GXN1904" s="1193"/>
      <c r="GXO1904" s="2676" t="s">
        <v>698</v>
      </c>
      <c r="GXP1904" s="2677"/>
      <c r="GXQ1904" s="2152">
        <f t="shared" ref="GXQ1904:GXS1904" si="1800">SUM(GXQ1905:GXQ1907)</f>
        <v>0</v>
      </c>
      <c r="GXR1904" s="2152">
        <f t="shared" si="1800"/>
        <v>115001</v>
      </c>
      <c r="GXS1904" s="2152">
        <f t="shared" si="1800"/>
        <v>0</v>
      </c>
      <c r="GXT1904" s="1230">
        <f t="shared" ref="GXT1904:GXT1907" si="1801">GXS1904/GXR1904</f>
        <v>0</v>
      </c>
      <c r="GXU1904" s="1193"/>
      <c r="GXV1904" s="1193"/>
      <c r="GXW1904" s="2676" t="s">
        <v>698</v>
      </c>
      <c r="GXX1904" s="2677"/>
      <c r="GXY1904" s="2152">
        <f t="shared" ref="GXY1904:GYA1904" si="1802">SUM(GXY1905:GXY1907)</f>
        <v>0</v>
      </c>
      <c r="GXZ1904" s="2152">
        <f t="shared" si="1802"/>
        <v>115001</v>
      </c>
      <c r="GYA1904" s="2152">
        <f t="shared" si="1802"/>
        <v>0</v>
      </c>
      <c r="GYB1904" s="1230">
        <f t="shared" ref="GYB1904:GYB1907" si="1803">GYA1904/GXZ1904</f>
        <v>0</v>
      </c>
      <c r="GYC1904" s="1193"/>
      <c r="GYD1904" s="1193"/>
      <c r="GYE1904" s="2676" t="s">
        <v>698</v>
      </c>
      <c r="GYF1904" s="2677"/>
      <c r="GYG1904" s="2152">
        <f t="shared" ref="GYG1904:GYI1904" si="1804">SUM(GYG1905:GYG1907)</f>
        <v>0</v>
      </c>
      <c r="GYH1904" s="2152">
        <f t="shared" si="1804"/>
        <v>115001</v>
      </c>
      <c r="GYI1904" s="2152">
        <f t="shared" si="1804"/>
        <v>0</v>
      </c>
      <c r="GYJ1904" s="1230">
        <f t="shared" ref="GYJ1904:GYJ1907" si="1805">GYI1904/GYH1904</f>
        <v>0</v>
      </c>
      <c r="GYK1904" s="1193"/>
      <c r="GYL1904" s="1193"/>
      <c r="GYM1904" s="2676" t="s">
        <v>698</v>
      </c>
      <c r="GYN1904" s="2677"/>
      <c r="GYO1904" s="2152">
        <f t="shared" ref="GYO1904:GYQ1904" si="1806">SUM(GYO1905:GYO1907)</f>
        <v>0</v>
      </c>
      <c r="GYP1904" s="2152">
        <f t="shared" si="1806"/>
        <v>115001</v>
      </c>
      <c r="GYQ1904" s="2152">
        <f t="shared" si="1806"/>
        <v>0</v>
      </c>
      <c r="GYR1904" s="1230">
        <f t="shared" ref="GYR1904:GYR1907" si="1807">GYQ1904/GYP1904</f>
        <v>0</v>
      </c>
      <c r="GYS1904" s="1193"/>
      <c r="GYT1904" s="1193"/>
      <c r="GYU1904" s="2676" t="s">
        <v>698</v>
      </c>
      <c r="GYV1904" s="2677"/>
      <c r="GYW1904" s="2152">
        <f t="shared" ref="GYW1904:GYY1904" si="1808">SUM(GYW1905:GYW1907)</f>
        <v>0</v>
      </c>
      <c r="GYX1904" s="2152">
        <f t="shared" si="1808"/>
        <v>115001</v>
      </c>
      <c r="GYY1904" s="2152">
        <f t="shared" si="1808"/>
        <v>0</v>
      </c>
      <c r="GYZ1904" s="1230">
        <f t="shared" ref="GYZ1904:GYZ1907" si="1809">GYY1904/GYX1904</f>
        <v>0</v>
      </c>
      <c r="GZA1904" s="1193"/>
      <c r="GZB1904" s="1193"/>
      <c r="GZC1904" s="2676" t="s">
        <v>698</v>
      </c>
      <c r="GZD1904" s="2677"/>
      <c r="GZE1904" s="2152">
        <f t="shared" ref="GZE1904:GZG1904" si="1810">SUM(GZE1905:GZE1907)</f>
        <v>0</v>
      </c>
      <c r="GZF1904" s="2152">
        <f t="shared" si="1810"/>
        <v>115001</v>
      </c>
      <c r="GZG1904" s="2152">
        <f t="shared" si="1810"/>
        <v>0</v>
      </c>
      <c r="GZH1904" s="1230">
        <f t="shared" ref="GZH1904:GZH1907" si="1811">GZG1904/GZF1904</f>
        <v>0</v>
      </c>
      <c r="GZI1904" s="1193"/>
      <c r="GZJ1904" s="1193"/>
      <c r="GZK1904" s="2676" t="s">
        <v>698</v>
      </c>
      <c r="GZL1904" s="2677"/>
      <c r="GZM1904" s="2152">
        <f t="shared" ref="GZM1904:GZO1904" si="1812">SUM(GZM1905:GZM1907)</f>
        <v>0</v>
      </c>
      <c r="GZN1904" s="2152">
        <f t="shared" si="1812"/>
        <v>115001</v>
      </c>
      <c r="GZO1904" s="2152">
        <f t="shared" si="1812"/>
        <v>0</v>
      </c>
      <c r="GZP1904" s="1230">
        <f t="shared" ref="GZP1904:GZP1907" si="1813">GZO1904/GZN1904</f>
        <v>0</v>
      </c>
      <c r="GZQ1904" s="1193"/>
      <c r="GZR1904" s="1193"/>
      <c r="GZS1904" s="2676" t="s">
        <v>698</v>
      </c>
      <c r="GZT1904" s="2677"/>
      <c r="GZU1904" s="2152">
        <f t="shared" ref="GZU1904:GZW1904" si="1814">SUM(GZU1905:GZU1907)</f>
        <v>0</v>
      </c>
      <c r="GZV1904" s="2152">
        <f t="shared" si="1814"/>
        <v>115001</v>
      </c>
      <c r="GZW1904" s="2152">
        <f t="shared" si="1814"/>
        <v>0</v>
      </c>
      <c r="GZX1904" s="1230">
        <f t="shared" ref="GZX1904:GZX1907" si="1815">GZW1904/GZV1904</f>
        <v>0</v>
      </c>
      <c r="GZY1904" s="1193"/>
      <c r="GZZ1904" s="1193"/>
      <c r="HAA1904" s="2676" t="s">
        <v>698</v>
      </c>
      <c r="HAB1904" s="2677"/>
      <c r="HAC1904" s="2152">
        <f t="shared" ref="HAC1904:HAE1904" si="1816">SUM(HAC1905:HAC1907)</f>
        <v>0</v>
      </c>
      <c r="HAD1904" s="2152">
        <f t="shared" si="1816"/>
        <v>115001</v>
      </c>
      <c r="HAE1904" s="2152">
        <f t="shared" si="1816"/>
        <v>0</v>
      </c>
      <c r="HAF1904" s="1230">
        <f t="shared" ref="HAF1904:HAF1907" si="1817">HAE1904/HAD1904</f>
        <v>0</v>
      </c>
      <c r="HAG1904" s="1193"/>
      <c r="HAH1904" s="1193"/>
      <c r="HAI1904" s="2676" t="s">
        <v>698</v>
      </c>
      <c r="HAJ1904" s="2677"/>
      <c r="HAK1904" s="2152">
        <f t="shared" ref="HAK1904:HAM1904" si="1818">SUM(HAK1905:HAK1907)</f>
        <v>0</v>
      </c>
      <c r="HAL1904" s="2152">
        <f t="shared" si="1818"/>
        <v>115001</v>
      </c>
      <c r="HAM1904" s="2152">
        <f t="shared" si="1818"/>
        <v>0</v>
      </c>
      <c r="HAN1904" s="1230">
        <f t="shared" ref="HAN1904:HAN1907" si="1819">HAM1904/HAL1904</f>
        <v>0</v>
      </c>
      <c r="HAO1904" s="1193"/>
      <c r="HAP1904" s="1193"/>
      <c r="HAQ1904" s="2676" t="s">
        <v>698</v>
      </c>
      <c r="HAR1904" s="2677"/>
      <c r="HAS1904" s="2152">
        <f t="shared" ref="HAS1904:HAU1904" si="1820">SUM(HAS1905:HAS1907)</f>
        <v>0</v>
      </c>
      <c r="HAT1904" s="2152">
        <f t="shared" si="1820"/>
        <v>115001</v>
      </c>
      <c r="HAU1904" s="2152">
        <f t="shared" si="1820"/>
        <v>0</v>
      </c>
      <c r="HAV1904" s="1230">
        <f t="shared" ref="HAV1904:HAV1907" si="1821">HAU1904/HAT1904</f>
        <v>0</v>
      </c>
      <c r="HAW1904" s="1193"/>
      <c r="HAX1904" s="1193"/>
      <c r="HAY1904" s="2676" t="s">
        <v>698</v>
      </c>
      <c r="HAZ1904" s="2677"/>
      <c r="HBA1904" s="2152">
        <f t="shared" ref="HBA1904:HBC1904" si="1822">SUM(HBA1905:HBA1907)</f>
        <v>0</v>
      </c>
      <c r="HBB1904" s="2152">
        <f t="shared" si="1822"/>
        <v>115001</v>
      </c>
      <c r="HBC1904" s="2152">
        <f t="shared" si="1822"/>
        <v>0</v>
      </c>
      <c r="HBD1904" s="1230">
        <f t="shared" ref="HBD1904:HBD1907" si="1823">HBC1904/HBB1904</f>
        <v>0</v>
      </c>
      <c r="HBE1904" s="1193"/>
      <c r="HBF1904" s="1193"/>
      <c r="HBG1904" s="2676" t="s">
        <v>698</v>
      </c>
      <c r="HBH1904" s="2677"/>
      <c r="HBI1904" s="2152">
        <f t="shared" ref="HBI1904:HBK1904" si="1824">SUM(HBI1905:HBI1907)</f>
        <v>0</v>
      </c>
      <c r="HBJ1904" s="2152">
        <f t="shared" si="1824"/>
        <v>115001</v>
      </c>
      <c r="HBK1904" s="2152">
        <f t="shared" si="1824"/>
        <v>0</v>
      </c>
      <c r="HBL1904" s="1230">
        <f t="shared" ref="HBL1904:HBL1907" si="1825">HBK1904/HBJ1904</f>
        <v>0</v>
      </c>
      <c r="HBM1904" s="1193"/>
      <c r="HBN1904" s="1193"/>
      <c r="HBO1904" s="2676" t="s">
        <v>698</v>
      </c>
      <c r="HBP1904" s="2677"/>
      <c r="HBQ1904" s="2152">
        <f t="shared" ref="HBQ1904:HBS1904" si="1826">SUM(HBQ1905:HBQ1907)</f>
        <v>0</v>
      </c>
      <c r="HBR1904" s="2152">
        <f t="shared" si="1826"/>
        <v>115001</v>
      </c>
      <c r="HBS1904" s="2152">
        <f t="shared" si="1826"/>
        <v>0</v>
      </c>
      <c r="HBT1904" s="1230">
        <f t="shared" ref="HBT1904:HBT1907" si="1827">HBS1904/HBR1904</f>
        <v>0</v>
      </c>
      <c r="HBU1904" s="1193"/>
      <c r="HBV1904" s="1193"/>
      <c r="HBW1904" s="2676" t="s">
        <v>698</v>
      </c>
      <c r="HBX1904" s="2677"/>
      <c r="HBY1904" s="2152">
        <f t="shared" ref="HBY1904:HCA1904" si="1828">SUM(HBY1905:HBY1907)</f>
        <v>0</v>
      </c>
      <c r="HBZ1904" s="2152">
        <f t="shared" si="1828"/>
        <v>115001</v>
      </c>
      <c r="HCA1904" s="2152">
        <f t="shared" si="1828"/>
        <v>0</v>
      </c>
      <c r="HCB1904" s="1230">
        <f t="shared" ref="HCB1904:HCB1907" si="1829">HCA1904/HBZ1904</f>
        <v>0</v>
      </c>
      <c r="HCC1904" s="1193"/>
      <c r="HCD1904" s="1193"/>
      <c r="HCE1904" s="2676" t="s">
        <v>698</v>
      </c>
      <c r="HCF1904" s="2677"/>
      <c r="HCG1904" s="2152">
        <f t="shared" ref="HCG1904:HCI1904" si="1830">SUM(HCG1905:HCG1907)</f>
        <v>0</v>
      </c>
      <c r="HCH1904" s="2152">
        <f t="shared" si="1830"/>
        <v>115001</v>
      </c>
      <c r="HCI1904" s="2152">
        <f t="shared" si="1830"/>
        <v>0</v>
      </c>
      <c r="HCJ1904" s="1230">
        <f t="shared" ref="HCJ1904:HCJ1907" si="1831">HCI1904/HCH1904</f>
        <v>0</v>
      </c>
      <c r="HCK1904" s="1193"/>
      <c r="HCL1904" s="1193"/>
      <c r="HCM1904" s="2676" t="s">
        <v>698</v>
      </c>
      <c r="HCN1904" s="2677"/>
      <c r="HCO1904" s="2152">
        <f t="shared" ref="HCO1904:HCQ1904" si="1832">SUM(HCO1905:HCO1907)</f>
        <v>0</v>
      </c>
      <c r="HCP1904" s="2152">
        <f t="shared" si="1832"/>
        <v>115001</v>
      </c>
      <c r="HCQ1904" s="2152">
        <f t="shared" si="1832"/>
        <v>0</v>
      </c>
      <c r="HCR1904" s="1230">
        <f t="shared" ref="HCR1904:HCR1907" si="1833">HCQ1904/HCP1904</f>
        <v>0</v>
      </c>
      <c r="HCS1904" s="1193"/>
      <c r="HCT1904" s="1193"/>
      <c r="HCU1904" s="2676" t="s">
        <v>698</v>
      </c>
      <c r="HCV1904" s="2677"/>
      <c r="HCW1904" s="2152">
        <f t="shared" ref="HCW1904:HCY1904" si="1834">SUM(HCW1905:HCW1907)</f>
        <v>0</v>
      </c>
      <c r="HCX1904" s="2152">
        <f t="shared" si="1834"/>
        <v>115001</v>
      </c>
      <c r="HCY1904" s="2152">
        <f t="shared" si="1834"/>
        <v>0</v>
      </c>
      <c r="HCZ1904" s="1230">
        <f t="shared" ref="HCZ1904:HCZ1907" si="1835">HCY1904/HCX1904</f>
        <v>0</v>
      </c>
      <c r="HDA1904" s="1193"/>
      <c r="HDB1904" s="1193"/>
      <c r="HDC1904" s="2676" t="s">
        <v>698</v>
      </c>
      <c r="HDD1904" s="2677"/>
      <c r="HDE1904" s="2152">
        <f t="shared" ref="HDE1904:HDG1904" si="1836">SUM(HDE1905:HDE1907)</f>
        <v>0</v>
      </c>
      <c r="HDF1904" s="2152">
        <f t="shared" si="1836"/>
        <v>115001</v>
      </c>
      <c r="HDG1904" s="2152">
        <f t="shared" si="1836"/>
        <v>0</v>
      </c>
      <c r="HDH1904" s="1230">
        <f t="shared" ref="HDH1904:HDH1907" si="1837">HDG1904/HDF1904</f>
        <v>0</v>
      </c>
      <c r="HDI1904" s="1193"/>
      <c r="HDJ1904" s="1193"/>
      <c r="HDK1904" s="2676" t="s">
        <v>698</v>
      </c>
      <c r="HDL1904" s="2677"/>
      <c r="HDM1904" s="2152">
        <f t="shared" ref="HDM1904:HDO1904" si="1838">SUM(HDM1905:HDM1907)</f>
        <v>0</v>
      </c>
      <c r="HDN1904" s="2152">
        <f t="shared" si="1838"/>
        <v>115001</v>
      </c>
      <c r="HDO1904" s="2152">
        <f t="shared" si="1838"/>
        <v>0</v>
      </c>
      <c r="HDP1904" s="1230">
        <f t="shared" ref="HDP1904:HDP1907" si="1839">HDO1904/HDN1904</f>
        <v>0</v>
      </c>
      <c r="HDQ1904" s="1193"/>
      <c r="HDR1904" s="1193"/>
      <c r="HDS1904" s="2676" t="s">
        <v>698</v>
      </c>
      <c r="HDT1904" s="2677"/>
      <c r="HDU1904" s="2152">
        <f t="shared" ref="HDU1904:HDW1904" si="1840">SUM(HDU1905:HDU1907)</f>
        <v>0</v>
      </c>
      <c r="HDV1904" s="2152">
        <f t="shared" si="1840"/>
        <v>115001</v>
      </c>
      <c r="HDW1904" s="2152">
        <f t="shared" si="1840"/>
        <v>0</v>
      </c>
      <c r="HDX1904" s="1230">
        <f t="shared" ref="HDX1904:HDX1907" si="1841">HDW1904/HDV1904</f>
        <v>0</v>
      </c>
      <c r="HDY1904" s="1193"/>
      <c r="HDZ1904" s="1193"/>
      <c r="HEA1904" s="2676" t="s">
        <v>698</v>
      </c>
      <c r="HEB1904" s="2677"/>
      <c r="HEC1904" s="2152">
        <f t="shared" ref="HEC1904:HEE1904" si="1842">SUM(HEC1905:HEC1907)</f>
        <v>0</v>
      </c>
      <c r="HED1904" s="2152">
        <f t="shared" si="1842"/>
        <v>115001</v>
      </c>
      <c r="HEE1904" s="2152">
        <f t="shared" si="1842"/>
        <v>0</v>
      </c>
      <c r="HEF1904" s="1230">
        <f t="shared" ref="HEF1904:HEF1907" si="1843">HEE1904/HED1904</f>
        <v>0</v>
      </c>
      <c r="HEG1904" s="1193"/>
      <c r="HEH1904" s="1193"/>
      <c r="HEI1904" s="2676" t="s">
        <v>698</v>
      </c>
      <c r="HEJ1904" s="2677"/>
      <c r="HEK1904" s="2152">
        <f t="shared" ref="HEK1904:HEM1904" si="1844">SUM(HEK1905:HEK1907)</f>
        <v>0</v>
      </c>
      <c r="HEL1904" s="2152">
        <f t="shared" si="1844"/>
        <v>115001</v>
      </c>
      <c r="HEM1904" s="2152">
        <f t="shared" si="1844"/>
        <v>0</v>
      </c>
      <c r="HEN1904" s="1230">
        <f t="shared" ref="HEN1904:HEN1907" si="1845">HEM1904/HEL1904</f>
        <v>0</v>
      </c>
      <c r="HEO1904" s="1193"/>
      <c r="HEP1904" s="1193"/>
      <c r="HEQ1904" s="2676" t="s">
        <v>698</v>
      </c>
      <c r="HER1904" s="2677"/>
      <c r="HES1904" s="2152">
        <f t="shared" ref="HES1904:HEU1904" si="1846">SUM(HES1905:HES1907)</f>
        <v>0</v>
      </c>
      <c r="HET1904" s="2152">
        <f t="shared" si="1846"/>
        <v>115001</v>
      </c>
      <c r="HEU1904" s="2152">
        <f t="shared" si="1846"/>
        <v>0</v>
      </c>
      <c r="HEV1904" s="1230">
        <f t="shared" ref="HEV1904:HEV1907" si="1847">HEU1904/HET1904</f>
        <v>0</v>
      </c>
      <c r="HEW1904" s="1193"/>
      <c r="HEX1904" s="1193"/>
      <c r="HEY1904" s="2676" t="s">
        <v>698</v>
      </c>
      <c r="HEZ1904" s="2677"/>
      <c r="HFA1904" s="2152">
        <f t="shared" ref="HFA1904:HFC1904" si="1848">SUM(HFA1905:HFA1907)</f>
        <v>0</v>
      </c>
      <c r="HFB1904" s="2152">
        <f t="shared" si="1848"/>
        <v>115001</v>
      </c>
      <c r="HFC1904" s="2152">
        <f t="shared" si="1848"/>
        <v>0</v>
      </c>
      <c r="HFD1904" s="1230">
        <f t="shared" ref="HFD1904:HFD1907" si="1849">HFC1904/HFB1904</f>
        <v>0</v>
      </c>
      <c r="HFE1904" s="1193"/>
      <c r="HFF1904" s="1193"/>
      <c r="HFG1904" s="2676" t="s">
        <v>698</v>
      </c>
      <c r="HFH1904" s="2677"/>
      <c r="HFI1904" s="2152">
        <f t="shared" ref="HFI1904:HFK1904" si="1850">SUM(HFI1905:HFI1907)</f>
        <v>0</v>
      </c>
      <c r="HFJ1904" s="2152">
        <f t="shared" si="1850"/>
        <v>115001</v>
      </c>
      <c r="HFK1904" s="2152">
        <f t="shared" si="1850"/>
        <v>0</v>
      </c>
      <c r="HFL1904" s="1230">
        <f t="shared" ref="HFL1904:HFL1907" si="1851">HFK1904/HFJ1904</f>
        <v>0</v>
      </c>
      <c r="HFM1904" s="1193"/>
      <c r="HFN1904" s="1193"/>
      <c r="HFO1904" s="2676" t="s">
        <v>698</v>
      </c>
      <c r="HFP1904" s="2677"/>
      <c r="HFQ1904" s="2152">
        <f t="shared" ref="HFQ1904:HFS1904" si="1852">SUM(HFQ1905:HFQ1907)</f>
        <v>0</v>
      </c>
      <c r="HFR1904" s="2152">
        <f t="shared" si="1852"/>
        <v>115001</v>
      </c>
      <c r="HFS1904" s="2152">
        <f t="shared" si="1852"/>
        <v>0</v>
      </c>
      <c r="HFT1904" s="1230">
        <f t="shared" ref="HFT1904:HFT1907" si="1853">HFS1904/HFR1904</f>
        <v>0</v>
      </c>
      <c r="HFU1904" s="1193"/>
      <c r="HFV1904" s="1193"/>
      <c r="HFW1904" s="2676" t="s">
        <v>698</v>
      </c>
      <c r="HFX1904" s="2677"/>
      <c r="HFY1904" s="2152">
        <f t="shared" ref="HFY1904:HGA1904" si="1854">SUM(HFY1905:HFY1907)</f>
        <v>0</v>
      </c>
      <c r="HFZ1904" s="2152">
        <f t="shared" si="1854"/>
        <v>115001</v>
      </c>
      <c r="HGA1904" s="2152">
        <f t="shared" si="1854"/>
        <v>0</v>
      </c>
      <c r="HGB1904" s="1230">
        <f t="shared" ref="HGB1904:HGB1907" si="1855">HGA1904/HFZ1904</f>
        <v>0</v>
      </c>
      <c r="HGC1904" s="1193"/>
      <c r="HGD1904" s="1193"/>
      <c r="HGE1904" s="2676" t="s">
        <v>698</v>
      </c>
      <c r="HGF1904" s="2677"/>
      <c r="HGG1904" s="2152">
        <f t="shared" ref="HGG1904:HGI1904" si="1856">SUM(HGG1905:HGG1907)</f>
        <v>0</v>
      </c>
      <c r="HGH1904" s="2152">
        <f t="shared" si="1856"/>
        <v>115001</v>
      </c>
      <c r="HGI1904" s="2152">
        <f t="shared" si="1856"/>
        <v>0</v>
      </c>
      <c r="HGJ1904" s="1230">
        <f t="shared" ref="HGJ1904:HGJ1907" si="1857">HGI1904/HGH1904</f>
        <v>0</v>
      </c>
      <c r="HGK1904" s="1193"/>
      <c r="HGL1904" s="1193"/>
      <c r="HGM1904" s="2676" t="s">
        <v>698</v>
      </c>
      <c r="HGN1904" s="2677"/>
      <c r="HGO1904" s="2152">
        <f t="shared" ref="HGO1904:HGQ1904" si="1858">SUM(HGO1905:HGO1907)</f>
        <v>0</v>
      </c>
      <c r="HGP1904" s="2152">
        <f t="shared" si="1858"/>
        <v>115001</v>
      </c>
      <c r="HGQ1904" s="2152">
        <f t="shared" si="1858"/>
        <v>0</v>
      </c>
      <c r="HGR1904" s="1230">
        <f t="shared" ref="HGR1904:HGR1907" si="1859">HGQ1904/HGP1904</f>
        <v>0</v>
      </c>
      <c r="HGS1904" s="1193"/>
      <c r="HGT1904" s="1193"/>
      <c r="HGU1904" s="2676" t="s">
        <v>698</v>
      </c>
      <c r="HGV1904" s="2677"/>
      <c r="HGW1904" s="2152">
        <f t="shared" ref="HGW1904:HGY1904" si="1860">SUM(HGW1905:HGW1907)</f>
        <v>0</v>
      </c>
      <c r="HGX1904" s="2152">
        <f t="shared" si="1860"/>
        <v>115001</v>
      </c>
      <c r="HGY1904" s="2152">
        <f t="shared" si="1860"/>
        <v>0</v>
      </c>
      <c r="HGZ1904" s="1230">
        <f t="shared" ref="HGZ1904:HGZ1907" si="1861">HGY1904/HGX1904</f>
        <v>0</v>
      </c>
      <c r="HHA1904" s="1193"/>
      <c r="HHB1904" s="1193"/>
      <c r="HHC1904" s="2676" t="s">
        <v>698</v>
      </c>
      <c r="HHD1904" s="2677"/>
      <c r="HHE1904" s="2152">
        <f t="shared" ref="HHE1904:HHG1904" si="1862">SUM(HHE1905:HHE1907)</f>
        <v>0</v>
      </c>
      <c r="HHF1904" s="2152">
        <f t="shared" si="1862"/>
        <v>115001</v>
      </c>
      <c r="HHG1904" s="2152">
        <f t="shared" si="1862"/>
        <v>0</v>
      </c>
      <c r="HHH1904" s="1230">
        <f t="shared" ref="HHH1904:HHH1907" si="1863">HHG1904/HHF1904</f>
        <v>0</v>
      </c>
      <c r="HHI1904" s="1193"/>
      <c r="HHJ1904" s="1193"/>
      <c r="HHK1904" s="2676" t="s">
        <v>698</v>
      </c>
      <c r="HHL1904" s="2677"/>
      <c r="HHM1904" s="2152">
        <f t="shared" ref="HHM1904:HHO1904" si="1864">SUM(HHM1905:HHM1907)</f>
        <v>0</v>
      </c>
      <c r="HHN1904" s="2152">
        <f t="shared" si="1864"/>
        <v>115001</v>
      </c>
      <c r="HHO1904" s="2152">
        <f t="shared" si="1864"/>
        <v>0</v>
      </c>
      <c r="HHP1904" s="1230">
        <f t="shared" ref="HHP1904:HHP1907" si="1865">HHO1904/HHN1904</f>
        <v>0</v>
      </c>
      <c r="HHQ1904" s="1193"/>
      <c r="HHR1904" s="1193"/>
      <c r="HHS1904" s="2676" t="s">
        <v>698</v>
      </c>
      <c r="HHT1904" s="2677"/>
      <c r="HHU1904" s="2152">
        <f t="shared" ref="HHU1904:HHW1904" si="1866">SUM(HHU1905:HHU1907)</f>
        <v>0</v>
      </c>
      <c r="HHV1904" s="2152">
        <f t="shared" si="1866"/>
        <v>115001</v>
      </c>
      <c r="HHW1904" s="2152">
        <f t="shared" si="1866"/>
        <v>0</v>
      </c>
      <c r="HHX1904" s="1230">
        <f t="shared" ref="HHX1904:HHX1907" si="1867">HHW1904/HHV1904</f>
        <v>0</v>
      </c>
      <c r="HHY1904" s="1193"/>
      <c r="HHZ1904" s="1193"/>
      <c r="HIA1904" s="2676" t="s">
        <v>698</v>
      </c>
      <c r="HIB1904" s="2677"/>
      <c r="HIC1904" s="2152">
        <f t="shared" ref="HIC1904:HIE1904" si="1868">SUM(HIC1905:HIC1907)</f>
        <v>0</v>
      </c>
      <c r="HID1904" s="2152">
        <f t="shared" si="1868"/>
        <v>115001</v>
      </c>
      <c r="HIE1904" s="2152">
        <f t="shared" si="1868"/>
        <v>0</v>
      </c>
      <c r="HIF1904" s="1230">
        <f t="shared" ref="HIF1904:HIF1907" si="1869">HIE1904/HID1904</f>
        <v>0</v>
      </c>
      <c r="HIG1904" s="1193"/>
      <c r="HIH1904" s="1193"/>
      <c r="HII1904" s="2676" t="s">
        <v>698</v>
      </c>
      <c r="HIJ1904" s="2677"/>
      <c r="HIK1904" s="2152">
        <f t="shared" ref="HIK1904:HIM1904" si="1870">SUM(HIK1905:HIK1907)</f>
        <v>0</v>
      </c>
      <c r="HIL1904" s="2152">
        <f t="shared" si="1870"/>
        <v>115001</v>
      </c>
      <c r="HIM1904" s="2152">
        <f t="shared" si="1870"/>
        <v>0</v>
      </c>
      <c r="HIN1904" s="1230">
        <f t="shared" ref="HIN1904:HIN1907" si="1871">HIM1904/HIL1904</f>
        <v>0</v>
      </c>
      <c r="HIO1904" s="1193"/>
      <c r="HIP1904" s="1193"/>
      <c r="HIQ1904" s="2676" t="s">
        <v>698</v>
      </c>
      <c r="HIR1904" s="2677"/>
      <c r="HIS1904" s="2152">
        <f t="shared" ref="HIS1904:HIU1904" si="1872">SUM(HIS1905:HIS1907)</f>
        <v>0</v>
      </c>
      <c r="HIT1904" s="2152">
        <f t="shared" si="1872"/>
        <v>115001</v>
      </c>
      <c r="HIU1904" s="2152">
        <f t="shared" si="1872"/>
        <v>0</v>
      </c>
      <c r="HIV1904" s="1230">
        <f t="shared" ref="HIV1904:HIV1907" si="1873">HIU1904/HIT1904</f>
        <v>0</v>
      </c>
      <c r="HIW1904" s="1193"/>
      <c r="HIX1904" s="1193"/>
      <c r="HIY1904" s="2676" t="s">
        <v>698</v>
      </c>
      <c r="HIZ1904" s="2677"/>
      <c r="HJA1904" s="2152">
        <f t="shared" ref="HJA1904:HJC1904" si="1874">SUM(HJA1905:HJA1907)</f>
        <v>0</v>
      </c>
      <c r="HJB1904" s="2152">
        <f t="shared" si="1874"/>
        <v>115001</v>
      </c>
      <c r="HJC1904" s="2152">
        <f t="shared" si="1874"/>
        <v>0</v>
      </c>
      <c r="HJD1904" s="1230">
        <f t="shared" ref="HJD1904:HJD1907" si="1875">HJC1904/HJB1904</f>
        <v>0</v>
      </c>
      <c r="HJE1904" s="1193"/>
      <c r="HJF1904" s="1193"/>
      <c r="HJG1904" s="2676" t="s">
        <v>698</v>
      </c>
      <c r="HJH1904" s="2677"/>
      <c r="HJI1904" s="2152">
        <f t="shared" ref="HJI1904:HJK1904" si="1876">SUM(HJI1905:HJI1907)</f>
        <v>0</v>
      </c>
      <c r="HJJ1904" s="2152">
        <f t="shared" si="1876"/>
        <v>115001</v>
      </c>
      <c r="HJK1904" s="2152">
        <f t="shared" si="1876"/>
        <v>0</v>
      </c>
      <c r="HJL1904" s="1230">
        <f t="shared" ref="HJL1904:HJL1907" si="1877">HJK1904/HJJ1904</f>
        <v>0</v>
      </c>
      <c r="HJM1904" s="1193"/>
      <c r="HJN1904" s="1193"/>
      <c r="HJO1904" s="2676" t="s">
        <v>698</v>
      </c>
      <c r="HJP1904" s="2677"/>
      <c r="HJQ1904" s="2152">
        <f t="shared" ref="HJQ1904:HJS1904" si="1878">SUM(HJQ1905:HJQ1907)</f>
        <v>0</v>
      </c>
      <c r="HJR1904" s="2152">
        <f t="shared" si="1878"/>
        <v>115001</v>
      </c>
      <c r="HJS1904" s="2152">
        <f t="shared" si="1878"/>
        <v>0</v>
      </c>
      <c r="HJT1904" s="1230">
        <f t="shared" ref="HJT1904:HJT1907" si="1879">HJS1904/HJR1904</f>
        <v>0</v>
      </c>
      <c r="HJU1904" s="1193"/>
      <c r="HJV1904" s="1193"/>
      <c r="HJW1904" s="2676" t="s">
        <v>698</v>
      </c>
      <c r="HJX1904" s="2677"/>
      <c r="HJY1904" s="2152">
        <f t="shared" ref="HJY1904:HKA1904" si="1880">SUM(HJY1905:HJY1907)</f>
        <v>0</v>
      </c>
      <c r="HJZ1904" s="2152">
        <f t="shared" si="1880"/>
        <v>115001</v>
      </c>
      <c r="HKA1904" s="2152">
        <f t="shared" si="1880"/>
        <v>0</v>
      </c>
      <c r="HKB1904" s="1230">
        <f t="shared" ref="HKB1904:HKB1907" si="1881">HKA1904/HJZ1904</f>
        <v>0</v>
      </c>
      <c r="HKC1904" s="1193"/>
      <c r="HKD1904" s="1193"/>
      <c r="HKE1904" s="2676" t="s">
        <v>698</v>
      </c>
      <c r="HKF1904" s="2677"/>
      <c r="HKG1904" s="2152">
        <f t="shared" ref="HKG1904:HKI1904" si="1882">SUM(HKG1905:HKG1907)</f>
        <v>0</v>
      </c>
      <c r="HKH1904" s="2152">
        <f t="shared" si="1882"/>
        <v>115001</v>
      </c>
      <c r="HKI1904" s="2152">
        <f t="shared" si="1882"/>
        <v>0</v>
      </c>
      <c r="HKJ1904" s="1230">
        <f t="shared" ref="HKJ1904:HKJ1907" si="1883">HKI1904/HKH1904</f>
        <v>0</v>
      </c>
      <c r="HKK1904" s="1193"/>
      <c r="HKL1904" s="1193"/>
      <c r="HKM1904" s="2676" t="s">
        <v>698</v>
      </c>
      <c r="HKN1904" s="2677"/>
      <c r="HKO1904" s="2152">
        <f t="shared" ref="HKO1904:HKQ1904" si="1884">SUM(HKO1905:HKO1907)</f>
        <v>0</v>
      </c>
      <c r="HKP1904" s="2152">
        <f t="shared" si="1884"/>
        <v>115001</v>
      </c>
      <c r="HKQ1904" s="2152">
        <f t="shared" si="1884"/>
        <v>0</v>
      </c>
      <c r="HKR1904" s="1230">
        <f t="shared" ref="HKR1904:HKR1907" si="1885">HKQ1904/HKP1904</f>
        <v>0</v>
      </c>
      <c r="HKS1904" s="1193"/>
      <c r="HKT1904" s="1193"/>
      <c r="HKU1904" s="2676" t="s">
        <v>698</v>
      </c>
      <c r="HKV1904" s="2677"/>
      <c r="HKW1904" s="2152">
        <f t="shared" ref="HKW1904:HKY1904" si="1886">SUM(HKW1905:HKW1907)</f>
        <v>0</v>
      </c>
      <c r="HKX1904" s="2152">
        <f t="shared" si="1886"/>
        <v>115001</v>
      </c>
      <c r="HKY1904" s="2152">
        <f t="shared" si="1886"/>
        <v>0</v>
      </c>
      <c r="HKZ1904" s="1230">
        <f t="shared" ref="HKZ1904:HKZ1907" si="1887">HKY1904/HKX1904</f>
        <v>0</v>
      </c>
      <c r="HLA1904" s="1193"/>
      <c r="HLB1904" s="1193"/>
      <c r="HLC1904" s="2676" t="s">
        <v>698</v>
      </c>
      <c r="HLD1904" s="2677"/>
      <c r="HLE1904" s="2152">
        <f t="shared" ref="HLE1904:HLG1904" si="1888">SUM(HLE1905:HLE1907)</f>
        <v>0</v>
      </c>
      <c r="HLF1904" s="2152">
        <f t="shared" si="1888"/>
        <v>115001</v>
      </c>
      <c r="HLG1904" s="2152">
        <f t="shared" si="1888"/>
        <v>0</v>
      </c>
      <c r="HLH1904" s="1230">
        <f t="shared" ref="HLH1904:HLH1907" si="1889">HLG1904/HLF1904</f>
        <v>0</v>
      </c>
      <c r="HLI1904" s="1193"/>
      <c r="HLJ1904" s="1193"/>
      <c r="HLK1904" s="2676" t="s">
        <v>698</v>
      </c>
      <c r="HLL1904" s="2677"/>
      <c r="HLM1904" s="2152">
        <f t="shared" ref="HLM1904:HLO1904" si="1890">SUM(HLM1905:HLM1907)</f>
        <v>0</v>
      </c>
      <c r="HLN1904" s="2152">
        <f t="shared" si="1890"/>
        <v>115001</v>
      </c>
      <c r="HLO1904" s="2152">
        <f t="shared" si="1890"/>
        <v>0</v>
      </c>
      <c r="HLP1904" s="1230">
        <f t="shared" ref="HLP1904:HLP1907" si="1891">HLO1904/HLN1904</f>
        <v>0</v>
      </c>
      <c r="HLQ1904" s="1193"/>
      <c r="HLR1904" s="1193"/>
      <c r="HLS1904" s="2676" t="s">
        <v>698</v>
      </c>
      <c r="HLT1904" s="2677"/>
      <c r="HLU1904" s="2152">
        <f t="shared" ref="HLU1904:HLW1904" si="1892">SUM(HLU1905:HLU1907)</f>
        <v>0</v>
      </c>
      <c r="HLV1904" s="2152">
        <f t="shared" si="1892"/>
        <v>115001</v>
      </c>
      <c r="HLW1904" s="2152">
        <f t="shared" si="1892"/>
        <v>0</v>
      </c>
      <c r="HLX1904" s="1230">
        <f t="shared" ref="HLX1904:HLX1907" si="1893">HLW1904/HLV1904</f>
        <v>0</v>
      </c>
      <c r="HLY1904" s="1193"/>
      <c r="HLZ1904" s="1193"/>
      <c r="HMA1904" s="2676" t="s">
        <v>698</v>
      </c>
      <c r="HMB1904" s="2677"/>
      <c r="HMC1904" s="2152">
        <f t="shared" ref="HMC1904:HME1904" si="1894">SUM(HMC1905:HMC1907)</f>
        <v>0</v>
      </c>
      <c r="HMD1904" s="2152">
        <f t="shared" si="1894"/>
        <v>115001</v>
      </c>
      <c r="HME1904" s="2152">
        <f t="shared" si="1894"/>
        <v>0</v>
      </c>
      <c r="HMF1904" s="1230">
        <f t="shared" ref="HMF1904:HMF1907" si="1895">HME1904/HMD1904</f>
        <v>0</v>
      </c>
      <c r="HMG1904" s="1193"/>
      <c r="HMH1904" s="1193"/>
      <c r="HMI1904" s="2676" t="s">
        <v>698</v>
      </c>
      <c r="HMJ1904" s="2677"/>
      <c r="HMK1904" s="2152">
        <f t="shared" ref="HMK1904:HMM1904" si="1896">SUM(HMK1905:HMK1907)</f>
        <v>0</v>
      </c>
      <c r="HML1904" s="2152">
        <f t="shared" si="1896"/>
        <v>115001</v>
      </c>
      <c r="HMM1904" s="2152">
        <f t="shared" si="1896"/>
        <v>0</v>
      </c>
      <c r="HMN1904" s="1230">
        <f t="shared" ref="HMN1904:HMN1907" si="1897">HMM1904/HML1904</f>
        <v>0</v>
      </c>
      <c r="HMO1904" s="1193"/>
      <c r="HMP1904" s="1193"/>
      <c r="HMQ1904" s="2676" t="s">
        <v>698</v>
      </c>
      <c r="HMR1904" s="2677"/>
      <c r="HMS1904" s="2152">
        <f t="shared" ref="HMS1904:HMU1904" si="1898">SUM(HMS1905:HMS1907)</f>
        <v>0</v>
      </c>
      <c r="HMT1904" s="2152">
        <f t="shared" si="1898"/>
        <v>115001</v>
      </c>
      <c r="HMU1904" s="2152">
        <f t="shared" si="1898"/>
        <v>0</v>
      </c>
      <c r="HMV1904" s="1230">
        <f t="shared" ref="HMV1904:HMV1907" si="1899">HMU1904/HMT1904</f>
        <v>0</v>
      </c>
      <c r="HMW1904" s="1193"/>
      <c r="HMX1904" s="1193"/>
      <c r="HMY1904" s="2676" t="s">
        <v>698</v>
      </c>
      <c r="HMZ1904" s="2677"/>
      <c r="HNA1904" s="2152">
        <f t="shared" ref="HNA1904:HNC1904" si="1900">SUM(HNA1905:HNA1907)</f>
        <v>0</v>
      </c>
      <c r="HNB1904" s="2152">
        <f t="shared" si="1900"/>
        <v>115001</v>
      </c>
      <c r="HNC1904" s="2152">
        <f t="shared" si="1900"/>
        <v>0</v>
      </c>
      <c r="HND1904" s="1230">
        <f t="shared" ref="HND1904:HND1907" si="1901">HNC1904/HNB1904</f>
        <v>0</v>
      </c>
      <c r="HNE1904" s="1193"/>
      <c r="HNF1904" s="1193"/>
      <c r="HNG1904" s="2676" t="s">
        <v>698</v>
      </c>
      <c r="HNH1904" s="2677"/>
      <c r="HNI1904" s="2152">
        <f t="shared" ref="HNI1904:HNK1904" si="1902">SUM(HNI1905:HNI1907)</f>
        <v>0</v>
      </c>
      <c r="HNJ1904" s="2152">
        <f t="shared" si="1902"/>
        <v>115001</v>
      </c>
      <c r="HNK1904" s="2152">
        <f t="shared" si="1902"/>
        <v>0</v>
      </c>
      <c r="HNL1904" s="1230">
        <f t="shared" ref="HNL1904:HNL1907" si="1903">HNK1904/HNJ1904</f>
        <v>0</v>
      </c>
      <c r="HNM1904" s="1193"/>
      <c r="HNN1904" s="1193"/>
      <c r="HNO1904" s="2676" t="s">
        <v>698</v>
      </c>
      <c r="HNP1904" s="2677"/>
      <c r="HNQ1904" s="2152">
        <f t="shared" ref="HNQ1904:HNS1904" si="1904">SUM(HNQ1905:HNQ1907)</f>
        <v>0</v>
      </c>
      <c r="HNR1904" s="2152">
        <f t="shared" si="1904"/>
        <v>115001</v>
      </c>
      <c r="HNS1904" s="2152">
        <f t="shared" si="1904"/>
        <v>0</v>
      </c>
      <c r="HNT1904" s="1230">
        <f t="shared" ref="HNT1904:HNT1907" si="1905">HNS1904/HNR1904</f>
        <v>0</v>
      </c>
      <c r="HNU1904" s="1193"/>
      <c r="HNV1904" s="1193"/>
      <c r="HNW1904" s="2676" t="s">
        <v>698</v>
      </c>
      <c r="HNX1904" s="2677"/>
      <c r="HNY1904" s="2152">
        <f t="shared" ref="HNY1904:HOA1904" si="1906">SUM(HNY1905:HNY1907)</f>
        <v>0</v>
      </c>
      <c r="HNZ1904" s="2152">
        <f t="shared" si="1906"/>
        <v>115001</v>
      </c>
      <c r="HOA1904" s="2152">
        <f t="shared" si="1906"/>
        <v>0</v>
      </c>
      <c r="HOB1904" s="1230">
        <f t="shared" ref="HOB1904:HOB1907" si="1907">HOA1904/HNZ1904</f>
        <v>0</v>
      </c>
      <c r="HOC1904" s="1193"/>
      <c r="HOD1904" s="1193"/>
      <c r="HOE1904" s="2676" t="s">
        <v>698</v>
      </c>
      <c r="HOF1904" s="2677"/>
      <c r="HOG1904" s="2152">
        <f t="shared" ref="HOG1904:HOI1904" si="1908">SUM(HOG1905:HOG1907)</f>
        <v>0</v>
      </c>
      <c r="HOH1904" s="2152">
        <f t="shared" si="1908"/>
        <v>115001</v>
      </c>
      <c r="HOI1904" s="2152">
        <f t="shared" si="1908"/>
        <v>0</v>
      </c>
      <c r="HOJ1904" s="1230">
        <f t="shared" ref="HOJ1904:HOJ1907" si="1909">HOI1904/HOH1904</f>
        <v>0</v>
      </c>
      <c r="HOK1904" s="1193"/>
      <c r="HOL1904" s="1193"/>
      <c r="HOM1904" s="2676" t="s">
        <v>698</v>
      </c>
      <c r="HON1904" s="2677"/>
      <c r="HOO1904" s="2152">
        <f t="shared" ref="HOO1904:HOQ1904" si="1910">SUM(HOO1905:HOO1907)</f>
        <v>0</v>
      </c>
      <c r="HOP1904" s="2152">
        <f t="shared" si="1910"/>
        <v>115001</v>
      </c>
      <c r="HOQ1904" s="2152">
        <f t="shared" si="1910"/>
        <v>0</v>
      </c>
      <c r="HOR1904" s="1230">
        <f t="shared" ref="HOR1904:HOR1907" si="1911">HOQ1904/HOP1904</f>
        <v>0</v>
      </c>
      <c r="HOS1904" s="1193"/>
      <c r="HOT1904" s="1193"/>
      <c r="HOU1904" s="2676" t="s">
        <v>698</v>
      </c>
      <c r="HOV1904" s="2677"/>
      <c r="HOW1904" s="2152">
        <f t="shared" ref="HOW1904:HOY1904" si="1912">SUM(HOW1905:HOW1907)</f>
        <v>0</v>
      </c>
      <c r="HOX1904" s="2152">
        <f t="shared" si="1912"/>
        <v>115001</v>
      </c>
      <c r="HOY1904" s="2152">
        <f t="shared" si="1912"/>
        <v>0</v>
      </c>
      <c r="HOZ1904" s="1230">
        <f t="shared" ref="HOZ1904:HOZ1907" si="1913">HOY1904/HOX1904</f>
        <v>0</v>
      </c>
      <c r="HPA1904" s="1193"/>
      <c r="HPB1904" s="1193"/>
      <c r="HPC1904" s="2676" t="s">
        <v>698</v>
      </c>
      <c r="HPD1904" s="2677"/>
      <c r="HPE1904" s="2152">
        <f t="shared" ref="HPE1904:HPG1904" si="1914">SUM(HPE1905:HPE1907)</f>
        <v>0</v>
      </c>
      <c r="HPF1904" s="2152">
        <f t="shared" si="1914"/>
        <v>115001</v>
      </c>
      <c r="HPG1904" s="2152">
        <f t="shared" si="1914"/>
        <v>0</v>
      </c>
      <c r="HPH1904" s="1230">
        <f t="shared" ref="HPH1904:HPH1907" si="1915">HPG1904/HPF1904</f>
        <v>0</v>
      </c>
      <c r="HPI1904" s="1193"/>
      <c r="HPJ1904" s="1193"/>
      <c r="HPK1904" s="2676" t="s">
        <v>698</v>
      </c>
      <c r="HPL1904" s="2677"/>
      <c r="HPM1904" s="2152">
        <f t="shared" ref="HPM1904:HPO1904" si="1916">SUM(HPM1905:HPM1907)</f>
        <v>0</v>
      </c>
      <c r="HPN1904" s="2152">
        <f t="shared" si="1916"/>
        <v>115001</v>
      </c>
      <c r="HPO1904" s="2152">
        <f t="shared" si="1916"/>
        <v>0</v>
      </c>
      <c r="HPP1904" s="1230">
        <f t="shared" ref="HPP1904:HPP1907" si="1917">HPO1904/HPN1904</f>
        <v>0</v>
      </c>
      <c r="HPQ1904" s="1193"/>
      <c r="HPR1904" s="1193"/>
      <c r="HPS1904" s="2676" t="s">
        <v>698</v>
      </c>
      <c r="HPT1904" s="2677"/>
      <c r="HPU1904" s="2152">
        <f t="shared" ref="HPU1904:HPW1904" si="1918">SUM(HPU1905:HPU1907)</f>
        <v>0</v>
      </c>
      <c r="HPV1904" s="2152">
        <f t="shared" si="1918"/>
        <v>115001</v>
      </c>
      <c r="HPW1904" s="2152">
        <f t="shared" si="1918"/>
        <v>0</v>
      </c>
      <c r="HPX1904" s="1230">
        <f t="shared" ref="HPX1904:HPX1907" si="1919">HPW1904/HPV1904</f>
        <v>0</v>
      </c>
      <c r="HPY1904" s="1193"/>
      <c r="HPZ1904" s="1193"/>
      <c r="HQA1904" s="2676" t="s">
        <v>698</v>
      </c>
      <c r="HQB1904" s="2677"/>
      <c r="HQC1904" s="2152">
        <f t="shared" ref="HQC1904:HQE1904" si="1920">SUM(HQC1905:HQC1907)</f>
        <v>0</v>
      </c>
      <c r="HQD1904" s="2152">
        <f t="shared" si="1920"/>
        <v>115001</v>
      </c>
      <c r="HQE1904" s="2152">
        <f t="shared" si="1920"/>
        <v>0</v>
      </c>
      <c r="HQF1904" s="1230">
        <f t="shared" ref="HQF1904:HQF1907" si="1921">HQE1904/HQD1904</f>
        <v>0</v>
      </c>
      <c r="HQG1904" s="1193"/>
      <c r="HQH1904" s="1193"/>
      <c r="HQI1904" s="2676" t="s">
        <v>698</v>
      </c>
      <c r="HQJ1904" s="2677"/>
      <c r="HQK1904" s="2152">
        <f t="shared" ref="HQK1904:HQM1904" si="1922">SUM(HQK1905:HQK1907)</f>
        <v>0</v>
      </c>
      <c r="HQL1904" s="2152">
        <f t="shared" si="1922"/>
        <v>115001</v>
      </c>
      <c r="HQM1904" s="2152">
        <f t="shared" si="1922"/>
        <v>0</v>
      </c>
      <c r="HQN1904" s="1230">
        <f t="shared" ref="HQN1904:HQN1907" si="1923">HQM1904/HQL1904</f>
        <v>0</v>
      </c>
      <c r="HQO1904" s="1193"/>
      <c r="HQP1904" s="1193"/>
      <c r="HQQ1904" s="2676" t="s">
        <v>698</v>
      </c>
      <c r="HQR1904" s="2677"/>
      <c r="HQS1904" s="2152">
        <f t="shared" ref="HQS1904:HQU1904" si="1924">SUM(HQS1905:HQS1907)</f>
        <v>0</v>
      </c>
      <c r="HQT1904" s="2152">
        <f t="shared" si="1924"/>
        <v>115001</v>
      </c>
      <c r="HQU1904" s="2152">
        <f t="shared" si="1924"/>
        <v>0</v>
      </c>
      <c r="HQV1904" s="1230">
        <f t="shared" ref="HQV1904:HQV1907" si="1925">HQU1904/HQT1904</f>
        <v>0</v>
      </c>
      <c r="HQW1904" s="1193"/>
      <c r="HQX1904" s="1193"/>
      <c r="HQY1904" s="2676" t="s">
        <v>698</v>
      </c>
      <c r="HQZ1904" s="2677"/>
      <c r="HRA1904" s="2152">
        <f t="shared" ref="HRA1904:HRC1904" si="1926">SUM(HRA1905:HRA1907)</f>
        <v>0</v>
      </c>
      <c r="HRB1904" s="2152">
        <f t="shared" si="1926"/>
        <v>115001</v>
      </c>
      <c r="HRC1904" s="2152">
        <f t="shared" si="1926"/>
        <v>0</v>
      </c>
      <c r="HRD1904" s="1230">
        <f t="shared" ref="HRD1904:HRD1907" si="1927">HRC1904/HRB1904</f>
        <v>0</v>
      </c>
      <c r="HRE1904" s="1193"/>
      <c r="HRF1904" s="1193"/>
      <c r="HRG1904" s="2676" t="s">
        <v>698</v>
      </c>
      <c r="HRH1904" s="2677"/>
      <c r="HRI1904" s="2152">
        <f t="shared" ref="HRI1904:HRK1904" si="1928">SUM(HRI1905:HRI1907)</f>
        <v>0</v>
      </c>
      <c r="HRJ1904" s="2152">
        <f t="shared" si="1928"/>
        <v>115001</v>
      </c>
      <c r="HRK1904" s="2152">
        <f t="shared" si="1928"/>
        <v>0</v>
      </c>
      <c r="HRL1904" s="1230">
        <f t="shared" ref="HRL1904:HRL1907" si="1929">HRK1904/HRJ1904</f>
        <v>0</v>
      </c>
      <c r="HRM1904" s="1193"/>
      <c r="HRN1904" s="1193"/>
      <c r="HRO1904" s="2676" t="s">
        <v>698</v>
      </c>
      <c r="HRP1904" s="2677"/>
      <c r="HRQ1904" s="2152">
        <f t="shared" ref="HRQ1904:HRS1904" si="1930">SUM(HRQ1905:HRQ1907)</f>
        <v>0</v>
      </c>
      <c r="HRR1904" s="2152">
        <f t="shared" si="1930"/>
        <v>115001</v>
      </c>
      <c r="HRS1904" s="2152">
        <f t="shared" si="1930"/>
        <v>0</v>
      </c>
      <c r="HRT1904" s="1230">
        <f t="shared" ref="HRT1904:HRT1907" si="1931">HRS1904/HRR1904</f>
        <v>0</v>
      </c>
      <c r="HRU1904" s="1193"/>
      <c r="HRV1904" s="1193"/>
      <c r="HRW1904" s="2676" t="s">
        <v>698</v>
      </c>
      <c r="HRX1904" s="2677"/>
      <c r="HRY1904" s="2152">
        <f t="shared" ref="HRY1904:HSA1904" si="1932">SUM(HRY1905:HRY1907)</f>
        <v>0</v>
      </c>
      <c r="HRZ1904" s="2152">
        <f t="shared" si="1932"/>
        <v>115001</v>
      </c>
      <c r="HSA1904" s="2152">
        <f t="shared" si="1932"/>
        <v>0</v>
      </c>
      <c r="HSB1904" s="1230">
        <f t="shared" ref="HSB1904:HSB1907" si="1933">HSA1904/HRZ1904</f>
        <v>0</v>
      </c>
      <c r="HSC1904" s="1193"/>
      <c r="HSD1904" s="1193"/>
      <c r="HSE1904" s="2676" t="s">
        <v>698</v>
      </c>
      <c r="HSF1904" s="2677"/>
      <c r="HSG1904" s="2152">
        <f t="shared" ref="HSG1904:HSI1904" si="1934">SUM(HSG1905:HSG1907)</f>
        <v>0</v>
      </c>
      <c r="HSH1904" s="2152">
        <f t="shared" si="1934"/>
        <v>115001</v>
      </c>
      <c r="HSI1904" s="2152">
        <f t="shared" si="1934"/>
        <v>0</v>
      </c>
      <c r="HSJ1904" s="1230">
        <f t="shared" ref="HSJ1904:HSJ1907" si="1935">HSI1904/HSH1904</f>
        <v>0</v>
      </c>
      <c r="HSK1904" s="1193"/>
      <c r="HSL1904" s="1193"/>
      <c r="HSM1904" s="2676" t="s">
        <v>698</v>
      </c>
      <c r="HSN1904" s="2677"/>
      <c r="HSO1904" s="2152">
        <f t="shared" ref="HSO1904:HSQ1904" si="1936">SUM(HSO1905:HSO1907)</f>
        <v>0</v>
      </c>
      <c r="HSP1904" s="2152">
        <f t="shared" si="1936"/>
        <v>115001</v>
      </c>
      <c r="HSQ1904" s="2152">
        <f t="shared" si="1936"/>
        <v>0</v>
      </c>
      <c r="HSR1904" s="1230">
        <f t="shared" ref="HSR1904:HSR1907" si="1937">HSQ1904/HSP1904</f>
        <v>0</v>
      </c>
      <c r="HSS1904" s="1193"/>
      <c r="HST1904" s="1193"/>
      <c r="HSU1904" s="2676" t="s">
        <v>698</v>
      </c>
      <c r="HSV1904" s="2677"/>
      <c r="HSW1904" s="2152">
        <f t="shared" ref="HSW1904:HSY1904" si="1938">SUM(HSW1905:HSW1907)</f>
        <v>0</v>
      </c>
      <c r="HSX1904" s="2152">
        <f t="shared" si="1938"/>
        <v>115001</v>
      </c>
      <c r="HSY1904" s="2152">
        <f t="shared" si="1938"/>
        <v>0</v>
      </c>
      <c r="HSZ1904" s="1230">
        <f t="shared" ref="HSZ1904:HSZ1907" si="1939">HSY1904/HSX1904</f>
        <v>0</v>
      </c>
      <c r="HTA1904" s="1193"/>
      <c r="HTB1904" s="1193"/>
      <c r="HTC1904" s="2676" t="s">
        <v>698</v>
      </c>
      <c r="HTD1904" s="2677"/>
      <c r="HTE1904" s="2152">
        <f t="shared" ref="HTE1904:HTG1904" si="1940">SUM(HTE1905:HTE1907)</f>
        <v>0</v>
      </c>
      <c r="HTF1904" s="2152">
        <f t="shared" si="1940"/>
        <v>115001</v>
      </c>
      <c r="HTG1904" s="2152">
        <f t="shared" si="1940"/>
        <v>0</v>
      </c>
      <c r="HTH1904" s="1230">
        <f t="shared" ref="HTH1904:HTH1907" si="1941">HTG1904/HTF1904</f>
        <v>0</v>
      </c>
      <c r="HTI1904" s="1193"/>
      <c r="HTJ1904" s="1193"/>
      <c r="HTK1904" s="2676" t="s">
        <v>698</v>
      </c>
      <c r="HTL1904" s="2677"/>
      <c r="HTM1904" s="2152">
        <f t="shared" ref="HTM1904:HTO1904" si="1942">SUM(HTM1905:HTM1907)</f>
        <v>0</v>
      </c>
      <c r="HTN1904" s="2152">
        <f t="shared" si="1942"/>
        <v>115001</v>
      </c>
      <c r="HTO1904" s="2152">
        <f t="shared" si="1942"/>
        <v>0</v>
      </c>
      <c r="HTP1904" s="1230">
        <f t="shared" ref="HTP1904:HTP1907" si="1943">HTO1904/HTN1904</f>
        <v>0</v>
      </c>
      <c r="HTQ1904" s="1193"/>
      <c r="HTR1904" s="1193"/>
      <c r="HTS1904" s="2676" t="s">
        <v>698</v>
      </c>
      <c r="HTT1904" s="2677"/>
      <c r="HTU1904" s="2152">
        <f t="shared" ref="HTU1904:HTW1904" si="1944">SUM(HTU1905:HTU1907)</f>
        <v>0</v>
      </c>
      <c r="HTV1904" s="2152">
        <f t="shared" si="1944"/>
        <v>115001</v>
      </c>
      <c r="HTW1904" s="2152">
        <f t="shared" si="1944"/>
        <v>0</v>
      </c>
      <c r="HTX1904" s="1230">
        <f t="shared" ref="HTX1904:HTX1907" si="1945">HTW1904/HTV1904</f>
        <v>0</v>
      </c>
      <c r="HTY1904" s="1193"/>
      <c r="HTZ1904" s="1193"/>
      <c r="HUA1904" s="2676" t="s">
        <v>698</v>
      </c>
      <c r="HUB1904" s="2677"/>
      <c r="HUC1904" s="2152">
        <f t="shared" ref="HUC1904:HUE1904" si="1946">SUM(HUC1905:HUC1907)</f>
        <v>0</v>
      </c>
      <c r="HUD1904" s="2152">
        <f t="shared" si="1946"/>
        <v>115001</v>
      </c>
      <c r="HUE1904" s="2152">
        <f t="shared" si="1946"/>
        <v>0</v>
      </c>
      <c r="HUF1904" s="1230">
        <f t="shared" ref="HUF1904:HUF1907" si="1947">HUE1904/HUD1904</f>
        <v>0</v>
      </c>
      <c r="HUG1904" s="1193"/>
      <c r="HUH1904" s="1193"/>
      <c r="HUI1904" s="2676" t="s">
        <v>698</v>
      </c>
      <c r="HUJ1904" s="2677"/>
      <c r="HUK1904" s="2152">
        <f t="shared" ref="HUK1904:HUM1904" si="1948">SUM(HUK1905:HUK1907)</f>
        <v>0</v>
      </c>
      <c r="HUL1904" s="2152">
        <f t="shared" si="1948"/>
        <v>115001</v>
      </c>
      <c r="HUM1904" s="2152">
        <f t="shared" si="1948"/>
        <v>0</v>
      </c>
      <c r="HUN1904" s="1230">
        <f t="shared" ref="HUN1904:HUN1907" si="1949">HUM1904/HUL1904</f>
        <v>0</v>
      </c>
      <c r="HUO1904" s="1193"/>
      <c r="HUP1904" s="1193"/>
      <c r="HUQ1904" s="2676" t="s">
        <v>698</v>
      </c>
      <c r="HUR1904" s="2677"/>
      <c r="HUS1904" s="2152">
        <f t="shared" ref="HUS1904:HUU1904" si="1950">SUM(HUS1905:HUS1907)</f>
        <v>0</v>
      </c>
      <c r="HUT1904" s="2152">
        <f t="shared" si="1950"/>
        <v>115001</v>
      </c>
      <c r="HUU1904" s="2152">
        <f t="shared" si="1950"/>
        <v>0</v>
      </c>
      <c r="HUV1904" s="1230">
        <f t="shared" ref="HUV1904:HUV1907" si="1951">HUU1904/HUT1904</f>
        <v>0</v>
      </c>
      <c r="HUW1904" s="1193"/>
      <c r="HUX1904" s="1193"/>
      <c r="HUY1904" s="2676" t="s">
        <v>698</v>
      </c>
      <c r="HUZ1904" s="2677"/>
      <c r="HVA1904" s="2152">
        <f t="shared" ref="HVA1904:HVC1904" si="1952">SUM(HVA1905:HVA1907)</f>
        <v>0</v>
      </c>
      <c r="HVB1904" s="2152">
        <f t="shared" si="1952"/>
        <v>115001</v>
      </c>
      <c r="HVC1904" s="2152">
        <f t="shared" si="1952"/>
        <v>0</v>
      </c>
      <c r="HVD1904" s="1230">
        <f t="shared" ref="HVD1904:HVD1907" si="1953">HVC1904/HVB1904</f>
        <v>0</v>
      </c>
      <c r="HVE1904" s="1193"/>
      <c r="HVF1904" s="1193"/>
      <c r="HVG1904" s="2676" t="s">
        <v>698</v>
      </c>
      <c r="HVH1904" s="2677"/>
      <c r="HVI1904" s="2152">
        <f t="shared" ref="HVI1904:HVK1904" si="1954">SUM(HVI1905:HVI1907)</f>
        <v>0</v>
      </c>
      <c r="HVJ1904" s="2152">
        <f t="shared" si="1954"/>
        <v>115001</v>
      </c>
      <c r="HVK1904" s="2152">
        <f t="shared" si="1954"/>
        <v>0</v>
      </c>
      <c r="HVL1904" s="1230">
        <f t="shared" ref="HVL1904:HVL1907" si="1955">HVK1904/HVJ1904</f>
        <v>0</v>
      </c>
      <c r="HVM1904" s="1193"/>
      <c r="HVN1904" s="1193"/>
      <c r="HVO1904" s="2676" t="s">
        <v>698</v>
      </c>
      <c r="HVP1904" s="2677"/>
      <c r="HVQ1904" s="2152">
        <f t="shared" ref="HVQ1904:HVS1904" si="1956">SUM(HVQ1905:HVQ1907)</f>
        <v>0</v>
      </c>
      <c r="HVR1904" s="2152">
        <f t="shared" si="1956"/>
        <v>115001</v>
      </c>
      <c r="HVS1904" s="2152">
        <f t="shared" si="1956"/>
        <v>0</v>
      </c>
      <c r="HVT1904" s="1230">
        <f t="shared" ref="HVT1904:HVT1907" si="1957">HVS1904/HVR1904</f>
        <v>0</v>
      </c>
      <c r="HVU1904" s="1193"/>
      <c r="HVV1904" s="1193"/>
      <c r="HVW1904" s="2676" t="s">
        <v>698</v>
      </c>
      <c r="HVX1904" s="2677"/>
      <c r="HVY1904" s="2152">
        <f t="shared" ref="HVY1904:HWA1904" si="1958">SUM(HVY1905:HVY1907)</f>
        <v>0</v>
      </c>
      <c r="HVZ1904" s="2152">
        <f t="shared" si="1958"/>
        <v>115001</v>
      </c>
      <c r="HWA1904" s="2152">
        <f t="shared" si="1958"/>
        <v>0</v>
      </c>
      <c r="HWB1904" s="1230">
        <f t="shared" ref="HWB1904:HWB1907" si="1959">HWA1904/HVZ1904</f>
        <v>0</v>
      </c>
      <c r="HWC1904" s="1193"/>
      <c r="HWD1904" s="1193"/>
      <c r="HWE1904" s="2676" t="s">
        <v>698</v>
      </c>
      <c r="HWF1904" s="2677"/>
      <c r="HWG1904" s="2152">
        <f t="shared" ref="HWG1904:HWI1904" si="1960">SUM(HWG1905:HWG1907)</f>
        <v>0</v>
      </c>
      <c r="HWH1904" s="2152">
        <f t="shared" si="1960"/>
        <v>115001</v>
      </c>
      <c r="HWI1904" s="2152">
        <f t="shared" si="1960"/>
        <v>0</v>
      </c>
      <c r="HWJ1904" s="1230">
        <f t="shared" ref="HWJ1904:HWJ1907" si="1961">HWI1904/HWH1904</f>
        <v>0</v>
      </c>
      <c r="HWK1904" s="1193"/>
      <c r="HWL1904" s="1193"/>
      <c r="HWM1904" s="2676" t="s">
        <v>698</v>
      </c>
      <c r="HWN1904" s="2677"/>
      <c r="HWO1904" s="2152">
        <f t="shared" ref="HWO1904:HWQ1904" si="1962">SUM(HWO1905:HWO1907)</f>
        <v>0</v>
      </c>
      <c r="HWP1904" s="2152">
        <f t="shared" si="1962"/>
        <v>115001</v>
      </c>
      <c r="HWQ1904" s="2152">
        <f t="shared" si="1962"/>
        <v>0</v>
      </c>
      <c r="HWR1904" s="1230">
        <f t="shared" ref="HWR1904:HWR1907" si="1963">HWQ1904/HWP1904</f>
        <v>0</v>
      </c>
      <c r="HWS1904" s="1193"/>
      <c r="HWT1904" s="1193"/>
      <c r="HWU1904" s="2676" t="s">
        <v>698</v>
      </c>
      <c r="HWV1904" s="2677"/>
      <c r="HWW1904" s="2152">
        <f t="shared" ref="HWW1904:HWY1904" si="1964">SUM(HWW1905:HWW1907)</f>
        <v>0</v>
      </c>
      <c r="HWX1904" s="2152">
        <f t="shared" si="1964"/>
        <v>115001</v>
      </c>
      <c r="HWY1904" s="2152">
        <f t="shared" si="1964"/>
        <v>0</v>
      </c>
      <c r="HWZ1904" s="1230">
        <f t="shared" ref="HWZ1904:HWZ1907" si="1965">HWY1904/HWX1904</f>
        <v>0</v>
      </c>
      <c r="HXA1904" s="1193"/>
      <c r="HXB1904" s="1193"/>
      <c r="HXC1904" s="2676" t="s">
        <v>698</v>
      </c>
      <c r="HXD1904" s="2677"/>
      <c r="HXE1904" s="2152">
        <f t="shared" ref="HXE1904:HXG1904" si="1966">SUM(HXE1905:HXE1907)</f>
        <v>0</v>
      </c>
      <c r="HXF1904" s="2152">
        <f t="shared" si="1966"/>
        <v>115001</v>
      </c>
      <c r="HXG1904" s="2152">
        <f t="shared" si="1966"/>
        <v>0</v>
      </c>
      <c r="HXH1904" s="1230">
        <f t="shared" ref="HXH1904:HXH1907" si="1967">HXG1904/HXF1904</f>
        <v>0</v>
      </c>
      <c r="HXI1904" s="1193"/>
      <c r="HXJ1904" s="1193"/>
      <c r="HXK1904" s="2676" t="s">
        <v>698</v>
      </c>
      <c r="HXL1904" s="2677"/>
      <c r="HXM1904" s="2152">
        <f t="shared" ref="HXM1904:HXO1904" si="1968">SUM(HXM1905:HXM1907)</f>
        <v>0</v>
      </c>
      <c r="HXN1904" s="2152">
        <f t="shared" si="1968"/>
        <v>115001</v>
      </c>
      <c r="HXO1904" s="2152">
        <f t="shared" si="1968"/>
        <v>0</v>
      </c>
      <c r="HXP1904" s="1230">
        <f t="shared" ref="HXP1904:HXP1907" si="1969">HXO1904/HXN1904</f>
        <v>0</v>
      </c>
      <c r="HXQ1904" s="1193"/>
      <c r="HXR1904" s="1193"/>
      <c r="HXS1904" s="2676" t="s">
        <v>698</v>
      </c>
      <c r="HXT1904" s="2677"/>
      <c r="HXU1904" s="2152">
        <f t="shared" ref="HXU1904:HXW1904" si="1970">SUM(HXU1905:HXU1907)</f>
        <v>0</v>
      </c>
      <c r="HXV1904" s="2152">
        <f t="shared" si="1970"/>
        <v>115001</v>
      </c>
      <c r="HXW1904" s="2152">
        <f t="shared" si="1970"/>
        <v>0</v>
      </c>
      <c r="HXX1904" s="1230">
        <f t="shared" ref="HXX1904:HXX1907" si="1971">HXW1904/HXV1904</f>
        <v>0</v>
      </c>
      <c r="HXY1904" s="1193"/>
      <c r="HXZ1904" s="1193"/>
      <c r="HYA1904" s="2676" t="s">
        <v>698</v>
      </c>
      <c r="HYB1904" s="2677"/>
      <c r="HYC1904" s="2152">
        <f t="shared" ref="HYC1904:HYE1904" si="1972">SUM(HYC1905:HYC1907)</f>
        <v>0</v>
      </c>
      <c r="HYD1904" s="2152">
        <f t="shared" si="1972"/>
        <v>115001</v>
      </c>
      <c r="HYE1904" s="2152">
        <f t="shared" si="1972"/>
        <v>0</v>
      </c>
      <c r="HYF1904" s="1230">
        <f t="shared" ref="HYF1904:HYF1907" si="1973">HYE1904/HYD1904</f>
        <v>0</v>
      </c>
      <c r="HYG1904" s="1193"/>
      <c r="HYH1904" s="1193"/>
      <c r="HYI1904" s="2676" t="s">
        <v>698</v>
      </c>
      <c r="HYJ1904" s="2677"/>
      <c r="HYK1904" s="2152">
        <f t="shared" ref="HYK1904:HYM1904" si="1974">SUM(HYK1905:HYK1907)</f>
        <v>0</v>
      </c>
      <c r="HYL1904" s="2152">
        <f t="shared" si="1974"/>
        <v>115001</v>
      </c>
      <c r="HYM1904" s="2152">
        <f t="shared" si="1974"/>
        <v>0</v>
      </c>
      <c r="HYN1904" s="1230">
        <f t="shared" ref="HYN1904:HYN1907" si="1975">HYM1904/HYL1904</f>
        <v>0</v>
      </c>
      <c r="HYO1904" s="1193"/>
      <c r="HYP1904" s="1193"/>
      <c r="HYQ1904" s="2676" t="s">
        <v>698</v>
      </c>
      <c r="HYR1904" s="2677"/>
      <c r="HYS1904" s="2152">
        <f t="shared" ref="HYS1904:HYU1904" si="1976">SUM(HYS1905:HYS1907)</f>
        <v>0</v>
      </c>
      <c r="HYT1904" s="2152">
        <f t="shared" si="1976"/>
        <v>115001</v>
      </c>
      <c r="HYU1904" s="2152">
        <f t="shared" si="1976"/>
        <v>0</v>
      </c>
      <c r="HYV1904" s="1230">
        <f t="shared" ref="HYV1904:HYV1907" si="1977">HYU1904/HYT1904</f>
        <v>0</v>
      </c>
      <c r="HYW1904" s="1193"/>
      <c r="HYX1904" s="1193"/>
      <c r="HYY1904" s="2676" t="s">
        <v>698</v>
      </c>
      <c r="HYZ1904" s="2677"/>
      <c r="HZA1904" s="2152">
        <f t="shared" ref="HZA1904:HZC1904" si="1978">SUM(HZA1905:HZA1907)</f>
        <v>0</v>
      </c>
      <c r="HZB1904" s="2152">
        <f t="shared" si="1978"/>
        <v>115001</v>
      </c>
      <c r="HZC1904" s="2152">
        <f t="shared" si="1978"/>
        <v>0</v>
      </c>
      <c r="HZD1904" s="1230">
        <f t="shared" ref="HZD1904:HZD1907" si="1979">HZC1904/HZB1904</f>
        <v>0</v>
      </c>
      <c r="HZE1904" s="1193"/>
      <c r="HZF1904" s="1193"/>
      <c r="HZG1904" s="2676" t="s">
        <v>698</v>
      </c>
      <c r="HZH1904" s="2677"/>
      <c r="HZI1904" s="2152">
        <f t="shared" ref="HZI1904:HZK1904" si="1980">SUM(HZI1905:HZI1907)</f>
        <v>0</v>
      </c>
      <c r="HZJ1904" s="2152">
        <f t="shared" si="1980"/>
        <v>115001</v>
      </c>
      <c r="HZK1904" s="2152">
        <f t="shared" si="1980"/>
        <v>0</v>
      </c>
      <c r="HZL1904" s="1230">
        <f t="shared" ref="HZL1904:HZL1907" si="1981">HZK1904/HZJ1904</f>
        <v>0</v>
      </c>
      <c r="HZM1904" s="1193"/>
      <c r="HZN1904" s="1193"/>
      <c r="HZO1904" s="2676" t="s">
        <v>698</v>
      </c>
      <c r="HZP1904" s="2677"/>
      <c r="HZQ1904" s="2152">
        <f t="shared" ref="HZQ1904:HZS1904" si="1982">SUM(HZQ1905:HZQ1907)</f>
        <v>0</v>
      </c>
      <c r="HZR1904" s="2152">
        <f t="shared" si="1982"/>
        <v>115001</v>
      </c>
      <c r="HZS1904" s="2152">
        <f t="shared" si="1982"/>
        <v>0</v>
      </c>
      <c r="HZT1904" s="1230">
        <f t="shared" ref="HZT1904:HZT1907" si="1983">HZS1904/HZR1904</f>
        <v>0</v>
      </c>
      <c r="HZU1904" s="1193"/>
      <c r="HZV1904" s="1193"/>
      <c r="HZW1904" s="2676" t="s">
        <v>698</v>
      </c>
      <c r="HZX1904" s="2677"/>
      <c r="HZY1904" s="2152">
        <f t="shared" ref="HZY1904:IAA1904" si="1984">SUM(HZY1905:HZY1907)</f>
        <v>0</v>
      </c>
      <c r="HZZ1904" s="2152">
        <f t="shared" si="1984"/>
        <v>115001</v>
      </c>
      <c r="IAA1904" s="2152">
        <f t="shared" si="1984"/>
        <v>0</v>
      </c>
      <c r="IAB1904" s="1230">
        <f t="shared" ref="IAB1904:IAB1907" si="1985">IAA1904/HZZ1904</f>
        <v>0</v>
      </c>
      <c r="IAC1904" s="1193"/>
      <c r="IAD1904" s="1193"/>
      <c r="IAE1904" s="2676" t="s">
        <v>698</v>
      </c>
      <c r="IAF1904" s="2677"/>
      <c r="IAG1904" s="2152">
        <f t="shared" ref="IAG1904:IAI1904" si="1986">SUM(IAG1905:IAG1907)</f>
        <v>0</v>
      </c>
      <c r="IAH1904" s="2152">
        <f t="shared" si="1986"/>
        <v>115001</v>
      </c>
      <c r="IAI1904" s="2152">
        <f t="shared" si="1986"/>
        <v>0</v>
      </c>
      <c r="IAJ1904" s="1230">
        <f t="shared" ref="IAJ1904:IAJ1907" si="1987">IAI1904/IAH1904</f>
        <v>0</v>
      </c>
      <c r="IAK1904" s="1193"/>
      <c r="IAL1904" s="1193"/>
      <c r="IAM1904" s="2676" t="s">
        <v>698</v>
      </c>
      <c r="IAN1904" s="2677"/>
      <c r="IAO1904" s="2152">
        <f t="shared" ref="IAO1904:IAQ1904" si="1988">SUM(IAO1905:IAO1907)</f>
        <v>0</v>
      </c>
      <c r="IAP1904" s="2152">
        <f t="shared" si="1988"/>
        <v>115001</v>
      </c>
      <c r="IAQ1904" s="2152">
        <f t="shared" si="1988"/>
        <v>0</v>
      </c>
      <c r="IAR1904" s="1230">
        <f t="shared" ref="IAR1904:IAR1907" si="1989">IAQ1904/IAP1904</f>
        <v>0</v>
      </c>
      <c r="IAS1904" s="1193"/>
      <c r="IAT1904" s="1193"/>
      <c r="IAU1904" s="2676" t="s">
        <v>698</v>
      </c>
      <c r="IAV1904" s="2677"/>
      <c r="IAW1904" s="2152">
        <f t="shared" ref="IAW1904:IAY1904" si="1990">SUM(IAW1905:IAW1907)</f>
        <v>0</v>
      </c>
      <c r="IAX1904" s="2152">
        <f t="shared" si="1990"/>
        <v>115001</v>
      </c>
      <c r="IAY1904" s="2152">
        <f t="shared" si="1990"/>
        <v>0</v>
      </c>
      <c r="IAZ1904" s="1230">
        <f t="shared" ref="IAZ1904:IAZ1907" si="1991">IAY1904/IAX1904</f>
        <v>0</v>
      </c>
      <c r="IBA1904" s="1193"/>
      <c r="IBB1904" s="1193"/>
      <c r="IBC1904" s="2676" t="s">
        <v>698</v>
      </c>
      <c r="IBD1904" s="2677"/>
      <c r="IBE1904" s="2152">
        <f t="shared" ref="IBE1904:IBG1904" si="1992">SUM(IBE1905:IBE1907)</f>
        <v>0</v>
      </c>
      <c r="IBF1904" s="2152">
        <f t="shared" si="1992"/>
        <v>115001</v>
      </c>
      <c r="IBG1904" s="2152">
        <f t="shared" si="1992"/>
        <v>0</v>
      </c>
      <c r="IBH1904" s="1230">
        <f t="shared" ref="IBH1904:IBH1907" si="1993">IBG1904/IBF1904</f>
        <v>0</v>
      </c>
      <c r="IBI1904" s="1193"/>
      <c r="IBJ1904" s="1193"/>
      <c r="IBK1904" s="2676" t="s">
        <v>698</v>
      </c>
      <c r="IBL1904" s="2677"/>
      <c r="IBM1904" s="2152">
        <f t="shared" ref="IBM1904:IBO1904" si="1994">SUM(IBM1905:IBM1907)</f>
        <v>0</v>
      </c>
      <c r="IBN1904" s="2152">
        <f t="shared" si="1994"/>
        <v>115001</v>
      </c>
      <c r="IBO1904" s="2152">
        <f t="shared" si="1994"/>
        <v>0</v>
      </c>
      <c r="IBP1904" s="1230">
        <f t="shared" ref="IBP1904:IBP1907" si="1995">IBO1904/IBN1904</f>
        <v>0</v>
      </c>
      <c r="IBQ1904" s="1193"/>
      <c r="IBR1904" s="1193"/>
      <c r="IBS1904" s="2676" t="s">
        <v>698</v>
      </c>
      <c r="IBT1904" s="2677"/>
      <c r="IBU1904" s="2152">
        <f t="shared" ref="IBU1904:IBW1904" si="1996">SUM(IBU1905:IBU1907)</f>
        <v>0</v>
      </c>
      <c r="IBV1904" s="2152">
        <f t="shared" si="1996"/>
        <v>115001</v>
      </c>
      <c r="IBW1904" s="2152">
        <f t="shared" si="1996"/>
        <v>0</v>
      </c>
      <c r="IBX1904" s="1230">
        <f t="shared" ref="IBX1904:IBX1907" si="1997">IBW1904/IBV1904</f>
        <v>0</v>
      </c>
      <c r="IBY1904" s="1193"/>
      <c r="IBZ1904" s="1193"/>
      <c r="ICA1904" s="2676" t="s">
        <v>698</v>
      </c>
      <c r="ICB1904" s="2677"/>
      <c r="ICC1904" s="2152">
        <f t="shared" ref="ICC1904:ICE1904" si="1998">SUM(ICC1905:ICC1907)</f>
        <v>0</v>
      </c>
      <c r="ICD1904" s="2152">
        <f t="shared" si="1998"/>
        <v>115001</v>
      </c>
      <c r="ICE1904" s="2152">
        <f t="shared" si="1998"/>
        <v>0</v>
      </c>
      <c r="ICF1904" s="1230">
        <f t="shared" ref="ICF1904:ICF1907" si="1999">ICE1904/ICD1904</f>
        <v>0</v>
      </c>
      <c r="ICG1904" s="1193"/>
      <c r="ICH1904" s="1193"/>
      <c r="ICI1904" s="2676" t="s">
        <v>698</v>
      </c>
      <c r="ICJ1904" s="2677"/>
      <c r="ICK1904" s="2152">
        <f t="shared" ref="ICK1904:ICM1904" si="2000">SUM(ICK1905:ICK1907)</f>
        <v>0</v>
      </c>
      <c r="ICL1904" s="2152">
        <f t="shared" si="2000"/>
        <v>115001</v>
      </c>
      <c r="ICM1904" s="2152">
        <f t="shared" si="2000"/>
        <v>0</v>
      </c>
      <c r="ICN1904" s="1230">
        <f t="shared" ref="ICN1904:ICN1907" si="2001">ICM1904/ICL1904</f>
        <v>0</v>
      </c>
      <c r="ICO1904" s="1193"/>
      <c r="ICP1904" s="1193"/>
      <c r="ICQ1904" s="2676" t="s">
        <v>698</v>
      </c>
      <c r="ICR1904" s="2677"/>
      <c r="ICS1904" s="2152">
        <f t="shared" ref="ICS1904:ICU1904" si="2002">SUM(ICS1905:ICS1907)</f>
        <v>0</v>
      </c>
      <c r="ICT1904" s="2152">
        <f t="shared" si="2002"/>
        <v>115001</v>
      </c>
      <c r="ICU1904" s="2152">
        <f t="shared" si="2002"/>
        <v>0</v>
      </c>
      <c r="ICV1904" s="1230">
        <f t="shared" ref="ICV1904:ICV1907" si="2003">ICU1904/ICT1904</f>
        <v>0</v>
      </c>
      <c r="ICW1904" s="1193"/>
      <c r="ICX1904" s="1193"/>
      <c r="ICY1904" s="2676" t="s">
        <v>698</v>
      </c>
      <c r="ICZ1904" s="2677"/>
      <c r="IDA1904" s="2152">
        <f t="shared" ref="IDA1904:IDC1904" si="2004">SUM(IDA1905:IDA1907)</f>
        <v>0</v>
      </c>
      <c r="IDB1904" s="2152">
        <f t="shared" si="2004"/>
        <v>115001</v>
      </c>
      <c r="IDC1904" s="2152">
        <f t="shared" si="2004"/>
        <v>0</v>
      </c>
      <c r="IDD1904" s="1230">
        <f t="shared" ref="IDD1904:IDD1907" si="2005">IDC1904/IDB1904</f>
        <v>0</v>
      </c>
      <c r="IDE1904" s="1193"/>
      <c r="IDF1904" s="1193"/>
      <c r="IDG1904" s="2676" t="s">
        <v>698</v>
      </c>
      <c r="IDH1904" s="2677"/>
      <c r="IDI1904" s="2152">
        <f t="shared" ref="IDI1904:IDK1904" si="2006">SUM(IDI1905:IDI1907)</f>
        <v>0</v>
      </c>
      <c r="IDJ1904" s="2152">
        <f t="shared" si="2006"/>
        <v>115001</v>
      </c>
      <c r="IDK1904" s="2152">
        <f t="shared" si="2006"/>
        <v>0</v>
      </c>
      <c r="IDL1904" s="1230">
        <f t="shared" ref="IDL1904:IDL1907" si="2007">IDK1904/IDJ1904</f>
        <v>0</v>
      </c>
      <c r="IDM1904" s="1193"/>
      <c r="IDN1904" s="1193"/>
      <c r="IDO1904" s="2676" t="s">
        <v>698</v>
      </c>
      <c r="IDP1904" s="2677"/>
      <c r="IDQ1904" s="2152">
        <f t="shared" ref="IDQ1904:IDS1904" si="2008">SUM(IDQ1905:IDQ1907)</f>
        <v>0</v>
      </c>
      <c r="IDR1904" s="2152">
        <f t="shared" si="2008"/>
        <v>115001</v>
      </c>
      <c r="IDS1904" s="2152">
        <f t="shared" si="2008"/>
        <v>0</v>
      </c>
      <c r="IDT1904" s="1230">
        <f t="shared" ref="IDT1904:IDT1907" si="2009">IDS1904/IDR1904</f>
        <v>0</v>
      </c>
      <c r="IDU1904" s="1193"/>
      <c r="IDV1904" s="1193"/>
      <c r="IDW1904" s="2676" t="s">
        <v>698</v>
      </c>
      <c r="IDX1904" s="2677"/>
      <c r="IDY1904" s="2152">
        <f t="shared" ref="IDY1904:IEA1904" si="2010">SUM(IDY1905:IDY1907)</f>
        <v>0</v>
      </c>
      <c r="IDZ1904" s="2152">
        <f t="shared" si="2010"/>
        <v>115001</v>
      </c>
      <c r="IEA1904" s="2152">
        <f t="shared" si="2010"/>
        <v>0</v>
      </c>
      <c r="IEB1904" s="1230">
        <f t="shared" ref="IEB1904:IEB1907" si="2011">IEA1904/IDZ1904</f>
        <v>0</v>
      </c>
      <c r="IEC1904" s="1193"/>
      <c r="IED1904" s="1193"/>
      <c r="IEE1904" s="2676" t="s">
        <v>698</v>
      </c>
      <c r="IEF1904" s="2677"/>
      <c r="IEG1904" s="2152">
        <f t="shared" ref="IEG1904:IEI1904" si="2012">SUM(IEG1905:IEG1907)</f>
        <v>0</v>
      </c>
      <c r="IEH1904" s="2152">
        <f t="shared" si="2012"/>
        <v>115001</v>
      </c>
      <c r="IEI1904" s="2152">
        <f t="shared" si="2012"/>
        <v>0</v>
      </c>
      <c r="IEJ1904" s="1230">
        <f t="shared" ref="IEJ1904:IEJ1907" si="2013">IEI1904/IEH1904</f>
        <v>0</v>
      </c>
      <c r="IEK1904" s="1193"/>
      <c r="IEL1904" s="1193"/>
      <c r="IEM1904" s="2676" t="s">
        <v>698</v>
      </c>
      <c r="IEN1904" s="2677"/>
      <c r="IEO1904" s="2152">
        <f t="shared" ref="IEO1904:IEQ1904" si="2014">SUM(IEO1905:IEO1907)</f>
        <v>0</v>
      </c>
      <c r="IEP1904" s="2152">
        <f t="shared" si="2014"/>
        <v>115001</v>
      </c>
      <c r="IEQ1904" s="2152">
        <f t="shared" si="2014"/>
        <v>0</v>
      </c>
      <c r="IER1904" s="1230">
        <f t="shared" ref="IER1904:IER1907" si="2015">IEQ1904/IEP1904</f>
        <v>0</v>
      </c>
      <c r="IES1904" s="1193"/>
      <c r="IET1904" s="1193"/>
      <c r="IEU1904" s="2676" t="s">
        <v>698</v>
      </c>
      <c r="IEV1904" s="2677"/>
      <c r="IEW1904" s="2152">
        <f t="shared" ref="IEW1904:IEY1904" si="2016">SUM(IEW1905:IEW1907)</f>
        <v>0</v>
      </c>
      <c r="IEX1904" s="2152">
        <f t="shared" si="2016"/>
        <v>115001</v>
      </c>
      <c r="IEY1904" s="2152">
        <f t="shared" si="2016"/>
        <v>0</v>
      </c>
      <c r="IEZ1904" s="1230">
        <f t="shared" ref="IEZ1904:IEZ1907" si="2017">IEY1904/IEX1904</f>
        <v>0</v>
      </c>
      <c r="IFA1904" s="1193"/>
      <c r="IFB1904" s="1193"/>
      <c r="IFC1904" s="2676" t="s">
        <v>698</v>
      </c>
      <c r="IFD1904" s="2677"/>
      <c r="IFE1904" s="2152">
        <f t="shared" ref="IFE1904:IFG1904" si="2018">SUM(IFE1905:IFE1907)</f>
        <v>0</v>
      </c>
      <c r="IFF1904" s="2152">
        <f t="shared" si="2018"/>
        <v>115001</v>
      </c>
      <c r="IFG1904" s="2152">
        <f t="shared" si="2018"/>
        <v>0</v>
      </c>
      <c r="IFH1904" s="1230">
        <f t="shared" ref="IFH1904:IFH1907" si="2019">IFG1904/IFF1904</f>
        <v>0</v>
      </c>
      <c r="IFI1904" s="1193"/>
      <c r="IFJ1904" s="1193"/>
      <c r="IFK1904" s="2676" t="s">
        <v>698</v>
      </c>
      <c r="IFL1904" s="2677"/>
      <c r="IFM1904" s="2152">
        <f t="shared" ref="IFM1904:IFO1904" si="2020">SUM(IFM1905:IFM1907)</f>
        <v>0</v>
      </c>
      <c r="IFN1904" s="2152">
        <f t="shared" si="2020"/>
        <v>115001</v>
      </c>
      <c r="IFO1904" s="2152">
        <f t="shared" si="2020"/>
        <v>0</v>
      </c>
      <c r="IFP1904" s="1230">
        <f t="shared" ref="IFP1904:IFP1907" si="2021">IFO1904/IFN1904</f>
        <v>0</v>
      </c>
      <c r="IFQ1904" s="1193"/>
      <c r="IFR1904" s="1193"/>
      <c r="IFS1904" s="2676" t="s">
        <v>698</v>
      </c>
      <c r="IFT1904" s="2677"/>
      <c r="IFU1904" s="2152">
        <f t="shared" ref="IFU1904:IFW1904" si="2022">SUM(IFU1905:IFU1907)</f>
        <v>0</v>
      </c>
      <c r="IFV1904" s="2152">
        <f t="shared" si="2022"/>
        <v>115001</v>
      </c>
      <c r="IFW1904" s="2152">
        <f t="shared" si="2022"/>
        <v>0</v>
      </c>
      <c r="IFX1904" s="1230">
        <f t="shared" ref="IFX1904:IFX1907" si="2023">IFW1904/IFV1904</f>
        <v>0</v>
      </c>
      <c r="IFY1904" s="1193"/>
      <c r="IFZ1904" s="1193"/>
      <c r="IGA1904" s="2676" t="s">
        <v>698</v>
      </c>
      <c r="IGB1904" s="2677"/>
      <c r="IGC1904" s="2152">
        <f t="shared" ref="IGC1904:IGE1904" si="2024">SUM(IGC1905:IGC1907)</f>
        <v>0</v>
      </c>
      <c r="IGD1904" s="2152">
        <f t="shared" si="2024"/>
        <v>115001</v>
      </c>
      <c r="IGE1904" s="2152">
        <f t="shared" si="2024"/>
        <v>0</v>
      </c>
      <c r="IGF1904" s="1230">
        <f t="shared" ref="IGF1904:IGF1907" si="2025">IGE1904/IGD1904</f>
        <v>0</v>
      </c>
      <c r="IGG1904" s="1193"/>
      <c r="IGH1904" s="1193"/>
      <c r="IGI1904" s="2676" t="s">
        <v>698</v>
      </c>
      <c r="IGJ1904" s="2677"/>
      <c r="IGK1904" s="2152">
        <f t="shared" ref="IGK1904:IGM1904" si="2026">SUM(IGK1905:IGK1907)</f>
        <v>0</v>
      </c>
      <c r="IGL1904" s="2152">
        <f t="shared" si="2026"/>
        <v>115001</v>
      </c>
      <c r="IGM1904" s="2152">
        <f t="shared" si="2026"/>
        <v>0</v>
      </c>
      <c r="IGN1904" s="1230">
        <f t="shared" ref="IGN1904:IGN1907" si="2027">IGM1904/IGL1904</f>
        <v>0</v>
      </c>
      <c r="IGO1904" s="1193"/>
      <c r="IGP1904" s="1193"/>
      <c r="IGQ1904" s="2676" t="s">
        <v>698</v>
      </c>
      <c r="IGR1904" s="2677"/>
      <c r="IGS1904" s="2152">
        <f t="shared" ref="IGS1904:IGU1904" si="2028">SUM(IGS1905:IGS1907)</f>
        <v>0</v>
      </c>
      <c r="IGT1904" s="2152">
        <f t="shared" si="2028"/>
        <v>115001</v>
      </c>
      <c r="IGU1904" s="2152">
        <f t="shared" si="2028"/>
        <v>0</v>
      </c>
      <c r="IGV1904" s="1230">
        <f t="shared" ref="IGV1904:IGV1907" si="2029">IGU1904/IGT1904</f>
        <v>0</v>
      </c>
      <c r="IGW1904" s="1193"/>
      <c r="IGX1904" s="1193"/>
      <c r="IGY1904" s="2676" t="s">
        <v>698</v>
      </c>
      <c r="IGZ1904" s="2677"/>
      <c r="IHA1904" s="2152">
        <f t="shared" ref="IHA1904:IHC1904" si="2030">SUM(IHA1905:IHA1907)</f>
        <v>0</v>
      </c>
      <c r="IHB1904" s="2152">
        <f t="shared" si="2030"/>
        <v>115001</v>
      </c>
      <c r="IHC1904" s="2152">
        <f t="shared" si="2030"/>
        <v>0</v>
      </c>
      <c r="IHD1904" s="1230">
        <f t="shared" ref="IHD1904:IHD1907" si="2031">IHC1904/IHB1904</f>
        <v>0</v>
      </c>
      <c r="IHE1904" s="1193"/>
      <c r="IHF1904" s="1193"/>
      <c r="IHG1904" s="2676" t="s">
        <v>698</v>
      </c>
      <c r="IHH1904" s="2677"/>
      <c r="IHI1904" s="2152">
        <f t="shared" ref="IHI1904:IHK1904" si="2032">SUM(IHI1905:IHI1907)</f>
        <v>0</v>
      </c>
      <c r="IHJ1904" s="2152">
        <f t="shared" si="2032"/>
        <v>115001</v>
      </c>
      <c r="IHK1904" s="2152">
        <f t="shared" si="2032"/>
        <v>0</v>
      </c>
      <c r="IHL1904" s="1230">
        <f t="shared" ref="IHL1904:IHL1907" si="2033">IHK1904/IHJ1904</f>
        <v>0</v>
      </c>
      <c r="IHM1904" s="1193"/>
      <c r="IHN1904" s="1193"/>
      <c r="IHO1904" s="2676" t="s">
        <v>698</v>
      </c>
      <c r="IHP1904" s="2677"/>
      <c r="IHQ1904" s="2152">
        <f t="shared" ref="IHQ1904:IHS1904" si="2034">SUM(IHQ1905:IHQ1907)</f>
        <v>0</v>
      </c>
      <c r="IHR1904" s="2152">
        <f t="shared" si="2034"/>
        <v>115001</v>
      </c>
      <c r="IHS1904" s="2152">
        <f t="shared" si="2034"/>
        <v>0</v>
      </c>
      <c r="IHT1904" s="1230">
        <f t="shared" ref="IHT1904:IHT1907" si="2035">IHS1904/IHR1904</f>
        <v>0</v>
      </c>
      <c r="IHU1904" s="1193"/>
      <c r="IHV1904" s="1193"/>
      <c r="IHW1904" s="2676" t="s">
        <v>698</v>
      </c>
      <c r="IHX1904" s="2677"/>
      <c r="IHY1904" s="2152">
        <f t="shared" ref="IHY1904:IIA1904" si="2036">SUM(IHY1905:IHY1907)</f>
        <v>0</v>
      </c>
      <c r="IHZ1904" s="2152">
        <f t="shared" si="2036"/>
        <v>115001</v>
      </c>
      <c r="IIA1904" s="2152">
        <f t="shared" si="2036"/>
        <v>0</v>
      </c>
      <c r="IIB1904" s="1230">
        <f t="shared" ref="IIB1904:IIB1907" si="2037">IIA1904/IHZ1904</f>
        <v>0</v>
      </c>
      <c r="IIC1904" s="1193"/>
      <c r="IID1904" s="1193"/>
      <c r="IIE1904" s="2676" t="s">
        <v>698</v>
      </c>
      <c r="IIF1904" s="2677"/>
      <c r="IIG1904" s="2152">
        <f t="shared" ref="IIG1904:III1904" si="2038">SUM(IIG1905:IIG1907)</f>
        <v>0</v>
      </c>
      <c r="IIH1904" s="2152">
        <f t="shared" si="2038"/>
        <v>115001</v>
      </c>
      <c r="III1904" s="2152">
        <f t="shared" si="2038"/>
        <v>0</v>
      </c>
      <c r="IIJ1904" s="1230">
        <f t="shared" ref="IIJ1904:IIJ1907" si="2039">III1904/IIH1904</f>
        <v>0</v>
      </c>
      <c r="IIK1904" s="1193"/>
      <c r="IIL1904" s="1193"/>
      <c r="IIM1904" s="2676" t="s">
        <v>698</v>
      </c>
      <c r="IIN1904" s="2677"/>
      <c r="IIO1904" s="2152">
        <f t="shared" ref="IIO1904:IIQ1904" si="2040">SUM(IIO1905:IIO1907)</f>
        <v>0</v>
      </c>
      <c r="IIP1904" s="2152">
        <f t="shared" si="2040"/>
        <v>115001</v>
      </c>
      <c r="IIQ1904" s="2152">
        <f t="shared" si="2040"/>
        <v>0</v>
      </c>
      <c r="IIR1904" s="1230">
        <f t="shared" ref="IIR1904:IIR1907" si="2041">IIQ1904/IIP1904</f>
        <v>0</v>
      </c>
      <c r="IIS1904" s="1193"/>
      <c r="IIT1904" s="1193"/>
      <c r="IIU1904" s="2676" t="s">
        <v>698</v>
      </c>
      <c r="IIV1904" s="2677"/>
      <c r="IIW1904" s="2152">
        <f t="shared" ref="IIW1904:IIY1904" si="2042">SUM(IIW1905:IIW1907)</f>
        <v>0</v>
      </c>
      <c r="IIX1904" s="2152">
        <f t="shared" si="2042"/>
        <v>115001</v>
      </c>
      <c r="IIY1904" s="2152">
        <f t="shared" si="2042"/>
        <v>0</v>
      </c>
      <c r="IIZ1904" s="1230">
        <f t="shared" ref="IIZ1904:IIZ1907" si="2043">IIY1904/IIX1904</f>
        <v>0</v>
      </c>
      <c r="IJA1904" s="1193"/>
      <c r="IJB1904" s="1193"/>
      <c r="IJC1904" s="2676" t="s">
        <v>698</v>
      </c>
      <c r="IJD1904" s="2677"/>
      <c r="IJE1904" s="2152">
        <f t="shared" ref="IJE1904:IJG1904" si="2044">SUM(IJE1905:IJE1907)</f>
        <v>0</v>
      </c>
      <c r="IJF1904" s="2152">
        <f t="shared" si="2044"/>
        <v>115001</v>
      </c>
      <c r="IJG1904" s="2152">
        <f t="shared" si="2044"/>
        <v>0</v>
      </c>
      <c r="IJH1904" s="1230">
        <f t="shared" ref="IJH1904:IJH1907" si="2045">IJG1904/IJF1904</f>
        <v>0</v>
      </c>
      <c r="IJI1904" s="1193"/>
      <c r="IJJ1904" s="1193"/>
      <c r="IJK1904" s="2676" t="s">
        <v>698</v>
      </c>
      <c r="IJL1904" s="2677"/>
      <c r="IJM1904" s="2152">
        <f t="shared" ref="IJM1904:IJO1904" si="2046">SUM(IJM1905:IJM1907)</f>
        <v>0</v>
      </c>
      <c r="IJN1904" s="2152">
        <f t="shared" si="2046"/>
        <v>115001</v>
      </c>
      <c r="IJO1904" s="2152">
        <f t="shared" si="2046"/>
        <v>0</v>
      </c>
      <c r="IJP1904" s="1230">
        <f t="shared" ref="IJP1904:IJP1907" si="2047">IJO1904/IJN1904</f>
        <v>0</v>
      </c>
      <c r="IJQ1904" s="1193"/>
      <c r="IJR1904" s="1193"/>
      <c r="IJS1904" s="2676" t="s">
        <v>698</v>
      </c>
      <c r="IJT1904" s="2677"/>
      <c r="IJU1904" s="2152">
        <f t="shared" ref="IJU1904:IJW1904" si="2048">SUM(IJU1905:IJU1907)</f>
        <v>0</v>
      </c>
      <c r="IJV1904" s="2152">
        <f t="shared" si="2048"/>
        <v>115001</v>
      </c>
      <c r="IJW1904" s="2152">
        <f t="shared" si="2048"/>
        <v>0</v>
      </c>
      <c r="IJX1904" s="1230">
        <f t="shared" ref="IJX1904:IJX1907" si="2049">IJW1904/IJV1904</f>
        <v>0</v>
      </c>
      <c r="IJY1904" s="1193"/>
      <c r="IJZ1904" s="1193"/>
      <c r="IKA1904" s="2676" t="s">
        <v>698</v>
      </c>
      <c r="IKB1904" s="2677"/>
      <c r="IKC1904" s="2152">
        <f t="shared" ref="IKC1904:IKE1904" si="2050">SUM(IKC1905:IKC1907)</f>
        <v>0</v>
      </c>
      <c r="IKD1904" s="2152">
        <f t="shared" si="2050"/>
        <v>115001</v>
      </c>
      <c r="IKE1904" s="2152">
        <f t="shared" si="2050"/>
        <v>0</v>
      </c>
      <c r="IKF1904" s="1230">
        <f t="shared" ref="IKF1904:IKF1907" si="2051">IKE1904/IKD1904</f>
        <v>0</v>
      </c>
      <c r="IKG1904" s="1193"/>
      <c r="IKH1904" s="1193"/>
      <c r="IKI1904" s="2676" t="s">
        <v>698</v>
      </c>
      <c r="IKJ1904" s="2677"/>
      <c r="IKK1904" s="2152">
        <f t="shared" ref="IKK1904:IKM1904" si="2052">SUM(IKK1905:IKK1907)</f>
        <v>0</v>
      </c>
      <c r="IKL1904" s="2152">
        <f t="shared" si="2052"/>
        <v>115001</v>
      </c>
      <c r="IKM1904" s="2152">
        <f t="shared" si="2052"/>
        <v>0</v>
      </c>
      <c r="IKN1904" s="1230">
        <f t="shared" ref="IKN1904:IKN1907" si="2053">IKM1904/IKL1904</f>
        <v>0</v>
      </c>
      <c r="IKO1904" s="1193"/>
      <c r="IKP1904" s="1193"/>
      <c r="IKQ1904" s="2676" t="s">
        <v>698</v>
      </c>
      <c r="IKR1904" s="2677"/>
      <c r="IKS1904" s="2152">
        <f t="shared" ref="IKS1904:IKU1904" si="2054">SUM(IKS1905:IKS1907)</f>
        <v>0</v>
      </c>
      <c r="IKT1904" s="2152">
        <f t="shared" si="2054"/>
        <v>115001</v>
      </c>
      <c r="IKU1904" s="2152">
        <f t="shared" si="2054"/>
        <v>0</v>
      </c>
      <c r="IKV1904" s="1230">
        <f t="shared" ref="IKV1904:IKV1907" si="2055">IKU1904/IKT1904</f>
        <v>0</v>
      </c>
      <c r="IKW1904" s="1193"/>
      <c r="IKX1904" s="1193"/>
      <c r="IKY1904" s="2676" t="s">
        <v>698</v>
      </c>
      <c r="IKZ1904" s="2677"/>
      <c r="ILA1904" s="2152">
        <f t="shared" ref="ILA1904:ILC1904" si="2056">SUM(ILA1905:ILA1907)</f>
        <v>0</v>
      </c>
      <c r="ILB1904" s="2152">
        <f t="shared" si="2056"/>
        <v>115001</v>
      </c>
      <c r="ILC1904" s="2152">
        <f t="shared" si="2056"/>
        <v>0</v>
      </c>
      <c r="ILD1904" s="1230">
        <f t="shared" ref="ILD1904:ILD1907" si="2057">ILC1904/ILB1904</f>
        <v>0</v>
      </c>
      <c r="ILE1904" s="1193"/>
      <c r="ILF1904" s="1193"/>
      <c r="ILG1904" s="2676" t="s">
        <v>698</v>
      </c>
      <c r="ILH1904" s="2677"/>
      <c r="ILI1904" s="2152">
        <f t="shared" ref="ILI1904:ILK1904" si="2058">SUM(ILI1905:ILI1907)</f>
        <v>0</v>
      </c>
      <c r="ILJ1904" s="2152">
        <f t="shared" si="2058"/>
        <v>115001</v>
      </c>
      <c r="ILK1904" s="2152">
        <f t="shared" si="2058"/>
        <v>0</v>
      </c>
      <c r="ILL1904" s="1230">
        <f t="shared" ref="ILL1904:ILL1907" si="2059">ILK1904/ILJ1904</f>
        <v>0</v>
      </c>
      <c r="ILM1904" s="1193"/>
      <c r="ILN1904" s="1193"/>
      <c r="ILO1904" s="2676" t="s">
        <v>698</v>
      </c>
      <c r="ILP1904" s="2677"/>
      <c r="ILQ1904" s="2152">
        <f t="shared" ref="ILQ1904:ILS1904" si="2060">SUM(ILQ1905:ILQ1907)</f>
        <v>0</v>
      </c>
      <c r="ILR1904" s="2152">
        <f t="shared" si="2060"/>
        <v>115001</v>
      </c>
      <c r="ILS1904" s="2152">
        <f t="shared" si="2060"/>
        <v>0</v>
      </c>
      <c r="ILT1904" s="1230">
        <f t="shared" ref="ILT1904:ILT1907" si="2061">ILS1904/ILR1904</f>
        <v>0</v>
      </c>
      <c r="ILU1904" s="1193"/>
      <c r="ILV1904" s="1193"/>
      <c r="ILW1904" s="2676" t="s">
        <v>698</v>
      </c>
      <c r="ILX1904" s="2677"/>
      <c r="ILY1904" s="2152">
        <f t="shared" ref="ILY1904:IMA1904" si="2062">SUM(ILY1905:ILY1907)</f>
        <v>0</v>
      </c>
      <c r="ILZ1904" s="2152">
        <f t="shared" si="2062"/>
        <v>115001</v>
      </c>
      <c r="IMA1904" s="2152">
        <f t="shared" si="2062"/>
        <v>0</v>
      </c>
      <c r="IMB1904" s="1230">
        <f t="shared" ref="IMB1904:IMB1907" si="2063">IMA1904/ILZ1904</f>
        <v>0</v>
      </c>
      <c r="IMC1904" s="1193"/>
      <c r="IMD1904" s="1193"/>
      <c r="IME1904" s="2676" t="s">
        <v>698</v>
      </c>
      <c r="IMF1904" s="2677"/>
      <c r="IMG1904" s="2152">
        <f t="shared" ref="IMG1904:IMI1904" si="2064">SUM(IMG1905:IMG1907)</f>
        <v>0</v>
      </c>
      <c r="IMH1904" s="2152">
        <f t="shared" si="2064"/>
        <v>115001</v>
      </c>
      <c r="IMI1904" s="2152">
        <f t="shared" si="2064"/>
        <v>0</v>
      </c>
      <c r="IMJ1904" s="1230">
        <f t="shared" ref="IMJ1904:IMJ1907" si="2065">IMI1904/IMH1904</f>
        <v>0</v>
      </c>
      <c r="IMK1904" s="1193"/>
      <c r="IML1904" s="1193"/>
      <c r="IMM1904" s="2676" t="s">
        <v>698</v>
      </c>
      <c r="IMN1904" s="2677"/>
      <c r="IMO1904" s="2152">
        <f t="shared" ref="IMO1904:IMQ1904" si="2066">SUM(IMO1905:IMO1907)</f>
        <v>0</v>
      </c>
      <c r="IMP1904" s="2152">
        <f t="shared" si="2066"/>
        <v>115001</v>
      </c>
      <c r="IMQ1904" s="2152">
        <f t="shared" si="2066"/>
        <v>0</v>
      </c>
      <c r="IMR1904" s="1230">
        <f t="shared" ref="IMR1904:IMR1907" si="2067">IMQ1904/IMP1904</f>
        <v>0</v>
      </c>
      <c r="IMS1904" s="1193"/>
      <c r="IMT1904" s="1193"/>
      <c r="IMU1904" s="2676" t="s">
        <v>698</v>
      </c>
      <c r="IMV1904" s="2677"/>
      <c r="IMW1904" s="2152">
        <f t="shared" ref="IMW1904:IMY1904" si="2068">SUM(IMW1905:IMW1907)</f>
        <v>0</v>
      </c>
      <c r="IMX1904" s="2152">
        <f t="shared" si="2068"/>
        <v>115001</v>
      </c>
      <c r="IMY1904" s="2152">
        <f t="shared" si="2068"/>
        <v>0</v>
      </c>
      <c r="IMZ1904" s="1230">
        <f t="shared" ref="IMZ1904:IMZ1907" si="2069">IMY1904/IMX1904</f>
        <v>0</v>
      </c>
      <c r="INA1904" s="1193"/>
      <c r="INB1904" s="1193"/>
      <c r="INC1904" s="2676" t="s">
        <v>698</v>
      </c>
      <c r="IND1904" s="2677"/>
      <c r="INE1904" s="2152">
        <f t="shared" ref="INE1904:ING1904" si="2070">SUM(INE1905:INE1907)</f>
        <v>0</v>
      </c>
      <c r="INF1904" s="2152">
        <f t="shared" si="2070"/>
        <v>115001</v>
      </c>
      <c r="ING1904" s="2152">
        <f t="shared" si="2070"/>
        <v>0</v>
      </c>
      <c r="INH1904" s="1230">
        <f t="shared" ref="INH1904:INH1907" si="2071">ING1904/INF1904</f>
        <v>0</v>
      </c>
      <c r="INI1904" s="1193"/>
      <c r="INJ1904" s="1193"/>
      <c r="INK1904" s="2676" t="s">
        <v>698</v>
      </c>
      <c r="INL1904" s="2677"/>
      <c r="INM1904" s="2152">
        <f t="shared" ref="INM1904:INO1904" si="2072">SUM(INM1905:INM1907)</f>
        <v>0</v>
      </c>
      <c r="INN1904" s="2152">
        <f t="shared" si="2072"/>
        <v>115001</v>
      </c>
      <c r="INO1904" s="2152">
        <f t="shared" si="2072"/>
        <v>0</v>
      </c>
      <c r="INP1904" s="1230">
        <f t="shared" ref="INP1904:INP1907" si="2073">INO1904/INN1904</f>
        <v>0</v>
      </c>
      <c r="INQ1904" s="1193"/>
      <c r="INR1904" s="1193"/>
      <c r="INS1904" s="2676" t="s">
        <v>698</v>
      </c>
      <c r="INT1904" s="2677"/>
      <c r="INU1904" s="2152">
        <f t="shared" ref="INU1904:INW1904" si="2074">SUM(INU1905:INU1907)</f>
        <v>0</v>
      </c>
      <c r="INV1904" s="2152">
        <f t="shared" si="2074"/>
        <v>115001</v>
      </c>
      <c r="INW1904" s="2152">
        <f t="shared" si="2074"/>
        <v>0</v>
      </c>
      <c r="INX1904" s="1230">
        <f t="shared" ref="INX1904:INX1907" si="2075">INW1904/INV1904</f>
        <v>0</v>
      </c>
      <c r="INY1904" s="1193"/>
      <c r="INZ1904" s="1193"/>
      <c r="IOA1904" s="2676" t="s">
        <v>698</v>
      </c>
      <c r="IOB1904" s="2677"/>
      <c r="IOC1904" s="2152">
        <f t="shared" ref="IOC1904:IOE1904" si="2076">SUM(IOC1905:IOC1907)</f>
        <v>0</v>
      </c>
      <c r="IOD1904" s="2152">
        <f t="shared" si="2076"/>
        <v>115001</v>
      </c>
      <c r="IOE1904" s="2152">
        <f t="shared" si="2076"/>
        <v>0</v>
      </c>
      <c r="IOF1904" s="1230">
        <f t="shared" ref="IOF1904:IOF1907" si="2077">IOE1904/IOD1904</f>
        <v>0</v>
      </c>
      <c r="IOG1904" s="1193"/>
      <c r="IOH1904" s="1193"/>
      <c r="IOI1904" s="2676" t="s">
        <v>698</v>
      </c>
      <c r="IOJ1904" s="2677"/>
      <c r="IOK1904" s="2152">
        <f t="shared" ref="IOK1904:IOM1904" si="2078">SUM(IOK1905:IOK1907)</f>
        <v>0</v>
      </c>
      <c r="IOL1904" s="2152">
        <f t="shared" si="2078"/>
        <v>115001</v>
      </c>
      <c r="IOM1904" s="2152">
        <f t="shared" si="2078"/>
        <v>0</v>
      </c>
      <c r="ION1904" s="1230">
        <f t="shared" ref="ION1904:ION1907" si="2079">IOM1904/IOL1904</f>
        <v>0</v>
      </c>
      <c r="IOO1904" s="1193"/>
      <c r="IOP1904" s="1193"/>
      <c r="IOQ1904" s="2676" t="s">
        <v>698</v>
      </c>
      <c r="IOR1904" s="2677"/>
      <c r="IOS1904" s="2152">
        <f t="shared" ref="IOS1904:IOU1904" si="2080">SUM(IOS1905:IOS1907)</f>
        <v>0</v>
      </c>
      <c r="IOT1904" s="2152">
        <f t="shared" si="2080"/>
        <v>115001</v>
      </c>
      <c r="IOU1904" s="2152">
        <f t="shared" si="2080"/>
        <v>0</v>
      </c>
      <c r="IOV1904" s="1230">
        <f t="shared" ref="IOV1904:IOV1907" si="2081">IOU1904/IOT1904</f>
        <v>0</v>
      </c>
      <c r="IOW1904" s="1193"/>
      <c r="IOX1904" s="1193"/>
      <c r="IOY1904" s="2676" t="s">
        <v>698</v>
      </c>
      <c r="IOZ1904" s="2677"/>
      <c r="IPA1904" s="2152">
        <f t="shared" ref="IPA1904:IPC1904" si="2082">SUM(IPA1905:IPA1907)</f>
        <v>0</v>
      </c>
      <c r="IPB1904" s="2152">
        <f t="shared" si="2082"/>
        <v>115001</v>
      </c>
      <c r="IPC1904" s="2152">
        <f t="shared" si="2082"/>
        <v>0</v>
      </c>
      <c r="IPD1904" s="1230">
        <f t="shared" ref="IPD1904:IPD1907" si="2083">IPC1904/IPB1904</f>
        <v>0</v>
      </c>
      <c r="IPE1904" s="1193"/>
      <c r="IPF1904" s="1193"/>
      <c r="IPG1904" s="2676" t="s">
        <v>698</v>
      </c>
      <c r="IPH1904" s="2677"/>
      <c r="IPI1904" s="2152">
        <f t="shared" ref="IPI1904:IPK1904" si="2084">SUM(IPI1905:IPI1907)</f>
        <v>0</v>
      </c>
      <c r="IPJ1904" s="2152">
        <f t="shared" si="2084"/>
        <v>115001</v>
      </c>
      <c r="IPK1904" s="2152">
        <f t="shared" si="2084"/>
        <v>0</v>
      </c>
      <c r="IPL1904" s="1230">
        <f t="shared" ref="IPL1904:IPL1907" si="2085">IPK1904/IPJ1904</f>
        <v>0</v>
      </c>
      <c r="IPM1904" s="1193"/>
      <c r="IPN1904" s="1193"/>
      <c r="IPO1904" s="2676" t="s">
        <v>698</v>
      </c>
      <c r="IPP1904" s="2677"/>
      <c r="IPQ1904" s="2152">
        <f t="shared" ref="IPQ1904:IPS1904" si="2086">SUM(IPQ1905:IPQ1907)</f>
        <v>0</v>
      </c>
      <c r="IPR1904" s="2152">
        <f t="shared" si="2086"/>
        <v>115001</v>
      </c>
      <c r="IPS1904" s="2152">
        <f t="shared" si="2086"/>
        <v>0</v>
      </c>
      <c r="IPT1904" s="1230">
        <f t="shared" ref="IPT1904:IPT1907" si="2087">IPS1904/IPR1904</f>
        <v>0</v>
      </c>
      <c r="IPU1904" s="1193"/>
      <c r="IPV1904" s="1193"/>
      <c r="IPW1904" s="2676" t="s">
        <v>698</v>
      </c>
      <c r="IPX1904" s="2677"/>
      <c r="IPY1904" s="2152">
        <f t="shared" ref="IPY1904:IQA1904" si="2088">SUM(IPY1905:IPY1907)</f>
        <v>0</v>
      </c>
      <c r="IPZ1904" s="2152">
        <f t="shared" si="2088"/>
        <v>115001</v>
      </c>
      <c r="IQA1904" s="2152">
        <f t="shared" si="2088"/>
        <v>0</v>
      </c>
      <c r="IQB1904" s="1230">
        <f t="shared" ref="IQB1904:IQB1907" si="2089">IQA1904/IPZ1904</f>
        <v>0</v>
      </c>
      <c r="IQC1904" s="1193"/>
      <c r="IQD1904" s="1193"/>
      <c r="IQE1904" s="2676" t="s">
        <v>698</v>
      </c>
      <c r="IQF1904" s="2677"/>
      <c r="IQG1904" s="2152">
        <f t="shared" ref="IQG1904:IQI1904" si="2090">SUM(IQG1905:IQG1907)</f>
        <v>0</v>
      </c>
      <c r="IQH1904" s="2152">
        <f t="shared" si="2090"/>
        <v>115001</v>
      </c>
      <c r="IQI1904" s="2152">
        <f t="shared" si="2090"/>
        <v>0</v>
      </c>
      <c r="IQJ1904" s="1230">
        <f t="shared" ref="IQJ1904:IQJ1907" si="2091">IQI1904/IQH1904</f>
        <v>0</v>
      </c>
      <c r="IQK1904" s="1193"/>
      <c r="IQL1904" s="1193"/>
      <c r="IQM1904" s="2676" t="s">
        <v>698</v>
      </c>
      <c r="IQN1904" s="2677"/>
      <c r="IQO1904" s="2152">
        <f t="shared" ref="IQO1904:IQQ1904" si="2092">SUM(IQO1905:IQO1907)</f>
        <v>0</v>
      </c>
      <c r="IQP1904" s="2152">
        <f t="shared" si="2092"/>
        <v>115001</v>
      </c>
      <c r="IQQ1904" s="2152">
        <f t="shared" si="2092"/>
        <v>0</v>
      </c>
      <c r="IQR1904" s="1230">
        <f t="shared" ref="IQR1904:IQR1907" si="2093">IQQ1904/IQP1904</f>
        <v>0</v>
      </c>
      <c r="IQS1904" s="1193"/>
      <c r="IQT1904" s="1193"/>
      <c r="IQU1904" s="2676" t="s">
        <v>698</v>
      </c>
      <c r="IQV1904" s="2677"/>
      <c r="IQW1904" s="2152">
        <f t="shared" ref="IQW1904:IQY1904" si="2094">SUM(IQW1905:IQW1907)</f>
        <v>0</v>
      </c>
      <c r="IQX1904" s="2152">
        <f t="shared" si="2094"/>
        <v>115001</v>
      </c>
      <c r="IQY1904" s="2152">
        <f t="shared" si="2094"/>
        <v>0</v>
      </c>
      <c r="IQZ1904" s="1230">
        <f t="shared" ref="IQZ1904:IQZ1907" si="2095">IQY1904/IQX1904</f>
        <v>0</v>
      </c>
      <c r="IRA1904" s="1193"/>
      <c r="IRB1904" s="1193"/>
      <c r="IRC1904" s="2676" t="s">
        <v>698</v>
      </c>
      <c r="IRD1904" s="2677"/>
      <c r="IRE1904" s="2152">
        <f t="shared" ref="IRE1904:IRG1904" si="2096">SUM(IRE1905:IRE1907)</f>
        <v>0</v>
      </c>
      <c r="IRF1904" s="2152">
        <f t="shared" si="2096"/>
        <v>115001</v>
      </c>
      <c r="IRG1904" s="2152">
        <f t="shared" si="2096"/>
        <v>0</v>
      </c>
      <c r="IRH1904" s="1230">
        <f t="shared" ref="IRH1904:IRH1907" si="2097">IRG1904/IRF1904</f>
        <v>0</v>
      </c>
      <c r="IRI1904" s="1193"/>
      <c r="IRJ1904" s="1193"/>
      <c r="IRK1904" s="2676" t="s">
        <v>698</v>
      </c>
      <c r="IRL1904" s="2677"/>
      <c r="IRM1904" s="2152">
        <f t="shared" ref="IRM1904:IRO1904" si="2098">SUM(IRM1905:IRM1907)</f>
        <v>0</v>
      </c>
      <c r="IRN1904" s="2152">
        <f t="shared" si="2098"/>
        <v>115001</v>
      </c>
      <c r="IRO1904" s="2152">
        <f t="shared" si="2098"/>
        <v>0</v>
      </c>
      <c r="IRP1904" s="1230">
        <f t="shared" ref="IRP1904:IRP1907" si="2099">IRO1904/IRN1904</f>
        <v>0</v>
      </c>
      <c r="IRQ1904" s="1193"/>
      <c r="IRR1904" s="1193"/>
      <c r="IRS1904" s="2676" t="s">
        <v>698</v>
      </c>
      <c r="IRT1904" s="2677"/>
      <c r="IRU1904" s="2152">
        <f t="shared" ref="IRU1904:IRW1904" si="2100">SUM(IRU1905:IRU1907)</f>
        <v>0</v>
      </c>
      <c r="IRV1904" s="2152">
        <f t="shared" si="2100"/>
        <v>115001</v>
      </c>
      <c r="IRW1904" s="2152">
        <f t="shared" si="2100"/>
        <v>0</v>
      </c>
      <c r="IRX1904" s="1230">
        <f t="shared" ref="IRX1904:IRX1907" si="2101">IRW1904/IRV1904</f>
        <v>0</v>
      </c>
      <c r="IRY1904" s="1193"/>
      <c r="IRZ1904" s="1193"/>
      <c r="ISA1904" s="2676" t="s">
        <v>698</v>
      </c>
      <c r="ISB1904" s="2677"/>
      <c r="ISC1904" s="2152">
        <f t="shared" ref="ISC1904:ISE1904" si="2102">SUM(ISC1905:ISC1907)</f>
        <v>0</v>
      </c>
      <c r="ISD1904" s="2152">
        <f t="shared" si="2102"/>
        <v>115001</v>
      </c>
      <c r="ISE1904" s="2152">
        <f t="shared" si="2102"/>
        <v>0</v>
      </c>
      <c r="ISF1904" s="1230">
        <f t="shared" ref="ISF1904:ISF1907" si="2103">ISE1904/ISD1904</f>
        <v>0</v>
      </c>
      <c r="ISG1904" s="1193"/>
      <c r="ISH1904" s="1193"/>
      <c r="ISI1904" s="2676" t="s">
        <v>698</v>
      </c>
      <c r="ISJ1904" s="2677"/>
      <c r="ISK1904" s="2152">
        <f t="shared" ref="ISK1904:ISM1904" si="2104">SUM(ISK1905:ISK1907)</f>
        <v>0</v>
      </c>
      <c r="ISL1904" s="2152">
        <f t="shared" si="2104"/>
        <v>115001</v>
      </c>
      <c r="ISM1904" s="2152">
        <f t="shared" si="2104"/>
        <v>0</v>
      </c>
      <c r="ISN1904" s="1230">
        <f t="shared" ref="ISN1904:ISN1907" si="2105">ISM1904/ISL1904</f>
        <v>0</v>
      </c>
      <c r="ISO1904" s="1193"/>
      <c r="ISP1904" s="1193"/>
      <c r="ISQ1904" s="2676" t="s">
        <v>698</v>
      </c>
      <c r="ISR1904" s="2677"/>
      <c r="ISS1904" s="2152">
        <f t="shared" ref="ISS1904:ISU1904" si="2106">SUM(ISS1905:ISS1907)</f>
        <v>0</v>
      </c>
      <c r="IST1904" s="2152">
        <f t="shared" si="2106"/>
        <v>115001</v>
      </c>
      <c r="ISU1904" s="2152">
        <f t="shared" si="2106"/>
        <v>0</v>
      </c>
      <c r="ISV1904" s="1230">
        <f t="shared" ref="ISV1904:ISV1907" si="2107">ISU1904/IST1904</f>
        <v>0</v>
      </c>
      <c r="ISW1904" s="1193"/>
      <c r="ISX1904" s="1193"/>
      <c r="ISY1904" s="2676" t="s">
        <v>698</v>
      </c>
      <c r="ISZ1904" s="2677"/>
      <c r="ITA1904" s="2152">
        <f t="shared" ref="ITA1904:ITC1904" si="2108">SUM(ITA1905:ITA1907)</f>
        <v>0</v>
      </c>
      <c r="ITB1904" s="2152">
        <f t="shared" si="2108"/>
        <v>115001</v>
      </c>
      <c r="ITC1904" s="2152">
        <f t="shared" si="2108"/>
        <v>0</v>
      </c>
      <c r="ITD1904" s="1230">
        <f t="shared" ref="ITD1904:ITD1907" si="2109">ITC1904/ITB1904</f>
        <v>0</v>
      </c>
      <c r="ITE1904" s="1193"/>
      <c r="ITF1904" s="1193"/>
      <c r="ITG1904" s="2676" t="s">
        <v>698</v>
      </c>
      <c r="ITH1904" s="2677"/>
      <c r="ITI1904" s="2152">
        <f t="shared" ref="ITI1904:ITK1904" si="2110">SUM(ITI1905:ITI1907)</f>
        <v>0</v>
      </c>
      <c r="ITJ1904" s="2152">
        <f t="shared" si="2110"/>
        <v>115001</v>
      </c>
      <c r="ITK1904" s="2152">
        <f t="shared" si="2110"/>
        <v>0</v>
      </c>
      <c r="ITL1904" s="1230">
        <f t="shared" ref="ITL1904:ITL1907" si="2111">ITK1904/ITJ1904</f>
        <v>0</v>
      </c>
      <c r="ITM1904" s="1193"/>
      <c r="ITN1904" s="1193"/>
      <c r="ITO1904" s="2676" t="s">
        <v>698</v>
      </c>
      <c r="ITP1904" s="2677"/>
      <c r="ITQ1904" s="2152">
        <f t="shared" ref="ITQ1904:ITS1904" si="2112">SUM(ITQ1905:ITQ1907)</f>
        <v>0</v>
      </c>
      <c r="ITR1904" s="2152">
        <f t="shared" si="2112"/>
        <v>115001</v>
      </c>
      <c r="ITS1904" s="2152">
        <f t="shared" si="2112"/>
        <v>0</v>
      </c>
      <c r="ITT1904" s="1230">
        <f t="shared" ref="ITT1904:ITT1907" si="2113">ITS1904/ITR1904</f>
        <v>0</v>
      </c>
      <c r="ITU1904" s="1193"/>
      <c r="ITV1904" s="1193"/>
      <c r="ITW1904" s="2676" t="s">
        <v>698</v>
      </c>
      <c r="ITX1904" s="2677"/>
      <c r="ITY1904" s="2152">
        <f t="shared" ref="ITY1904:IUA1904" si="2114">SUM(ITY1905:ITY1907)</f>
        <v>0</v>
      </c>
      <c r="ITZ1904" s="2152">
        <f t="shared" si="2114"/>
        <v>115001</v>
      </c>
      <c r="IUA1904" s="2152">
        <f t="shared" si="2114"/>
        <v>0</v>
      </c>
      <c r="IUB1904" s="1230">
        <f t="shared" ref="IUB1904:IUB1907" si="2115">IUA1904/ITZ1904</f>
        <v>0</v>
      </c>
      <c r="IUC1904" s="1193"/>
      <c r="IUD1904" s="1193"/>
      <c r="IUE1904" s="2676" t="s">
        <v>698</v>
      </c>
      <c r="IUF1904" s="2677"/>
      <c r="IUG1904" s="2152">
        <f t="shared" ref="IUG1904:IUI1904" si="2116">SUM(IUG1905:IUG1907)</f>
        <v>0</v>
      </c>
      <c r="IUH1904" s="2152">
        <f t="shared" si="2116"/>
        <v>115001</v>
      </c>
      <c r="IUI1904" s="2152">
        <f t="shared" si="2116"/>
        <v>0</v>
      </c>
      <c r="IUJ1904" s="1230">
        <f t="shared" ref="IUJ1904:IUJ1907" si="2117">IUI1904/IUH1904</f>
        <v>0</v>
      </c>
      <c r="IUK1904" s="1193"/>
      <c r="IUL1904" s="1193"/>
      <c r="IUM1904" s="2676" t="s">
        <v>698</v>
      </c>
      <c r="IUN1904" s="2677"/>
      <c r="IUO1904" s="2152">
        <f t="shared" ref="IUO1904:IUQ1904" si="2118">SUM(IUO1905:IUO1907)</f>
        <v>0</v>
      </c>
      <c r="IUP1904" s="2152">
        <f t="shared" si="2118"/>
        <v>115001</v>
      </c>
      <c r="IUQ1904" s="2152">
        <f t="shared" si="2118"/>
        <v>0</v>
      </c>
      <c r="IUR1904" s="1230">
        <f t="shared" ref="IUR1904:IUR1907" si="2119">IUQ1904/IUP1904</f>
        <v>0</v>
      </c>
      <c r="IUS1904" s="1193"/>
      <c r="IUT1904" s="1193"/>
      <c r="IUU1904" s="2676" t="s">
        <v>698</v>
      </c>
      <c r="IUV1904" s="2677"/>
      <c r="IUW1904" s="2152">
        <f t="shared" ref="IUW1904:IUY1904" si="2120">SUM(IUW1905:IUW1907)</f>
        <v>0</v>
      </c>
      <c r="IUX1904" s="2152">
        <f t="shared" si="2120"/>
        <v>115001</v>
      </c>
      <c r="IUY1904" s="2152">
        <f t="shared" si="2120"/>
        <v>0</v>
      </c>
      <c r="IUZ1904" s="1230">
        <f t="shared" ref="IUZ1904:IUZ1907" si="2121">IUY1904/IUX1904</f>
        <v>0</v>
      </c>
      <c r="IVA1904" s="1193"/>
      <c r="IVB1904" s="1193"/>
      <c r="IVC1904" s="2676" t="s">
        <v>698</v>
      </c>
      <c r="IVD1904" s="2677"/>
      <c r="IVE1904" s="2152">
        <f t="shared" ref="IVE1904:IVG1904" si="2122">SUM(IVE1905:IVE1907)</f>
        <v>0</v>
      </c>
      <c r="IVF1904" s="2152">
        <f t="shared" si="2122"/>
        <v>115001</v>
      </c>
      <c r="IVG1904" s="2152">
        <f t="shared" si="2122"/>
        <v>0</v>
      </c>
      <c r="IVH1904" s="1230">
        <f t="shared" ref="IVH1904:IVH1907" si="2123">IVG1904/IVF1904</f>
        <v>0</v>
      </c>
      <c r="IVI1904" s="1193"/>
      <c r="IVJ1904" s="1193"/>
      <c r="IVK1904" s="2676" t="s">
        <v>698</v>
      </c>
      <c r="IVL1904" s="2677"/>
      <c r="IVM1904" s="2152">
        <f t="shared" ref="IVM1904:IVO1904" si="2124">SUM(IVM1905:IVM1907)</f>
        <v>0</v>
      </c>
      <c r="IVN1904" s="2152">
        <f t="shared" si="2124"/>
        <v>115001</v>
      </c>
      <c r="IVO1904" s="2152">
        <f t="shared" si="2124"/>
        <v>0</v>
      </c>
      <c r="IVP1904" s="1230">
        <f t="shared" ref="IVP1904:IVP1907" si="2125">IVO1904/IVN1904</f>
        <v>0</v>
      </c>
      <c r="IVQ1904" s="1193"/>
      <c r="IVR1904" s="1193"/>
      <c r="IVS1904" s="2676" t="s">
        <v>698</v>
      </c>
      <c r="IVT1904" s="2677"/>
      <c r="IVU1904" s="2152">
        <f t="shared" ref="IVU1904:IVW1904" si="2126">SUM(IVU1905:IVU1907)</f>
        <v>0</v>
      </c>
      <c r="IVV1904" s="2152">
        <f t="shared" si="2126"/>
        <v>115001</v>
      </c>
      <c r="IVW1904" s="2152">
        <f t="shared" si="2126"/>
        <v>0</v>
      </c>
      <c r="IVX1904" s="1230">
        <f t="shared" ref="IVX1904:IVX1907" si="2127">IVW1904/IVV1904</f>
        <v>0</v>
      </c>
      <c r="IVY1904" s="1193"/>
      <c r="IVZ1904" s="1193"/>
      <c r="IWA1904" s="2676" t="s">
        <v>698</v>
      </c>
      <c r="IWB1904" s="2677"/>
      <c r="IWC1904" s="2152">
        <f t="shared" ref="IWC1904:IWE1904" si="2128">SUM(IWC1905:IWC1907)</f>
        <v>0</v>
      </c>
      <c r="IWD1904" s="2152">
        <f t="shared" si="2128"/>
        <v>115001</v>
      </c>
      <c r="IWE1904" s="2152">
        <f t="shared" si="2128"/>
        <v>0</v>
      </c>
      <c r="IWF1904" s="1230">
        <f t="shared" ref="IWF1904:IWF1907" si="2129">IWE1904/IWD1904</f>
        <v>0</v>
      </c>
      <c r="IWG1904" s="1193"/>
      <c r="IWH1904" s="1193"/>
      <c r="IWI1904" s="2676" t="s">
        <v>698</v>
      </c>
      <c r="IWJ1904" s="2677"/>
      <c r="IWK1904" s="2152">
        <f t="shared" ref="IWK1904:IWM1904" si="2130">SUM(IWK1905:IWK1907)</f>
        <v>0</v>
      </c>
      <c r="IWL1904" s="2152">
        <f t="shared" si="2130"/>
        <v>115001</v>
      </c>
      <c r="IWM1904" s="2152">
        <f t="shared" si="2130"/>
        <v>0</v>
      </c>
      <c r="IWN1904" s="1230">
        <f t="shared" ref="IWN1904:IWN1907" si="2131">IWM1904/IWL1904</f>
        <v>0</v>
      </c>
      <c r="IWO1904" s="1193"/>
      <c r="IWP1904" s="1193"/>
      <c r="IWQ1904" s="2676" t="s">
        <v>698</v>
      </c>
      <c r="IWR1904" s="2677"/>
      <c r="IWS1904" s="2152">
        <f t="shared" ref="IWS1904:IWU1904" si="2132">SUM(IWS1905:IWS1907)</f>
        <v>0</v>
      </c>
      <c r="IWT1904" s="2152">
        <f t="shared" si="2132"/>
        <v>115001</v>
      </c>
      <c r="IWU1904" s="2152">
        <f t="shared" si="2132"/>
        <v>0</v>
      </c>
      <c r="IWV1904" s="1230">
        <f t="shared" ref="IWV1904:IWV1907" si="2133">IWU1904/IWT1904</f>
        <v>0</v>
      </c>
      <c r="IWW1904" s="1193"/>
      <c r="IWX1904" s="1193"/>
      <c r="IWY1904" s="2676" t="s">
        <v>698</v>
      </c>
      <c r="IWZ1904" s="2677"/>
      <c r="IXA1904" s="2152">
        <f t="shared" ref="IXA1904:IXC1904" si="2134">SUM(IXA1905:IXA1907)</f>
        <v>0</v>
      </c>
      <c r="IXB1904" s="2152">
        <f t="shared" si="2134"/>
        <v>115001</v>
      </c>
      <c r="IXC1904" s="2152">
        <f t="shared" si="2134"/>
        <v>0</v>
      </c>
      <c r="IXD1904" s="1230">
        <f t="shared" ref="IXD1904:IXD1907" si="2135">IXC1904/IXB1904</f>
        <v>0</v>
      </c>
      <c r="IXE1904" s="1193"/>
      <c r="IXF1904" s="1193"/>
      <c r="IXG1904" s="2676" t="s">
        <v>698</v>
      </c>
      <c r="IXH1904" s="2677"/>
      <c r="IXI1904" s="2152">
        <f t="shared" ref="IXI1904:IXK1904" si="2136">SUM(IXI1905:IXI1907)</f>
        <v>0</v>
      </c>
      <c r="IXJ1904" s="2152">
        <f t="shared" si="2136"/>
        <v>115001</v>
      </c>
      <c r="IXK1904" s="2152">
        <f t="shared" si="2136"/>
        <v>0</v>
      </c>
      <c r="IXL1904" s="1230">
        <f t="shared" ref="IXL1904:IXL1907" si="2137">IXK1904/IXJ1904</f>
        <v>0</v>
      </c>
      <c r="IXM1904" s="1193"/>
      <c r="IXN1904" s="1193"/>
      <c r="IXO1904" s="2676" t="s">
        <v>698</v>
      </c>
      <c r="IXP1904" s="2677"/>
      <c r="IXQ1904" s="2152">
        <f t="shared" ref="IXQ1904:IXS1904" si="2138">SUM(IXQ1905:IXQ1907)</f>
        <v>0</v>
      </c>
      <c r="IXR1904" s="2152">
        <f t="shared" si="2138"/>
        <v>115001</v>
      </c>
      <c r="IXS1904" s="2152">
        <f t="shared" si="2138"/>
        <v>0</v>
      </c>
      <c r="IXT1904" s="1230">
        <f t="shared" ref="IXT1904:IXT1907" si="2139">IXS1904/IXR1904</f>
        <v>0</v>
      </c>
      <c r="IXU1904" s="1193"/>
      <c r="IXV1904" s="1193"/>
      <c r="IXW1904" s="2676" t="s">
        <v>698</v>
      </c>
      <c r="IXX1904" s="2677"/>
      <c r="IXY1904" s="2152">
        <f t="shared" ref="IXY1904:IYA1904" si="2140">SUM(IXY1905:IXY1907)</f>
        <v>0</v>
      </c>
      <c r="IXZ1904" s="2152">
        <f t="shared" si="2140"/>
        <v>115001</v>
      </c>
      <c r="IYA1904" s="2152">
        <f t="shared" si="2140"/>
        <v>0</v>
      </c>
      <c r="IYB1904" s="1230">
        <f t="shared" ref="IYB1904:IYB1907" si="2141">IYA1904/IXZ1904</f>
        <v>0</v>
      </c>
      <c r="IYC1904" s="1193"/>
      <c r="IYD1904" s="1193"/>
      <c r="IYE1904" s="2676" t="s">
        <v>698</v>
      </c>
      <c r="IYF1904" s="2677"/>
      <c r="IYG1904" s="2152">
        <f t="shared" ref="IYG1904:IYI1904" si="2142">SUM(IYG1905:IYG1907)</f>
        <v>0</v>
      </c>
      <c r="IYH1904" s="2152">
        <f t="shared" si="2142"/>
        <v>115001</v>
      </c>
      <c r="IYI1904" s="2152">
        <f t="shared" si="2142"/>
        <v>0</v>
      </c>
      <c r="IYJ1904" s="1230">
        <f t="shared" ref="IYJ1904:IYJ1907" si="2143">IYI1904/IYH1904</f>
        <v>0</v>
      </c>
      <c r="IYK1904" s="1193"/>
      <c r="IYL1904" s="1193"/>
      <c r="IYM1904" s="2676" t="s">
        <v>698</v>
      </c>
      <c r="IYN1904" s="2677"/>
      <c r="IYO1904" s="2152">
        <f t="shared" ref="IYO1904:IYQ1904" si="2144">SUM(IYO1905:IYO1907)</f>
        <v>0</v>
      </c>
      <c r="IYP1904" s="2152">
        <f t="shared" si="2144"/>
        <v>115001</v>
      </c>
      <c r="IYQ1904" s="2152">
        <f t="shared" si="2144"/>
        <v>0</v>
      </c>
      <c r="IYR1904" s="1230">
        <f t="shared" ref="IYR1904:IYR1907" si="2145">IYQ1904/IYP1904</f>
        <v>0</v>
      </c>
      <c r="IYS1904" s="1193"/>
      <c r="IYT1904" s="1193"/>
      <c r="IYU1904" s="2676" t="s">
        <v>698</v>
      </c>
      <c r="IYV1904" s="2677"/>
      <c r="IYW1904" s="2152">
        <f t="shared" ref="IYW1904:IYY1904" si="2146">SUM(IYW1905:IYW1907)</f>
        <v>0</v>
      </c>
      <c r="IYX1904" s="2152">
        <f t="shared" si="2146"/>
        <v>115001</v>
      </c>
      <c r="IYY1904" s="2152">
        <f t="shared" si="2146"/>
        <v>0</v>
      </c>
      <c r="IYZ1904" s="1230">
        <f t="shared" ref="IYZ1904:IYZ1907" si="2147">IYY1904/IYX1904</f>
        <v>0</v>
      </c>
      <c r="IZA1904" s="1193"/>
      <c r="IZB1904" s="1193"/>
      <c r="IZC1904" s="2676" t="s">
        <v>698</v>
      </c>
      <c r="IZD1904" s="2677"/>
      <c r="IZE1904" s="2152">
        <f t="shared" ref="IZE1904:IZG1904" si="2148">SUM(IZE1905:IZE1907)</f>
        <v>0</v>
      </c>
      <c r="IZF1904" s="2152">
        <f t="shared" si="2148"/>
        <v>115001</v>
      </c>
      <c r="IZG1904" s="2152">
        <f t="shared" si="2148"/>
        <v>0</v>
      </c>
      <c r="IZH1904" s="1230">
        <f t="shared" ref="IZH1904:IZH1907" si="2149">IZG1904/IZF1904</f>
        <v>0</v>
      </c>
      <c r="IZI1904" s="1193"/>
      <c r="IZJ1904" s="1193"/>
      <c r="IZK1904" s="2676" t="s">
        <v>698</v>
      </c>
      <c r="IZL1904" s="2677"/>
      <c r="IZM1904" s="2152">
        <f t="shared" ref="IZM1904:IZO1904" si="2150">SUM(IZM1905:IZM1907)</f>
        <v>0</v>
      </c>
      <c r="IZN1904" s="2152">
        <f t="shared" si="2150"/>
        <v>115001</v>
      </c>
      <c r="IZO1904" s="2152">
        <f t="shared" si="2150"/>
        <v>0</v>
      </c>
      <c r="IZP1904" s="1230">
        <f t="shared" ref="IZP1904:IZP1907" si="2151">IZO1904/IZN1904</f>
        <v>0</v>
      </c>
      <c r="IZQ1904" s="1193"/>
      <c r="IZR1904" s="1193"/>
      <c r="IZS1904" s="2676" t="s">
        <v>698</v>
      </c>
      <c r="IZT1904" s="2677"/>
      <c r="IZU1904" s="2152">
        <f t="shared" ref="IZU1904:IZW1904" si="2152">SUM(IZU1905:IZU1907)</f>
        <v>0</v>
      </c>
      <c r="IZV1904" s="2152">
        <f t="shared" si="2152"/>
        <v>115001</v>
      </c>
      <c r="IZW1904" s="2152">
        <f t="shared" si="2152"/>
        <v>0</v>
      </c>
      <c r="IZX1904" s="1230">
        <f t="shared" ref="IZX1904:IZX1907" si="2153">IZW1904/IZV1904</f>
        <v>0</v>
      </c>
      <c r="IZY1904" s="1193"/>
      <c r="IZZ1904" s="1193"/>
      <c r="JAA1904" s="2676" t="s">
        <v>698</v>
      </c>
      <c r="JAB1904" s="2677"/>
      <c r="JAC1904" s="2152">
        <f t="shared" ref="JAC1904:JAE1904" si="2154">SUM(JAC1905:JAC1907)</f>
        <v>0</v>
      </c>
      <c r="JAD1904" s="2152">
        <f t="shared" si="2154"/>
        <v>115001</v>
      </c>
      <c r="JAE1904" s="2152">
        <f t="shared" si="2154"/>
        <v>0</v>
      </c>
      <c r="JAF1904" s="1230">
        <f t="shared" ref="JAF1904:JAF1907" si="2155">JAE1904/JAD1904</f>
        <v>0</v>
      </c>
      <c r="JAG1904" s="1193"/>
      <c r="JAH1904" s="1193"/>
      <c r="JAI1904" s="2676" t="s">
        <v>698</v>
      </c>
      <c r="JAJ1904" s="2677"/>
      <c r="JAK1904" s="2152">
        <f t="shared" ref="JAK1904:JAM1904" si="2156">SUM(JAK1905:JAK1907)</f>
        <v>0</v>
      </c>
      <c r="JAL1904" s="2152">
        <f t="shared" si="2156"/>
        <v>115001</v>
      </c>
      <c r="JAM1904" s="2152">
        <f t="shared" si="2156"/>
        <v>0</v>
      </c>
      <c r="JAN1904" s="1230">
        <f t="shared" ref="JAN1904:JAN1907" si="2157">JAM1904/JAL1904</f>
        <v>0</v>
      </c>
      <c r="JAO1904" s="1193"/>
      <c r="JAP1904" s="1193"/>
      <c r="JAQ1904" s="2676" t="s">
        <v>698</v>
      </c>
      <c r="JAR1904" s="2677"/>
      <c r="JAS1904" s="2152">
        <f t="shared" ref="JAS1904:JAU1904" si="2158">SUM(JAS1905:JAS1907)</f>
        <v>0</v>
      </c>
      <c r="JAT1904" s="2152">
        <f t="shared" si="2158"/>
        <v>115001</v>
      </c>
      <c r="JAU1904" s="2152">
        <f t="shared" si="2158"/>
        <v>0</v>
      </c>
      <c r="JAV1904" s="1230">
        <f t="shared" ref="JAV1904:JAV1907" si="2159">JAU1904/JAT1904</f>
        <v>0</v>
      </c>
      <c r="JAW1904" s="1193"/>
      <c r="JAX1904" s="1193"/>
      <c r="JAY1904" s="2676" t="s">
        <v>698</v>
      </c>
      <c r="JAZ1904" s="2677"/>
      <c r="JBA1904" s="2152">
        <f t="shared" ref="JBA1904:JBC1904" si="2160">SUM(JBA1905:JBA1907)</f>
        <v>0</v>
      </c>
      <c r="JBB1904" s="2152">
        <f t="shared" si="2160"/>
        <v>115001</v>
      </c>
      <c r="JBC1904" s="2152">
        <f t="shared" si="2160"/>
        <v>0</v>
      </c>
      <c r="JBD1904" s="1230">
        <f t="shared" ref="JBD1904:JBD1907" si="2161">JBC1904/JBB1904</f>
        <v>0</v>
      </c>
      <c r="JBE1904" s="1193"/>
      <c r="JBF1904" s="1193"/>
      <c r="JBG1904" s="2676" t="s">
        <v>698</v>
      </c>
      <c r="JBH1904" s="2677"/>
      <c r="JBI1904" s="2152">
        <f t="shared" ref="JBI1904:JBK1904" si="2162">SUM(JBI1905:JBI1907)</f>
        <v>0</v>
      </c>
      <c r="JBJ1904" s="2152">
        <f t="shared" si="2162"/>
        <v>115001</v>
      </c>
      <c r="JBK1904" s="2152">
        <f t="shared" si="2162"/>
        <v>0</v>
      </c>
      <c r="JBL1904" s="1230">
        <f t="shared" ref="JBL1904:JBL1907" si="2163">JBK1904/JBJ1904</f>
        <v>0</v>
      </c>
      <c r="JBM1904" s="1193"/>
      <c r="JBN1904" s="1193"/>
      <c r="JBO1904" s="2676" t="s">
        <v>698</v>
      </c>
      <c r="JBP1904" s="2677"/>
      <c r="JBQ1904" s="2152">
        <f t="shared" ref="JBQ1904:JBS1904" si="2164">SUM(JBQ1905:JBQ1907)</f>
        <v>0</v>
      </c>
      <c r="JBR1904" s="2152">
        <f t="shared" si="2164"/>
        <v>115001</v>
      </c>
      <c r="JBS1904" s="2152">
        <f t="shared" si="2164"/>
        <v>0</v>
      </c>
      <c r="JBT1904" s="1230">
        <f t="shared" ref="JBT1904:JBT1907" si="2165">JBS1904/JBR1904</f>
        <v>0</v>
      </c>
      <c r="JBU1904" s="1193"/>
      <c r="JBV1904" s="1193"/>
      <c r="JBW1904" s="2676" t="s">
        <v>698</v>
      </c>
      <c r="JBX1904" s="2677"/>
      <c r="JBY1904" s="2152">
        <f t="shared" ref="JBY1904:JCA1904" si="2166">SUM(JBY1905:JBY1907)</f>
        <v>0</v>
      </c>
      <c r="JBZ1904" s="2152">
        <f t="shared" si="2166"/>
        <v>115001</v>
      </c>
      <c r="JCA1904" s="2152">
        <f t="shared" si="2166"/>
        <v>0</v>
      </c>
      <c r="JCB1904" s="1230">
        <f t="shared" ref="JCB1904:JCB1907" si="2167">JCA1904/JBZ1904</f>
        <v>0</v>
      </c>
      <c r="JCC1904" s="1193"/>
      <c r="JCD1904" s="1193"/>
      <c r="JCE1904" s="2676" t="s">
        <v>698</v>
      </c>
      <c r="JCF1904" s="2677"/>
      <c r="JCG1904" s="2152">
        <f t="shared" ref="JCG1904:JCI1904" si="2168">SUM(JCG1905:JCG1907)</f>
        <v>0</v>
      </c>
      <c r="JCH1904" s="2152">
        <f t="shared" si="2168"/>
        <v>115001</v>
      </c>
      <c r="JCI1904" s="2152">
        <f t="shared" si="2168"/>
        <v>0</v>
      </c>
      <c r="JCJ1904" s="1230">
        <f t="shared" ref="JCJ1904:JCJ1907" si="2169">JCI1904/JCH1904</f>
        <v>0</v>
      </c>
      <c r="JCK1904" s="1193"/>
      <c r="JCL1904" s="1193"/>
      <c r="JCM1904" s="2676" t="s">
        <v>698</v>
      </c>
      <c r="JCN1904" s="2677"/>
      <c r="JCO1904" s="2152">
        <f t="shared" ref="JCO1904:JCQ1904" si="2170">SUM(JCO1905:JCO1907)</f>
        <v>0</v>
      </c>
      <c r="JCP1904" s="2152">
        <f t="shared" si="2170"/>
        <v>115001</v>
      </c>
      <c r="JCQ1904" s="2152">
        <f t="shared" si="2170"/>
        <v>0</v>
      </c>
      <c r="JCR1904" s="1230">
        <f t="shared" ref="JCR1904:JCR1907" si="2171">JCQ1904/JCP1904</f>
        <v>0</v>
      </c>
      <c r="JCS1904" s="1193"/>
      <c r="JCT1904" s="1193"/>
      <c r="JCU1904" s="2676" t="s">
        <v>698</v>
      </c>
      <c r="JCV1904" s="2677"/>
      <c r="JCW1904" s="2152">
        <f t="shared" ref="JCW1904:JCY1904" si="2172">SUM(JCW1905:JCW1907)</f>
        <v>0</v>
      </c>
      <c r="JCX1904" s="2152">
        <f t="shared" si="2172"/>
        <v>115001</v>
      </c>
      <c r="JCY1904" s="2152">
        <f t="shared" si="2172"/>
        <v>0</v>
      </c>
      <c r="JCZ1904" s="1230">
        <f t="shared" ref="JCZ1904:JCZ1907" si="2173">JCY1904/JCX1904</f>
        <v>0</v>
      </c>
      <c r="JDA1904" s="1193"/>
      <c r="JDB1904" s="1193"/>
      <c r="JDC1904" s="2676" t="s">
        <v>698</v>
      </c>
      <c r="JDD1904" s="2677"/>
      <c r="JDE1904" s="2152">
        <f t="shared" ref="JDE1904:JDG1904" si="2174">SUM(JDE1905:JDE1907)</f>
        <v>0</v>
      </c>
      <c r="JDF1904" s="2152">
        <f t="shared" si="2174"/>
        <v>115001</v>
      </c>
      <c r="JDG1904" s="2152">
        <f t="shared" si="2174"/>
        <v>0</v>
      </c>
      <c r="JDH1904" s="1230">
        <f t="shared" ref="JDH1904:JDH1907" si="2175">JDG1904/JDF1904</f>
        <v>0</v>
      </c>
      <c r="JDI1904" s="1193"/>
      <c r="JDJ1904" s="1193"/>
      <c r="JDK1904" s="2676" t="s">
        <v>698</v>
      </c>
      <c r="JDL1904" s="2677"/>
      <c r="JDM1904" s="2152">
        <f t="shared" ref="JDM1904:JDO1904" si="2176">SUM(JDM1905:JDM1907)</f>
        <v>0</v>
      </c>
      <c r="JDN1904" s="2152">
        <f t="shared" si="2176"/>
        <v>115001</v>
      </c>
      <c r="JDO1904" s="2152">
        <f t="shared" si="2176"/>
        <v>0</v>
      </c>
      <c r="JDP1904" s="1230">
        <f t="shared" ref="JDP1904:JDP1907" si="2177">JDO1904/JDN1904</f>
        <v>0</v>
      </c>
      <c r="JDQ1904" s="1193"/>
      <c r="JDR1904" s="1193"/>
      <c r="JDS1904" s="2676" t="s">
        <v>698</v>
      </c>
      <c r="JDT1904" s="2677"/>
      <c r="JDU1904" s="2152">
        <f t="shared" ref="JDU1904:JDW1904" si="2178">SUM(JDU1905:JDU1907)</f>
        <v>0</v>
      </c>
      <c r="JDV1904" s="2152">
        <f t="shared" si="2178"/>
        <v>115001</v>
      </c>
      <c r="JDW1904" s="2152">
        <f t="shared" si="2178"/>
        <v>0</v>
      </c>
      <c r="JDX1904" s="1230">
        <f t="shared" ref="JDX1904:JDX1907" si="2179">JDW1904/JDV1904</f>
        <v>0</v>
      </c>
      <c r="JDY1904" s="1193"/>
      <c r="JDZ1904" s="1193"/>
      <c r="JEA1904" s="2676" t="s">
        <v>698</v>
      </c>
      <c r="JEB1904" s="2677"/>
      <c r="JEC1904" s="2152">
        <f t="shared" ref="JEC1904:JEE1904" si="2180">SUM(JEC1905:JEC1907)</f>
        <v>0</v>
      </c>
      <c r="JED1904" s="2152">
        <f t="shared" si="2180"/>
        <v>115001</v>
      </c>
      <c r="JEE1904" s="2152">
        <f t="shared" si="2180"/>
        <v>0</v>
      </c>
      <c r="JEF1904" s="1230">
        <f t="shared" ref="JEF1904:JEF1907" si="2181">JEE1904/JED1904</f>
        <v>0</v>
      </c>
      <c r="JEG1904" s="1193"/>
      <c r="JEH1904" s="1193"/>
      <c r="JEI1904" s="2676" t="s">
        <v>698</v>
      </c>
      <c r="JEJ1904" s="2677"/>
      <c r="JEK1904" s="2152">
        <f t="shared" ref="JEK1904:JEM1904" si="2182">SUM(JEK1905:JEK1907)</f>
        <v>0</v>
      </c>
      <c r="JEL1904" s="2152">
        <f t="shared" si="2182"/>
        <v>115001</v>
      </c>
      <c r="JEM1904" s="2152">
        <f t="shared" si="2182"/>
        <v>0</v>
      </c>
      <c r="JEN1904" s="1230">
        <f t="shared" ref="JEN1904:JEN1907" si="2183">JEM1904/JEL1904</f>
        <v>0</v>
      </c>
      <c r="JEO1904" s="1193"/>
      <c r="JEP1904" s="1193"/>
      <c r="JEQ1904" s="2676" t="s">
        <v>698</v>
      </c>
      <c r="JER1904" s="2677"/>
      <c r="JES1904" s="2152">
        <f t="shared" ref="JES1904:JEU1904" si="2184">SUM(JES1905:JES1907)</f>
        <v>0</v>
      </c>
      <c r="JET1904" s="2152">
        <f t="shared" si="2184"/>
        <v>115001</v>
      </c>
      <c r="JEU1904" s="2152">
        <f t="shared" si="2184"/>
        <v>0</v>
      </c>
      <c r="JEV1904" s="1230">
        <f t="shared" ref="JEV1904:JEV1907" si="2185">JEU1904/JET1904</f>
        <v>0</v>
      </c>
      <c r="JEW1904" s="1193"/>
      <c r="JEX1904" s="1193"/>
      <c r="JEY1904" s="2676" t="s">
        <v>698</v>
      </c>
      <c r="JEZ1904" s="2677"/>
      <c r="JFA1904" s="2152">
        <f t="shared" ref="JFA1904:JFC1904" si="2186">SUM(JFA1905:JFA1907)</f>
        <v>0</v>
      </c>
      <c r="JFB1904" s="2152">
        <f t="shared" si="2186"/>
        <v>115001</v>
      </c>
      <c r="JFC1904" s="2152">
        <f t="shared" si="2186"/>
        <v>0</v>
      </c>
      <c r="JFD1904" s="1230">
        <f t="shared" ref="JFD1904:JFD1907" si="2187">JFC1904/JFB1904</f>
        <v>0</v>
      </c>
      <c r="JFE1904" s="1193"/>
      <c r="JFF1904" s="1193"/>
      <c r="JFG1904" s="2676" t="s">
        <v>698</v>
      </c>
      <c r="JFH1904" s="2677"/>
      <c r="JFI1904" s="2152">
        <f t="shared" ref="JFI1904:JFK1904" si="2188">SUM(JFI1905:JFI1907)</f>
        <v>0</v>
      </c>
      <c r="JFJ1904" s="2152">
        <f t="shared" si="2188"/>
        <v>115001</v>
      </c>
      <c r="JFK1904" s="2152">
        <f t="shared" si="2188"/>
        <v>0</v>
      </c>
      <c r="JFL1904" s="1230">
        <f t="shared" ref="JFL1904:JFL1907" si="2189">JFK1904/JFJ1904</f>
        <v>0</v>
      </c>
      <c r="JFM1904" s="1193"/>
      <c r="JFN1904" s="1193"/>
      <c r="JFO1904" s="2676" t="s">
        <v>698</v>
      </c>
      <c r="JFP1904" s="2677"/>
      <c r="JFQ1904" s="2152">
        <f t="shared" ref="JFQ1904:JFS1904" si="2190">SUM(JFQ1905:JFQ1907)</f>
        <v>0</v>
      </c>
      <c r="JFR1904" s="2152">
        <f t="shared" si="2190"/>
        <v>115001</v>
      </c>
      <c r="JFS1904" s="2152">
        <f t="shared" si="2190"/>
        <v>0</v>
      </c>
      <c r="JFT1904" s="1230">
        <f t="shared" ref="JFT1904:JFT1907" si="2191">JFS1904/JFR1904</f>
        <v>0</v>
      </c>
      <c r="JFU1904" s="1193"/>
      <c r="JFV1904" s="1193"/>
      <c r="JFW1904" s="2676" t="s">
        <v>698</v>
      </c>
      <c r="JFX1904" s="2677"/>
      <c r="JFY1904" s="2152">
        <f t="shared" ref="JFY1904:JGA1904" si="2192">SUM(JFY1905:JFY1907)</f>
        <v>0</v>
      </c>
      <c r="JFZ1904" s="2152">
        <f t="shared" si="2192"/>
        <v>115001</v>
      </c>
      <c r="JGA1904" s="2152">
        <f t="shared" si="2192"/>
        <v>0</v>
      </c>
      <c r="JGB1904" s="1230">
        <f t="shared" ref="JGB1904:JGB1907" si="2193">JGA1904/JFZ1904</f>
        <v>0</v>
      </c>
      <c r="JGC1904" s="1193"/>
      <c r="JGD1904" s="1193"/>
      <c r="JGE1904" s="2676" t="s">
        <v>698</v>
      </c>
      <c r="JGF1904" s="2677"/>
      <c r="JGG1904" s="2152">
        <f t="shared" ref="JGG1904:JGI1904" si="2194">SUM(JGG1905:JGG1907)</f>
        <v>0</v>
      </c>
      <c r="JGH1904" s="2152">
        <f t="shared" si="2194"/>
        <v>115001</v>
      </c>
      <c r="JGI1904" s="2152">
        <f t="shared" si="2194"/>
        <v>0</v>
      </c>
      <c r="JGJ1904" s="1230">
        <f t="shared" ref="JGJ1904:JGJ1907" si="2195">JGI1904/JGH1904</f>
        <v>0</v>
      </c>
      <c r="JGK1904" s="1193"/>
      <c r="JGL1904" s="1193"/>
      <c r="JGM1904" s="2676" t="s">
        <v>698</v>
      </c>
      <c r="JGN1904" s="2677"/>
      <c r="JGO1904" s="2152">
        <f t="shared" ref="JGO1904:JGQ1904" si="2196">SUM(JGO1905:JGO1907)</f>
        <v>0</v>
      </c>
      <c r="JGP1904" s="2152">
        <f t="shared" si="2196"/>
        <v>115001</v>
      </c>
      <c r="JGQ1904" s="2152">
        <f t="shared" si="2196"/>
        <v>0</v>
      </c>
      <c r="JGR1904" s="1230">
        <f t="shared" ref="JGR1904:JGR1907" si="2197">JGQ1904/JGP1904</f>
        <v>0</v>
      </c>
      <c r="JGS1904" s="1193"/>
      <c r="JGT1904" s="1193"/>
      <c r="JGU1904" s="2676" t="s">
        <v>698</v>
      </c>
      <c r="JGV1904" s="2677"/>
      <c r="JGW1904" s="2152">
        <f t="shared" ref="JGW1904:JGY1904" si="2198">SUM(JGW1905:JGW1907)</f>
        <v>0</v>
      </c>
      <c r="JGX1904" s="2152">
        <f t="shared" si="2198"/>
        <v>115001</v>
      </c>
      <c r="JGY1904" s="2152">
        <f t="shared" si="2198"/>
        <v>0</v>
      </c>
      <c r="JGZ1904" s="1230">
        <f t="shared" ref="JGZ1904:JGZ1907" si="2199">JGY1904/JGX1904</f>
        <v>0</v>
      </c>
      <c r="JHA1904" s="1193"/>
      <c r="JHB1904" s="1193"/>
      <c r="JHC1904" s="2676" t="s">
        <v>698</v>
      </c>
      <c r="JHD1904" s="2677"/>
      <c r="JHE1904" s="2152">
        <f t="shared" ref="JHE1904:JHG1904" si="2200">SUM(JHE1905:JHE1907)</f>
        <v>0</v>
      </c>
      <c r="JHF1904" s="2152">
        <f t="shared" si="2200"/>
        <v>115001</v>
      </c>
      <c r="JHG1904" s="2152">
        <f t="shared" si="2200"/>
        <v>0</v>
      </c>
      <c r="JHH1904" s="1230">
        <f t="shared" ref="JHH1904:JHH1907" si="2201">JHG1904/JHF1904</f>
        <v>0</v>
      </c>
      <c r="JHI1904" s="1193"/>
      <c r="JHJ1904" s="1193"/>
      <c r="JHK1904" s="2676" t="s">
        <v>698</v>
      </c>
      <c r="JHL1904" s="2677"/>
      <c r="JHM1904" s="2152">
        <f t="shared" ref="JHM1904:JHO1904" si="2202">SUM(JHM1905:JHM1907)</f>
        <v>0</v>
      </c>
      <c r="JHN1904" s="2152">
        <f t="shared" si="2202"/>
        <v>115001</v>
      </c>
      <c r="JHO1904" s="2152">
        <f t="shared" si="2202"/>
        <v>0</v>
      </c>
      <c r="JHP1904" s="1230">
        <f t="shared" ref="JHP1904:JHP1907" si="2203">JHO1904/JHN1904</f>
        <v>0</v>
      </c>
      <c r="JHQ1904" s="1193"/>
      <c r="JHR1904" s="1193"/>
      <c r="JHS1904" s="2676" t="s">
        <v>698</v>
      </c>
      <c r="JHT1904" s="2677"/>
      <c r="JHU1904" s="2152">
        <f t="shared" ref="JHU1904:JHW1904" si="2204">SUM(JHU1905:JHU1907)</f>
        <v>0</v>
      </c>
      <c r="JHV1904" s="2152">
        <f t="shared" si="2204"/>
        <v>115001</v>
      </c>
      <c r="JHW1904" s="2152">
        <f t="shared" si="2204"/>
        <v>0</v>
      </c>
      <c r="JHX1904" s="1230">
        <f t="shared" ref="JHX1904:JHX1907" si="2205">JHW1904/JHV1904</f>
        <v>0</v>
      </c>
      <c r="JHY1904" s="1193"/>
      <c r="JHZ1904" s="1193"/>
      <c r="JIA1904" s="2676" t="s">
        <v>698</v>
      </c>
      <c r="JIB1904" s="2677"/>
      <c r="JIC1904" s="2152">
        <f t="shared" ref="JIC1904:JIE1904" si="2206">SUM(JIC1905:JIC1907)</f>
        <v>0</v>
      </c>
      <c r="JID1904" s="2152">
        <f t="shared" si="2206"/>
        <v>115001</v>
      </c>
      <c r="JIE1904" s="2152">
        <f t="shared" si="2206"/>
        <v>0</v>
      </c>
      <c r="JIF1904" s="1230">
        <f t="shared" ref="JIF1904:JIF1907" si="2207">JIE1904/JID1904</f>
        <v>0</v>
      </c>
      <c r="JIG1904" s="1193"/>
      <c r="JIH1904" s="1193"/>
      <c r="JII1904" s="2676" t="s">
        <v>698</v>
      </c>
      <c r="JIJ1904" s="2677"/>
      <c r="JIK1904" s="2152">
        <f t="shared" ref="JIK1904:JIM1904" si="2208">SUM(JIK1905:JIK1907)</f>
        <v>0</v>
      </c>
      <c r="JIL1904" s="2152">
        <f t="shared" si="2208"/>
        <v>115001</v>
      </c>
      <c r="JIM1904" s="2152">
        <f t="shared" si="2208"/>
        <v>0</v>
      </c>
      <c r="JIN1904" s="1230">
        <f t="shared" ref="JIN1904:JIN1907" si="2209">JIM1904/JIL1904</f>
        <v>0</v>
      </c>
      <c r="JIO1904" s="1193"/>
      <c r="JIP1904" s="1193"/>
      <c r="JIQ1904" s="2676" t="s">
        <v>698</v>
      </c>
      <c r="JIR1904" s="2677"/>
      <c r="JIS1904" s="2152">
        <f t="shared" ref="JIS1904:JIU1904" si="2210">SUM(JIS1905:JIS1907)</f>
        <v>0</v>
      </c>
      <c r="JIT1904" s="2152">
        <f t="shared" si="2210"/>
        <v>115001</v>
      </c>
      <c r="JIU1904" s="2152">
        <f t="shared" si="2210"/>
        <v>0</v>
      </c>
      <c r="JIV1904" s="1230">
        <f t="shared" ref="JIV1904:JIV1907" si="2211">JIU1904/JIT1904</f>
        <v>0</v>
      </c>
      <c r="JIW1904" s="1193"/>
      <c r="JIX1904" s="1193"/>
      <c r="JIY1904" s="2676" t="s">
        <v>698</v>
      </c>
      <c r="JIZ1904" s="2677"/>
      <c r="JJA1904" s="2152">
        <f t="shared" ref="JJA1904:JJC1904" si="2212">SUM(JJA1905:JJA1907)</f>
        <v>0</v>
      </c>
      <c r="JJB1904" s="2152">
        <f t="shared" si="2212"/>
        <v>115001</v>
      </c>
      <c r="JJC1904" s="2152">
        <f t="shared" si="2212"/>
        <v>0</v>
      </c>
      <c r="JJD1904" s="1230">
        <f t="shared" ref="JJD1904:JJD1907" si="2213">JJC1904/JJB1904</f>
        <v>0</v>
      </c>
      <c r="JJE1904" s="1193"/>
      <c r="JJF1904" s="1193"/>
      <c r="JJG1904" s="2676" t="s">
        <v>698</v>
      </c>
      <c r="JJH1904" s="2677"/>
      <c r="JJI1904" s="2152">
        <f t="shared" ref="JJI1904:JJK1904" si="2214">SUM(JJI1905:JJI1907)</f>
        <v>0</v>
      </c>
      <c r="JJJ1904" s="2152">
        <f t="shared" si="2214"/>
        <v>115001</v>
      </c>
      <c r="JJK1904" s="2152">
        <f t="shared" si="2214"/>
        <v>0</v>
      </c>
      <c r="JJL1904" s="1230">
        <f t="shared" ref="JJL1904:JJL1907" si="2215">JJK1904/JJJ1904</f>
        <v>0</v>
      </c>
      <c r="JJM1904" s="1193"/>
      <c r="JJN1904" s="1193"/>
      <c r="JJO1904" s="2676" t="s">
        <v>698</v>
      </c>
      <c r="JJP1904" s="2677"/>
      <c r="JJQ1904" s="2152">
        <f t="shared" ref="JJQ1904:JJS1904" si="2216">SUM(JJQ1905:JJQ1907)</f>
        <v>0</v>
      </c>
      <c r="JJR1904" s="2152">
        <f t="shared" si="2216"/>
        <v>115001</v>
      </c>
      <c r="JJS1904" s="2152">
        <f t="shared" si="2216"/>
        <v>0</v>
      </c>
      <c r="JJT1904" s="1230">
        <f t="shared" ref="JJT1904:JJT1907" si="2217">JJS1904/JJR1904</f>
        <v>0</v>
      </c>
      <c r="JJU1904" s="1193"/>
      <c r="JJV1904" s="1193"/>
      <c r="JJW1904" s="2676" t="s">
        <v>698</v>
      </c>
      <c r="JJX1904" s="2677"/>
      <c r="JJY1904" s="2152">
        <f t="shared" ref="JJY1904:JKA1904" si="2218">SUM(JJY1905:JJY1907)</f>
        <v>0</v>
      </c>
      <c r="JJZ1904" s="2152">
        <f t="shared" si="2218"/>
        <v>115001</v>
      </c>
      <c r="JKA1904" s="2152">
        <f t="shared" si="2218"/>
        <v>0</v>
      </c>
      <c r="JKB1904" s="1230">
        <f t="shared" ref="JKB1904:JKB1907" si="2219">JKA1904/JJZ1904</f>
        <v>0</v>
      </c>
      <c r="JKC1904" s="1193"/>
      <c r="JKD1904" s="1193"/>
      <c r="JKE1904" s="2676" t="s">
        <v>698</v>
      </c>
      <c r="JKF1904" s="2677"/>
      <c r="JKG1904" s="2152">
        <f t="shared" ref="JKG1904:JKI1904" si="2220">SUM(JKG1905:JKG1907)</f>
        <v>0</v>
      </c>
      <c r="JKH1904" s="2152">
        <f t="shared" si="2220"/>
        <v>115001</v>
      </c>
      <c r="JKI1904" s="2152">
        <f t="shared" si="2220"/>
        <v>0</v>
      </c>
      <c r="JKJ1904" s="1230">
        <f t="shared" ref="JKJ1904:JKJ1907" si="2221">JKI1904/JKH1904</f>
        <v>0</v>
      </c>
      <c r="JKK1904" s="1193"/>
      <c r="JKL1904" s="1193"/>
      <c r="JKM1904" s="2676" t="s">
        <v>698</v>
      </c>
      <c r="JKN1904" s="2677"/>
      <c r="JKO1904" s="2152">
        <f t="shared" ref="JKO1904:JKQ1904" si="2222">SUM(JKO1905:JKO1907)</f>
        <v>0</v>
      </c>
      <c r="JKP1904" s="2152">
        <f t="shared" si="2222"/>
        <v>115001</v>
      </c>
      <c r="JKQ1904" s="2152">
        <f t="shared" si="2222"/>
        <v>0</v>
      </c>
      <c r="JKR1904" s="1230">
        <f t="shared" ref="JKR1904:JKR1907" si="2223">JKQ1904/JKP1904</f>
        <v>0</v>
      </c>
      <c r="JKS1904" s="1193"/>
      <c r="JKT1904" s="1193"/>
      <c r="JKU1904" s="2676" t="s">
        <v>698</v>
      </c>
      <c r="JKV1904" s="2677"/>
      <c r="JKW1904" s="2152">
        <f t="shared" ref="JKW1904:JKY1904" si="2224">SUM(JKW1905:JKW1907)</f>
        <v>0</v>
      </c>
      <c r="JKX1904" s="2152">
        <f t="shared" si="2224"/>
        <v>115001</v>
      </c>
      <c r="JKY1904" s="2152">
        <f t="shared" si="2224"/>
        <v>0</v>
      </c>
      <c r="JKZ1904" s="1230">
        <f t="shared" ref="JKZ1904:JKZ1907" si="2225">JKY1904/JKX1904</f>
        <v>0</v>
      </c>
      <c r="JLA1904" s="1193"/>
      <c r="JLB1904" s="1193"/>
      <c r="JLC1904" s="2676" t="s">
        <v>698</v>
      </c>
      <c r="JLD1904" s="2677"/>
      <c r="JLE1904" s="2152">
        <f t="shared" ref="JLE1904:JLG1904" si="2226">SUM(JLE1905:JLE1907)</f>
        <v>0</v>
      </c>
      <c r="JLF1904" s="2152">
        <f t="shared" si="2226"/>
        <v>115001</v>
      </c>
      <c r="JLG1904" s="2152">
        <f t="shared" si="2226"/>
        <v>0</v>
      </c>
      <c r="JLH1904" s="1230">
        <f t="shared" ref="JLH1904:JLH1907" si="2227">JLG1904/JLF1904</f>
        <v>0</v>
      </c>
      <c r="JLI1904" s="1193"/>
      <c r="JLJ1904" s="1193"/>
      <c r="JLK1904" s="2676" t="s">
        <v>698</v>
      </c>
      <c r="JLL1904" s="2677"/>
      <c r="JLM1904" s="2152">
        <f t="shared" ref="JLM1904:JLO1904" si="2228">SUM(JLM1905:JLM1907)</f>
        <v>0</v>
      </c>
      <c r="JLN1904" s="2152">
        <f t="shared" si="2228"/>
        <v>115001</v>
      </c>
      <c r="JLO1904" s="2152">
        <f t="shared" si="2228"/>
        <v>0</v>
      </c>
      <c r="JLP1904" s="1230">
        <f t="shared" ref="JLP1904:JLP1907" si="2229">JLO1904/JLN1904</f>
        <v>0</v>
      </c>
      <c r="JLQ1904" s="1193"/>
      <c r="JLR1904" s="1193"/>
      <c r="JLS1904" s="2676" t="s">
        <v>698</v>
      </c>
      <c r="JLT1904" s="2677"/>
      <c r="JLU1904" s="2152">
        <f t="shared" ref="JLU1904:JLW1904" si="2230">SUM(JLU1905:JLU1907)</f>
        <v>0</v>
      </c>
      <c r="JLV1904" s="2152">
        <f t="shared" si="2230"/>
        <v>115001</v>
      </c>
      <c r="JLW1904" s="2152">
        <f t="shared" si="2230"/>
        <v>0</v>
      </c>
      <c r="JLX1904" s="1230">
        <f t="shared" ref="JLX1904:JLX1907" si="2231">JLW1904/JLV1904</f>
        <v>0</v>
      </c>
      <c r="JLY1904" s="1193"/>
      <c r="JLZ1904" s="1193"/>
      <c r="JMA1904" s="2676" t="s">
        <v>698</v>
      </c>
      <c r="JMB1904" s="2677"/>
      <c r="JMC1904" s="2152">
        <f t="shared" ref="JMC1904:JME1904" si="2232">SUM(JMC1905:JMC1907)</f>
        <v>0</v>
      </c>
      <c r="JMD1904" s="2152">
        <f t="shared" si="2232"/>
        <v>115001</v>
      </c>
      <c r="JME1904" s="2152">
        <f t="shared" si="2232"/>
        <v>0</v>
      </c>
      <c r="JMF1904" s="1230">
        <f t="shared" ref="JMF1904:JMF1907" si="2233">JME1904/JMD1904</f>
        <v>0</v>
      </c>
      <c r="JMG1904" s="1193"/>
      <c r="JMH1904" s="1193"/>
      <c r="JMI1904" s="2676" t="s">
        <v>698</v>
      </c>
      <c r="JMJ1904" s="2677"/>
      <c r="JMK1904" s="2152">
        <f t="shared" ref="JMK1904:JMM1904" si="2234">SUM(JMK1905:JMK1907)</f>
        <v>0</v>
      </c>
      <c r="JML1904" s="2152">
        <f t="shared" si="2234"/>
        <v>115001</v>
      </c>
      <c r="JMM1904" s="2152">
        <f t="shared" si="2234"/>
        <v>0</v>
      </c>
      <c r="JMN1904" s="1230">
        <f t="shared" ref="JMN1904:JMN1907" si="2235">JMM1904/JML1904</f>
        <v>0</v>
      </c>
      <c r="JMO1904" s="1193"/>
      <c r="JMP1904" s="1193"/>
      <c r="JMQ1904" s="2676" t="s">
        <v>698</v>
      </c>
      <c r="JMR1904" s="2677"/>
      <c r="JMS1904" s="2152">
        <f t="shared" ref="JMS1904:JMU1904" si="2236">SUM(JMS1905:JMS1907)</f>
        <v>0</v>
      </c>
      <c r="JMT1904" s="2152">
        <f t="shared" si="2236"/>
        <v>115001</v>
      </c>
      <c r="JMU1904" s="2152">
        <f t="shared" si="2236"/>
        <v>0</v>
      </c>
      <c r="JMV1904" s="1230">
        <f t="shared" ref="JMV1904:JMV1907" si="2237">JMU1904/JMT1904</f>
        <v>0</v>
      </c>
      <c r="JMW1904" s="1193"/>
      <c r="JMX1904" s="1193"/>
      <c r="JMY1904" s="2676" t="s">
        <v>698</v>
      </c>
      <c r="JMZ1904" s="2677"/>
      <c r="JNA1904" s="2152">
        <f t="shared" ref="JNA1904:JNC1904" si="2238">SUM(JNA1905:JNA1907)</f>
        <v>0</v>
      </c>
      <c r="JNB1904" s="2152">
        <f t="shared" si="2238"/>
        <v>115001</v>
      </c>
      <c r="JNC1904" s="2152">
        <f t="shared" si="2238"/>
        <v>0</v>
      </c>
      <c r="JND1904" s="1230">
        <f t="shared" ref="JND1904:JND1907" si="2239">JNC1904/JNB1904</f>
        <v>0</v>
      </c>
      <c r="JNE1904" s="1193"/>
      <c r="JNF1904" s="1193"/>
      <c r="JNG1904" s="2676" t="s">
        <v>698</v>
      </c>
      <c r="JNH1904" s="2677"/>
      <c r="JNI1904" s="2152">
        <f t="shared" ref="JNI1904:JNK1904" si="2240">SUM(JNI1905:JNI1907)</f>
        <v>0</v>
      </c>
      <c r="JNJ1904" s="2152">
        <f t="shared" si="2240"/>
        <v>115001</v>
      </c>
      <c r="JNK1904" s="2152">
        <f t="shared" si="2240"/>
        <v>0</v>
      </c>
      <c r="JNL1904" s="1230">
        <f t="shared" ref="JNL1904:JNL1907" si="2241">JNK1904/JNJ1904</f>
        <v>0</v>
      </c>
      <c r="JNM1904" s="1193"/>
      <c r="JNN1904" s="1193"/>
      <c r="JNO1904" s="2676" t="s">
        <v>698</v>
      </c>
      <c r="JNP1904" s="2677"/>
      <c r="JNQ1904" s="2152">
        <f t="shared" ref="JNQ1904:JNS1904" si="2242">SUM(JNQ1905:JNQ1907)</f>
        <v>0</v>
      </c>
      <c r="JNR1904" s="2152">
        <f t="shared" si="2242"/>
        <v>115001</v>
      </c>
      <c r="JNS1904" s="2152">
        <f t="shared" si="2242"/>
        <v>0</v>
      </c>
      <c r="JNT1904" s="1230">
        <f t="shared" ref="JNT1904:JNT1907" si="2243">JNS1904/JNR1904</f>
        <v>0</v>
      </c>
      <c r="JNU1904" s="1193"/>
      <c r="JNV1904" s="1193"/>
      <c r="JNW1904" s="2676" t="s">
        <v>698</v>
      </c>
      <c r="JNX1904" s="2677"/>
      <c r="JNY1904" s="2152">
        <f t="shared" ref="JNY1904:JOA1904" si="2244">SUM(JNY1905:JNY1907)</f>
        <v>0</v>
      </c>
      <c r="JNZ1904" s="2152">
        <f t="shared" si="2244"/>
        <v>115001</v>
      </c>
      <c r="JOA1904" s="2152">
        <f t="shared" si="2244"/>
        <v>0</v>
      </c>
      <c r="JOB1904" s="1230">
        <f t="shared" ref="JOB1904:JOB1907" si="2245">JOA1904/JNZ1904</f>
        <v>0</v>
      </c>
      <c r="JOC1904" s="1193"/>
      <c r="JOD1904" s="1193"/>
      <c r="JOE1904" s="2676" t="s">
        <v>698</v>
      </c>
      <c r="JOF1904" s="2677"/>
      <c r="JOG1904" s="2152">
        <f t="shared" ref="JOG1904:JOI1904" si="2246">SUM(JOG1905:JOG1907)</f>
        <v>0</v>
      </c>
      <c r="JOH1904" s="2152">
        <f t="shared" si="2246"/>
        <v>115001</v>
      </c>
      <c r="JOI1904" s="2152">
        <f t="shared" si="2246"/>
        <v>0</v>
      </c>
      <c r="JOJ1904" s="1230">
        <f t="shared" ref="JOJ1904:JOJ1907" si="2247">JOI1904/JOH1904</f>
        <v>0</v>
      </c>
      <c r="JOK1904" s="1193"/>
      <c r="JOL1904" s="1193"/>
      <c r="JOM1904" s="2676" t="s">
        <v>698</v>
      </c>
      <c r="JON1904" s="2677"/>
      <c r="JOO1904" s="2152">
        <f t="shared" ref="JOO1904:JOQ1904" si="2248">SUM(JOO1905:JOO1907)</f>
        <v>0</v>
      </c>
      <c r="JOP1904" s="2152">
        <f t="shared" si="2248"/>
        <v>115001</v>
      </c>
      <c r="JOQ1904" s="2152">
        <f t="shared" si="2248"/>
        <v>0</v>
      </c>
      <c r="JOR1904" s="1230">
        <f t="shared" ref="JOR1904:JOR1907" si="2249">JOQ1904/JOP1904</f>
        <v>0</v>
      </c>
      <c r="JOS1904" s="1193"/>
      <c r="JOT1904" s="1193"/>
      <c r="JOU1904" s="2676" t="s">
        <v>698</v>
      </c>
      <c r="JOV1904" s="2677"/>
      <c r="JOW1904" s="2152">
        <f t="shared" ref="JOW1904:JOY1904" si="2250">SUM(JOW1905:JOW1907)</f>
        <v>0</v>
      </c>
      <c r="JOX1904" s="2152">
        <f t="shared" si="2250"/>
        <v>115001</v>
      </c>
      <c r="JOY1904" s="2152">
        <f t="shared" si="2250"/>
        <v>0</v>
      </c>
      <c r="JOZ1904" s="1230">
        <f t="shared" ref="JOZ1904:JOZ1907" si="2251">JOY1904/JOX1904</f>
        <v>0</v>
      </c>
      <c r="JPA1904" s="1193"/>
      <c r="JPB1904" s="1193"/>
      <c r="JPC1904" s="2676" t="s">
        <v>698</v>
      </c>
      <c r="JPD1904" s="2677"/>
      <c r="JPE1904" s="2152">
        <f t="shared" ref="JPE1904:JPG1904" si="2252">SUM(JPE1905:JPE1907)</f>
        <v>0</v>
      </c>
      <c r="JPF1904" s="2152">
        <f t="shared" si="2252"/>
        <v>115001</v>
      </c>
      <c r="JPG1904" s="2152">
        <f t="shared" si="2252"/>
        <v>0</v>
      </c>
      <c r="JPH1904" s="1230">
        <f t="shared" ref="JPH1904:JPH1907" si="2253">JPG1904/JPF1904</f>
        <v>0</v>
      </c>
      <c r="JPI1904" s="1193"/>
      <c r="JPJ1904" s="1193"/>
      <c r="JPK1904" s="2676" t="s">
        <v>698</v>
      </c>
      <c r="JPL1904" s="2677"/>
      <c r="JPM1904" s="2152">
        <f t="shared" ref="JPM1904:JPO1904" si="2254">SUM(JPM1905:JPM1907)</f>
        <v>0</v>
      </c>
      <c r="JPN1904" s="2152">
        <f t="shared" si="2254"/>
        <v>115001</v>
      </c>
      <c r="JPO1904" s="2152">
        <f t="shared" si="2254"/>
        <v>0</v>
      </c>
      <c r="JPP1904" s="1230">
        <f t="shared" ref="JPP1904:JPP1907" si="2255">JPO1904/JPN1904</f>
        <v>0</v>
      </c>
      <c r="JPQ1904" s="1193"/>
      <c r="JPR1904" s="1193"/>
      <c r="JPS1904" s="2676" t="s">
        <v>698</v>
      </c>
      <c r="JPT1904" s="2677"/>
      <c r="JPU1904" s="2152">
        <f t="shared" ref="JPU1904:JPW1904" si="2256">SUM(JPU1905:JPU1907)</f>
        <v>0</v>
      </c>
      <c r="JPV1904" s="2152">
        <f t="shared" si="2256"/>
        <v>115001</v>
      </c>
      <c r="JPW1904" s="2152">
        <f t="shared" si="2256"/>
        <v>0</v>
      </c>
      <c r="JPX1904" s="1230">
        <f t="shared" ref="JPX1904:JPX1907" si="2257">JPW1904/JPV1904</f>
        <v>0</v>
      </c>
      <c r="JPY1904" s="1193"/>
      <c r="JPZ1904" s="1193"/>
      <c r="JQA1904" s="2676" t="s">
        <v>698</v>
      </c>
      <c r="JQB1904" s="2677"/>
      <c r="JQC1904" s="2152">
        <f t="shared" ref="JQC1904:JQE1904" si="2258">SUM(JQC1905:JQC1907)</f>
        <v>0</v>
      </c>
      <c r="JQD1904" s="2152">
        <f t="shared" si="2258"/>
        <v>115001</v>
      </c>
      <c r="JQE1904" s="2152">
        <f t="shared" si="2258"/>
        <v>0</v>
      </c>
      <c r="JQF1904" s="1230">
        <f t="shared" ref="JQF1904:JQF1907" si="2259">JQE1904/JQD1904</f>
        <v>0</v>
      </c>
      <c r="JQG1904" s="1193"/>
      <c r="JQH1904" s="1193"/>
      <c r="JQI1904" s="2676" t="s">
        <v>698</v>
      </c>
      <c r="JQJ1904" s="2677"/>
      <c r="JQK1904" s="2152">
        <f t="shared" ref="JQK1904:JQM1904" si="2260">SUM(JQK1905:JQK1907)</f>
        <v>0</v>
      </c>
      <c r="JQL1904" s="2152">
        <f t="shared" si="2260"/>
        <v>115001</v>
      </c>
      <c r="JQM1904" s="2152">
        <f t="shared" si="2260"/>
        <v>0</v>
      </c>
      <c r="JQN1904" s="1230">
        <f t="shared" ref="JQN1904:JQN1907" si="2261">JQM1904/JQL1904</f>
        <v>0</v>
      </c>
      <c r="JQO1904" s="1193"/>
      <c r="JQP1904" s="1193"/>
      <c r="JQQ1904" s="2676" t="s">
        <v>698</v>
      </c>
      <c r="JQR1904" s="2677"/>
      <c r="JQS1904" s="2152">
        <f t="shared" ref="JQS1904:JQU1904" si="2262">SUM(JQS1905:JQS1907)</f>
        <v>0</v>
      </c>
      <c r="JQT1904" s="2152">
        <f t="shared" si="2262"/>
        <v>115001</v>
      </c>
      <c r="JQU1904" s="2152">
        <f t="shared" si="2262"/>
        <v>0</v>
      </c>
      <c r="JQV1904" s="1230">
        <f t="shared" ref="JQV1904:JQV1907" si="2263">JQU1904/JQT1904</f>
        <v>0</v>
      </c>
      <c r="JQW1904" s="1193"/>
      <c r="JQX1904" s="1193"/>
      <c r="JQY1904" s="2676" t="s">
        <v>698</v>
      </c>
      <c r="JQZ1904" s="2677"/>
      <c r="JRA1904" s="2152">
        <f t="shared" ref="JRA1904:JRC1904" si="2264">SUM(JRA1905:JRA1907)</f>
        <v>0</v>
      </c>
      <c r="JRB1904" s="2152">
        <f t="shared" si="2264"/>
        <v>115001</v>
      </c>
      <c r="JRC1904" s="2152">
        <f t="shared" si="2264"/>
        <v>0</v>
      </c>
      <c r="JRD1904" s="1230">
        <f t="shared" ref="JRD1904:JRD1907" si="2265">JRC1904/JRB1904</f>
        <v>0</v>
      </c>
      <c r="JRE1904" s="1193"/>
      <c r="JRF1904" s="1193"/>
      <c r="JRG1904" s="2676" t="s">
        <v>698</v>
      </c>
      <c r="JRH1904" s="2677"/>
      <c r="JRI1904" s="2152">
        <f t="shared" ref="JRI1904:JRK1904" si="2266">SUM(JRI1905:JRI1907)</f>
        <v>0</v>
      </c>
      <c r="JRJ1904" s="2152">
        <f t="shared" si="2266"/>
        <v>115001</v>
      </c>
      <c r="JRK1904" s="2152">
        <f t="shared" si="2266"/>
        <v>0</v>
      </c>
      <c r="JRL1904" s="1230">
        <f t="shared" ref="JRL1904:JRL1907" si="2267">JRK1904/JRJ1904</f>
        <v>0</v>
      </c>
      <c r="JRM1904" s="1193"/>
      <c r="JRN1904" s="1193"/>
      <c r="JRO1904" s="2676" t="s">
        <v>698</v>
      </c>
      <c r="JRP1904" s="2677"/>
      <c r="JRQ1904" s="2152">
        <f t="shared" ref="JRQ1904:JRS1904" si="2268">SUM(JRQ1905:JRQ1907)</f>
        <v>0</v>
      </c>
      <c r="JRR1904" s="2152">
        <f t="shared" si="2268"/>
        <v>115001</v>
      </c>
      <c r="JRS1904" s="2152">
        <f t="shared" si="2268"/>
        <v>0</v>
      </c>
      <c r="JRT1904" s="1230">
        <f t="shared" ref="JRT1904:JRT1907" si="2269">JRS1904/JRR1904</f>
        <v>0</v>
      </c>
      <c r="JRU1904" s="1193"/>
      <c r="JRV1904" s="1193"/>
      <c r="JRW1904" s="2676" t="s">
        <v>698</v>
      </c>
      <c r="JRX1904" s="2677"/>
      <c r="JRY1904" s="2152">
        <f t="shared" ref="JRY1904:JSA1904" si="2270">SUM(JRY1905:JRY1907)</f>
        <v>0</v>
      </c>
      <c r="JRZ1904" s="2152">
        <f t="shared" si="2270"/>
        <v>115001</v>
      </c>
      <c r="JSA1904" s="2152">
        <f t="shared" si="2270"/>
        <v>0</v>
      </c>
      <c r="JSB1904" s="1230">
        <f t="shared" ref="JSB1904:JSB1907" si="2271">JSA1904/JRZ1904</f>
        <v>0</v>
      </c>
      <c r="JSC1904" s="1193"/>
      <c r="JSD1904" s="1193"/>
      <c r="JSE1904" s="2676" t="s">
        <v>698</v>
      </c>
      <c r="JSF1904" s="2677"/>
      <c r="JSG1904" s="2152">
        <f t="shared" ref="JSG1904:JSI1904" si="2272">SUM(JSG1905:JSG1907)</f>
        <v>0</v>
      </c>
      <c r="JSH1904" s="2152">
        <f t="shared" si="2272"/>
        <v>115001</v>
      </c>
      <c r="JSI1904" s="2152">
        <f t="shared" si="2272"/>
        <v>0</v>
      </c>
      <c r="JSJ1904" s="1230">
        <f t="shared" ref="JSJ1904:JSJ1907" si="2273">JSI1904/JSH1904</f>
        <v>0</v>
      </c>
      <c r="JSK1904" s="1193"/>
      <c r="JSL1904" s="1193"/>
      <c r="JSM1904" s="2676" t="s">
        <v>698</v>
      </c>
      <c r="JSN1904" s="2677"/>
      <c r="JSO1904" s="2152">
        <f t="shared" ref="JSO1904:JSQ1904" si="2274">SUM(JSO1905:JSO1907)</f>
        <v>0</v>
      </c>
      <c r="JSP1904" s="2152">
        <f t="shared" si="2274"/>
        <v>115001</v>
      </c>
      <c r="JSQ1904" s="2152">
        <f t="shared" si="2274"/>
        <v>0</v>
      </c>
      <c r="JSR1904" s="1230">
        <f t="shared" ref="JSR1904:JSR1907" si="2275">JSQ1904/JSP1904</f>
        <v>0</v>
      </c>
      <c r="JSS1904" s="1193"/>
      <c r="JST1904" s="1193"/>
      <c r="JSU1904" s="2676" t="s">
        <v>698</v>
      </c>
      <c r="JSV1904" s="2677"/>
      <c r="JSW1904" s="2152">
        <f t="shared" ref="JSW1904:JSY1904" si="2276">SUM(JSW1905:JSW1907)</f>
        <v>0</v>
      </c>
      <c r="JSX1904" s="2152">
        <f t="shared" si="2276"/>
        <v>115001</v>
      </c>
      <c r="JSY1904" s="2152">
        <f t="shared" si="2276"/>
        <v>0</v>
      </c>
      <c r="JSZ1904" s="1230">
        <f t="shared" ref="JSZ1904:JSZ1907" si="2277">JSY1904/JSX1904</f>
        <v>0</v>
      </c>
      <c r="JTA1904" s="1193"/>
      <c r="JTB1904" s="1193"/>
      <c r="JTC1904" s="2676" t="s">
        <v>698</v>
      </c>
      <c r="JTD1904" s="2677"/>
      <c r="JTE1904" s="2152">
        <f t="shared" ref="JTE1904:JTG1904" si="2278">SUM(JTE1905:JTE1907)</f>
        <v>0</v>
      </c>
      <c r="JTF1904" s="2152">
        <f t="shared" si="2278"/>
        <v>115001</v>
      </c>
      <c r="JTG1904" s="2152">
        <f t="shared" si="2278"/>
        <v>0</v>
      </c>
      <c r="JTH1904" s="1230">
        <f t="shared" ref="JTH1904:JTH1907" si="2279">JTG1904/JTF1904</f>
        <v>0</v>
      </c>
      <c r="JTI1904" s="1193"/>
      <c r="JTJ1904" s="1193"/>
      <c r="JTK1904" s="2676" t="s">
        <v>698</v>
      </c>
      <c r="JTL1904" s="2677"/>
      <c r="JTM1904" s="2152">
        <f t="shared" ref="JTM1904:JTO1904" si="2280">SUM(JTM1905:JTM1907)</f>
        <v>0</v>
      </c>
      <c r="JTN1904" s="2152">
        <f t="shared" si="2280"/>
        <v>115001</v>
      </c>
      <c r="JTO1904" s="2152">
        <f t="shared" si="2280"/>
        <v>0</v>
      </c>
      <c r="JTP1904" s="1230">
        <f t="shared" ref="JTP1904:JTP1907" si="2281">JTO1904/JTN1904</f>
        <v>0</v>
      </c>
      <c r="JTQ1904" s="1193"/>
      <c r="JTR1904" s="1193"/>
      <c r="JTS1904" s="2676" t="s">
        <v>698</v>
      </c>
      <c r="JTT1904" s="2677"/>
      <c r="JTU1904" s="2152">
        <f t="shared" ref="JTU1904:JTW1904" si="2282">SUM(JTU1905:JTU1907)</f>
        <v>0</v>
      </c>
      <c r="JTV1904" s="2152">
        <f t="shared" si="2282"/>
        <v>115001</v>
      </c>
      <c r="JTW1904" s="2152">
        <f t="shared" si="2282"/>
        <v>0</v>
      </c>
      <c r="JTX1904" s="1230">
        <f t="shared" ref="JTX1904:JTX1907" si="2283">JTW1904/JTV1904</f>
        <v>0</v>
      </c>
      <c r="JTY1904" s="1193"/>
      <c r="JTZ1904" s="1193"/>
      <c r="JUA1904" s="2676" t="s">
        <v>698</v>
      </c>
      <c r="JUB1904" s="2677"/>
      <c r="JUC1904" s="2152">
        <f t="shared" ref="JUC1904:JUE1904" si="2284">SUM(JUC1905:JUC1907)</f>
        <v>0</v>
      </c>
      <c r="JUD1904" s="2152">
        <f t="shared" si="2284"/>
        <v>115001</v>
      </c>
      <c r="JUE1904" s="2152">
        <f t="shared" si="2284"/>
        <v>0</v>
      </c>
      <c r="JUF1904" s="1230">
        <f t="shared" ref="JUF1904:JUF1907" si="2285">JUE1904/JUD1904</f>
        <v>0</v>
      </c>
      <c r="JUG1904" s="1193"/>
      <c r="JUH1904" s="1193"/>
      <c r="JUI1904" s="2676" t="s">
        <v>698</v>
      </c>
      <c r="JUJ1904" s="2677"/>
      <c r="JUK1904" s="2152">
        <f t="shared" ref="JUK1904:JUM1904" si="2286">SUM(JUK1905:JUK1907)</f>
        <v>0</v>
      </c>
      <c r="JUL1904" s="2152">
        <f t="shared" si="2286"/>
        <v>115001</v>
      </c>
      <c r="JUM1904" s="2152">
        <f t="shared" si="2286"/>
        <v>0</v>
      </c>
      <c r="JUN1904" s="1230">
        <f t="shared" ref="JUN1904:JUN1907" si="2287">JUM1904/JUL1904</f>
        <v>0</v>
      </c>
      <c r="JUO1904" s="1193"/>
      <c r="JUP1904" s="1193"/>
      <c r="JUQ1904" s="2676" t="s">
        <v>698</v>
      </c>
      <c r="JUR1904" s="2677"/>
      <c r="JUS1904" s="2152">
        <f t="shared" ref="JUS1904:JUU1904" si="2288">SUM(JUS1905:JUS1907)</f>
        <v>0</v>
      </c>
      <c r="JUT1904" s="2152">
        <f t="shared" si="2288"/>
        <v>115001</v>
      </c>
      <c r="JUU1904" s="2152">
        <f t="shared" si="2288"/>
        <v>0</v>
      </c>
      <c r="JUV1904" s="1230">
        <f t="shared" ref="JUV1904:JUV1907" si="2289">JUU1904/JUT1904</f>
        <v>0</v>
      </c>
      <c r="JUW1904" s="1193"/>
      <c r="JUX1904" s="1193"/>
      <c r="JUY1904" s="2676" t="s">
        <v>698</v>
      </c>
      <c r="JUZ1904" s="2677"/>
      <c r="JVA1904" s="2152">
        <f t="shared" ref="JVA1904:JVC1904" si="2290">SUM(JVA1905:JVA1907)</f>
        <v>0</v>
      </c>
      <c r="JVB1904" s="2152">
        <f t="shared" si="2290"/>
        <v>115001</v>
      </c>
      <c r="JVC1904" s="2152">
        <f t="shared" si="2290"/>
        <v>0</v>
      </c>
      <c r="JVD1904" s="1230">
        <f t="shared" ref="JVD1904:JVD1907" si="2291">JVC1904/JVB1904</f>
        <v>0</v>
      </c>
      <c r="JVE1904" s="1193"/>
      <c r="JVF1904" s="1193"/>
      <c r="JVG1904" s="2676" t="s">
        <v>698</v>
      </c>
      <c r="JVH1904" s="2677"/>
      <c r="JVI1904" s="2152">
        <f t="shared" ref="JVI1904:JVK1904" si="2292">SUM(JVI1905:JVI1907)</f>
        <v>0</v>
      </c>
      <c r="JVJ1904" s="2152">
        <f t="shared" si="2292"/>
        <v>115001</v>
      </c>
      <c r="JVK1904" s="2152">
        <f t="shared" si="2292"/>
        <v>0</v>
      </c>
      <c r="JVL1904" s="1230">
        <f t="shared" ref="JVL1904:JVL1907" si="2293">JVK1904/JVJ1904</f>
        <v>0</v>
      </c>
      <c r="JVM1904" s="1193"/>
      <c r="JVN1904" s="1193"/>
      <c r="JVO1904" s="2676" t="s">
        <v>698</v>
      </c>
      <c r="JVP1904" s="2677"/>
      <c r="JVQ1904" s="2152">
        <f t="shared" ref="JVQ1904:JVS1904" si="2294">SUM(JVQ1905:JVQ1907)</f>
        <v>0</v>
      </c>
      <c r="JVR1904" s="2152">
        <f t="shared" si="2294"/>
        <v>115001</v>
      </c>
      <c r="JVS1904" s="2152">
        <f t="shared" si="2294"/>
        <v>0</v>
      </c>
      <c r="JVT1904" s="1230">
        <f t="shared" ref="JVT1904:JVT1907" si="2295">JVS1904/JVR1904</f>
        <v>0</v>
      </c>
      <c r="JVU1904" s="1193"/>
      <c r="JVV1904" s="1193"/>
      <c r="JVW1904" s="2676" t="s">
        <v>698</v>
      </c>
      <c r="JVX1904" s="2677"/>
      <c r="JVY1904" s="2152">
        <f t="shared" ref="JVY1904:JWA1904" si="2296">SUM(JVY1905:JVY1907)</f>
        <v>0</v>
      </c>
      <c r="JVZ1904" s="2152">
        <f t="shared" si="2296"/>
        <v>115001</v>
      </c>
      <c r="JWA1904" s="2152">
        <f t="shared" si="2296"/>
        <v>0</v>
      </c>
      <c r="JWB1904" s="1230">
        <f t="shared" ref="JWB1904:JWB1907" si="2297">JWA1904/JVZ1904</f>
        <v>0</v>
      </c>
      <c r="JWC1904" s="1193"/>
      <c r="JWD1904" s="1193"/>
      <c r="JWE1904" s="2676" t="s">
        <v>698</v>
      </c>
      <c r="JWF1904" s="2677"/>
      <c r="JWG1904" s="2152">
        <f t="shared" ref="JWG1904:JWI1904" si="2298">SUM(JWG1905:JWG1907)</f>
        <v>0</v>
      </c>
      <c r="JWH1904" s="2152">
        <f t="shared" si="2298"/>
        <v>115001</v>
      </c>
      <c r="JWI1904" s="2152">
        <f t="shared" si="2298"/>
        <v>0</v>
      </c>
      <c r="JWJ1904" s="1230">
        <f t="shared" ref="JWJ1904:JWJ1907" si="2299">JWI1904/JWH1904</f>
        <v>0</v>
      </c>
      <c r="JWK1904" s="1193"/>
      <c r="JWL1904" s="1193"/>
      <c r="JWM1904" s="2676" t="s">
        <v>698</v>
      </c>
      <c r="JWN1904" s="2677"/>
      <c r="JWO1904" s="2152">
        <f t="shared" ref="JWO1904:JWQ1904" si="2300">SUM(JWO1905:JWO1907)</f>
        <v>0</v>
      </c>
      <c r="JWP1904" s="2152">
        <f t="shared" si="2300"/>
        <v>115001</v>
      </c>
      <c r="JWQ1904" s="2152">
        <f t="shared" si="2300"/>
        <v>0</v>
      </c>
      <c r="JWR1904" s="1230">
        <f t="shared" ref="JWR1904:JWR1907" si="2301">JWQ1904/JWP1904</f>
        <v>0</v>
      </c>
      <c r="JWS1904" s="1193"/>
      <c r="JWT1904" s="1193"/>
      <c r="JWU1904" s="2676" t="s">
        <v>698</v>
      </c>
      <c r="JWV1904" s="2677"/>
      <c r="JWW1904" s="2152">
        <f t="shared" ref="JWW1904:JWY1904" si="2302">SUM(JWW1905:JWW1907)</f>
        <v>0</v>
      </c>
      <c r="JWX1904" s="2152">
        <f t="shared" si="2302"/>
        <v>115001</v>
      </c>
      <c r="JWY1904" s="2152">
        <f t="shared" si="2302"/>
        <v>0</v>
      </c>
      <c r="JWZ1904" s="1230">
        <f t="shared" ref="JWZ1904:JWZ1907" si="2303">JWY1904/JWX1904</f>
        <v>0</v>
      </c>
      <c r="JXA1904" s="1193"/>
      <c r="JXB1904" s="1193"/>
      <c r="JXC1904" s="2676" t="s">
        <v>698</v>
      </c>
      <c r="JXD1904" s="2677"/>
      <c r="JXE1904" s="2152">
        <f t="shared" ref="JXE1904:JXG1904" si="2304">SUM(JXE1905:JXE1907)</f>
        <v>0</v>
      </c>
      <c r="JXF1904" s="2152">
        <f t="shared" si="2304"/>
        <v>115001</v>
      </c>
      <c r="JXG1904" s="2152">
        <f t="shared" si="2304"/>
        <v>0</v>
      </c>
      <c r="JXH1904" s="1230">
        <f t="shared" ref="JXH1904:JXH1907" si="2305">JXG1904/JXF1904</f>
        <v>0</v>
      </c>
      <c r="JXI1904" s="1193"/>
      <c r="JXJ1904" s="1193"/>
      <c r="JXK1904" s="2676" t="s">
        <v>698</v>
      </c>
      <c r="JXL1904" s="2677"/>
      <c r="JXM1904" s="2152">
        <f t="shared" ref="JXM1904:JXO1904" si="2306">SUM(JXM1905:JXM1907)</f>
        <v>0</v>
      </c>
      <c r="JXN1904" s="2152">
        <f t="shared" si="2306"/>
        <v>115001</v>
      </c>
      <c r="JXO1904" s="2152">
        <f t="shared" si="2306"/>
        <v>0</v>
      </c>
      <c r="JXP1904" s="1230">
        <f t="shared" ref="JXP1904:JXP1907" si="2307">JXO1904/JXN1904</f>
        <v>0</v>
      </c>
      <c r="JXQ1904" s="1193"/>
      <c r="JXR1904" s="1193"/>
      <c r="JXS1904" s="2676" t="s">
        <v>698</v>
      </c>
      <c r="JXT1904" s="2677"/>
      <c r="JXU1904" s="2152">
        <f t="shared" ref="JXU1904:JXW1904" si="2308">SUM(JXU1905:JXU1907)</f>
        <v>0</v>
      </c>
      <c r="JXV1904" s="2152">
        <f t="shared" si="2308"/>
        <v>115001</v>
      </c>
      <c r="JXW1904" s="2152">
        <f t="shared" si="2308"/>
        <v>0</v>
      </c>
      <c r="JXX1904" s="1230">
        <f t="shared" ref="JXX1904:JXX1907" si="2309">JXW1904/JXV1904</f>
        <v>0</v>
      </c>
      <c r="JXY1904" s="1193"/>
      <c r="JXZ1904" s="1193"/>
      <c r="JYA1904" s="2676" t="s">
        <v>698</v>
      </c>
      <c r="JYB1904" s="2677"/>
      <c r="JYC1904" s="2152">
        <f t="shared" ref="JYC1904:JYE1904" si="2310">SUM(JYC1905:JYC1907)</f>
        <v>0</v>
      </c>
      <c r="JYD1904" s="2152">
        <f t="shared" si="2310"/>
        <v>115001</v>
      </c>
      <c r="JYE1904" s="2152">
        <f t="shared" si="2310"/>
        <v>0</v>
      </c>
      <c r="JYF1904" s="1230">
        <f t="shared" ref="JYF1904:JYF1907" si="2311">JYE1904/JYD1904</f>
        <v>0</v>
      </c>
      <c r="JYG1904" s="1193"/>
      <c r="JYH1904" s="1193"/>
      <c r="JYI1904" s="2676" t="s">
        <v>698</v>
      </c>
      <c r="JYJ1904" s="2677"/>
      <c r="JYK1904" s="2152">
        <f t="shared" ref="JYK1904:JYM1904" si="2312">SUM(JYK1905:JYK1907)</f>
        <v>0</v>
      </c>
      <c r="JYL1904" s="2152">
        <f t="shared" si="2312"/>
        <v>115001</v>
      </c>
      <c r="JYM1904" s="2152">
        <f t="shared" si="2312"/>
        <v>0</v>
      </c>
      <c r="JYN1904" s="1230">
        <f t="shared" ref="JYN1904:JYN1907" si="2313">JYM1904/JYL1904</f>
        <v>0</v>
      </c>
      <c r="JYO1904" s="1193"/>
      <c r="JYP1904" s="1193"/>
      <c r="JYQ1904" s="2676" t="s">
        <v>698</v>
      </c>
      <c r="JYR1904" s="2677"/>
      <c r="JYS1904" s="2152">
        <f t="shared" ref="JYS1904:JYU1904" si="2314">SUM(JYS1905:JYS1907)</f>
        <v>0</v>
      </c>
      <c r="JYT1904" s="2152">
        <f t="shared" si="2314"/>
        <v>115001</v>
      </c>
      <c r="JYU1904" s="2152">
        <f t="shared" si="2314"/>
        <v>0</v>
      </c>
      <c r="JYV1904" s="1230">
        <f t="shared" ref="JYV1904:JYV1907" si="2315">JYU1904/JYT1904</f>
        <v>0</v>
      </c>
      <c r="JYW1904" s="1193"/>
      <c r="JYX1904" s="1193"/>
      <c r="JYY1904" s="2676" t="s">
        <v>698</v>
      </c>
      <c r="JYZ1904" s="2677"/>
      <c r="JZA1904" s="2152">
        <f t="shared" ref="JZA1904:JZC1904" si="2316">SUM(JZA1905:JZA1907)</f>
        <v>0</v>
      </c>
      <c r="JZB1904" s="2152">
        <f t="shared" si="2316"/>
        <v>115001</v>
      </c>
      <c r="JZC1904" s="2152">
        <f t="shared" si="2316"/>
        <v>0</v>
      </c>
      <c r="JZD1904" s="1230">
        <f t="shared" ref="JZD1904:JZD1907" si="2317">JZC1904/JZB1904</f>
        <v>0</v>
      </c>
      <c r="JZE1904" s="1193"/>
      <c r="JZF1904" s="1193"/>
      <c r="JZG1904" s="2676" t="s">
        <v>698</v>
      </c>
      <c r="JZH1904" s="2677"/>
      <c r="JZI1904" s="2152">
        <f t="shared" ref="JZI1904:JZK1904" si="2318">SUM(JZI1905:JZI1907)</f>
        <v>0</v>
      </c>
      <c r="JZJ1904" s="2152">
        <f t="shared" si="2318"/>
        <v>115001</v>
      </c>
      <c r="JZK1904" s="2152">
        <f t="shared" si="2318"/>
        <v>0</v>
      </c>
      <c r="JZL1904" s="1230">
        <f t="shared" ref="JZL1904:JZL1907" si="2319">JZK1904/JZJ1904</f>
        <v>0</v>
      </c>
      <c r="JZM1904" s="1193"/>
      <c r="JZN1904" s="1193"/>
      <c r="JZO1904" s="2676" t="s">
        <v>698</v>
      </c>
      <c r="JZP1904" s="2677"/>
      <c r="JZQ1904" s="2152">
        <f t="shared" ref="JZQ1904:JZS1904" si="2320">SUM(JZQ1905:JZQ1907)</f>
        <v>0</v>
      </c>
      <c r="JZR1904" s="2152">
        <f t="shared" si="2320"/>
        <v>115001</v>
      </c>
      <c r="JZS1904" s="2152">
        <f t="shared" si="2320"/>
        <v>0</v>
      </c>
      <c r="JZT1904" s="1230">
        <f t="shared" ref="JZT1904:JZT1907" si="2321">JZS1904/JZR1904</f>
        <v>0</v>
      </c>
      <c r="JZU1904" s="1193"/>
      <c r="JZV1904" s="1193"/>
      <c r="JZW1904" s="2676" t="s">
        <v>698</v>
      </c>
      <c r="JZX1904" s="2677"/>
      <c r="JZY1904" s="2152">
        <f t="shared" ref="JZY1904:KAA1904" si="2322">SUM(JZY1905:JZY1907)</f>
        <v>0</v>
      </c>
      <c r="JZZ1904" s="2152">
        <f t="shared" si="2322"/>
        <v>115001</v>
      </c>
      <c r="KAA1904" s="2152">
        <f t="shared" si="2322"/>
        <v>0</v>
      </c>
      <c r="KAB1904" s="1230">
        <f t="shared" ref="KAB1904:KAB1907" si="2323">KAA1904/JZZ1904</f>
        <v>0</v>
      </c>
      <c r="KAC1904" s="1193"/>
      <c r="KAD1904" s="1193"/>
      <c r="KAE1904" s="2676" t="s">
        <v>698</v>
      </c>
      <c r="KAF1904" s="2677"/>
      <c r="KAG1904" s="2152">
        <f t="shared" ref="KAG1904:KAI1904" si="2324">SUM(KAG1905:KAG1907)</f>
        <v>0</v>
      </c>
      <c r="KAH1904" s="2152">
        <f t="shared" si="2324"/>
        <v>115001</v>
      </c>
      <c r="KAI1904" s="2152">
        <f t="shared" si="2324"/>
        <v>0</v>
      </c>
      <c r="KAJ1904" s="1230">
        <f t="shared" ref="KAJ1904:KAJ1907" si="2325">KAI1904/KAH1904</f>
        <v>0</v>
      </c>
      <c r="KAK1904" s="1193"/>
      <c r="KAL1904" s="1193"/>
      <c r="KAM1904" s="2676" t="s">
        <v>698</v>
      </c>
      <c r="KAN1904" s="2677"/>
      <c r="KAO1904" s="2152">
        <f t="shared" ref="KAO1904:KAQ1904" si="2326">SUM(KAO1905:KAO1907)</f>
        <v>0</v>
      </c>
      <c r="KAP1904" s="2152">
        <f t="shared" si="2326"/>
        <v>115001</v>
      </c>
      <c r="KAQ1904" s="2152">
        <f t="shared" si="2326"/>
        <v>0</v>
      </c>
      <c r="KAR1904" s="1230">
        <f t="shared" ref="KAR1904:KAR1907" si="2327">KAQ1904/KAP1904</f>
        <v>0</v>
      </c>
      <c r="KAS1904" s="1193"/>
      <c r="KAT1904" s="1193"/>
      <c r="KAU1904" s="2676" t="s">
        <v>698</v>
      </c>
      <c r="KAV1904" s="2677"/>
      <c r="KAW1904" s="2152">
        <f t="shared" ref="KAW1904:KAY1904" si="2328">SUM(KAW1905:KAW1907)</f>
        <v>0</v>
      </c>
      <c r="KAX1904" s="2152">
        <f t="shared" si="2328"/>
        <v>115001</v>
      </c>
      <c r="KAY1904" s="2152">
        <f t="shared" si="2328"/>
        <v>0</v>
      </c>
      <c r="KAZ1904" s="1230">
        <f t="shared" ref="KAZ1904:KAZ1907" si="2329">KAY1904/KAX1904</f>
        <v>0</v>
      </c>
      <c r="KBA1904" s="1193"/>
      <c r="KBB1904" s="1193"/>
      <c r="KBC1904" s="2676" t="s">
        <v>698</v>
      </c>
      <c r="KBD1904" s="2677"/>
      <c r="KBE1904" s="2152">
        <f t="shared" ref="KBE1904:KBG1904" si="2330">SUM(KBE1905:KBE1907)</f>
        <v>0</v>
      </c>
      <c r="KBF1904" s="2152">
        <f t="shared" si="2330"/>
        <v>115001</v>
      </c>
      <c r="KBG1904" s="2152">
        <f t="shared" si="2330"/>
        <v>0</v>
      </c>
      <c r="KBH1904" s="1230">
        <f t="shared" ref="KBH1904:KBH1907" si="2331">KBG1904/KBF1904</f>
        <v>0</v>
      </c>
      <c r="KBI1904" s="1193"/>
      <c r="KBJ1904" s="1193"/>
      <c r="KBK1904" s="2676" t="s">
        <v>698</v>
      </c>
      <c r="KBL1904" s="2677"/>
      <c r="KBM1904" s="2152">
        <f t="shared" ref="KBM1904:KBO1904" si="2332">SUM(KBM1905:KBM1907)</f>
        <v>0</v>
      </c>
      <c r="KBN1904" s="2152">
        <f t="shared" si="2332"/>
        <v>115001</v>
      </c>
      <c r="KBO1904" s="2152">
        <f t="shared" si="2332"/>
        <v>0</v>
      </c>
      <c r="KBP1904" s="1230">
        <f t="shared" ref="KBP1904:KBP1907" si="2333">KBO1904/KBN1904</f>
        <v>0</v>
      </c>
      <c r="KBQ1904" s="1193"/>
      <c r="KBR1904" s="1193"/>
      <c r="KBS1904" s="2676" t="s">
        <v>698</v>
      </c>
      <c r="KBT1904" s="2677"/>
      <c r="KBU1904" s="2152">
        <f t="shared" ref="KBU1904:KBW1904" si="2334">SUM(KBU1905:KBU1907)</f>
        <v>0</v>
      </c>
      <c r="KBV1904" s="2152">
        <f t="shared" si="2334"/>
        <v>115001</v>
      </c>
      <c r="KBW1904" s="2152">
        <f t="shared" si="2334"/>
        <v>0</v>
      </c>
      <c r="KBX1904" s="1230">
        <f t="shared" ref="KBX1904:KBX1907" si="2335">KBW1904/KBV1904</f>
        <v>0</v>
      </c>
      <c r="KBY1904" s="1193"/>
      <c r="KBZ1904" s="1193"/>
      <c r="KCA1904" s="2676" t="s">
        <v>698</v>
      </c>
      <c r="KCB1904" s="2677"/>
      <c r="KCC1904" s="2152">
        <f t="shared" ref="KCC1904:KCE1904" si="2336">SUM(KCC1905:KCC1907)</f>
        <v>0</v>
      </c>
      <c r="KCD1904" s="2152">
        <f t="shared" si="2336"/>
        <v>115001</v>
      </c>
      <c r="KCE1904" s="2152">
        <f t="shared" si="2336"/>
        <v>0</v>
      </c>
      <c r="KCF1904" s="1230">
        <f t="shared" ref="KCF1904:KCF1907" si="2337">KCE1904/KCD1904</f>
        <v>0</v>
      </c>
      <c r="KCG1904" s="1193"/>
      <c r="KCH1904" s="1193"/>
      <c r="KCI1904" s="2676" t="s">
        <v>698</v>
      </c>
      <c r="KCJ1904" s="2677"/>
      <c r="KCK1904" s="2152">
        <f t="shared" ref="KCK1904:KCM1904" si="2338">SUM(KCK1905:KCK1907)</f>
        <v>0</v>
      </c>
      <c r="KCL1904" s="2152">
        <f t="shared" si="2338"/>
        <v>115001</v>
      </c>
      <c r="KCM1904" s="2152">
        <f t="shared" si="2338"/>
        <v>0</v>
      </c>
      <c r="KCN1904" s="1230">
        <f t="shared" ref="KCN1904:KCN1907" si="2339">KCM1904/KCL1904</f>
        <v>0</v>
      </c>
      <c r="KCO1904" s="1193"/>
      <c r="KCP1904" s="1193"/>
      <c r="KCQ1904" s="2676" t="s">
        <v>698</v>
      </c>
      <c r="KCR1904" s="2677"/>
      <c r="KCS1904" s="2152">
        <f t="shared" ref="KCS1904:KCU1904" si="2340">SUM(KCS1905:KCS1907)</f>
        <v>0</v>
      </c>
      <c r="KCT1904" s="2152">
        <f t="shared" si="2340"/>
        <v>115001</v>
      </c>
      <c r="KCU1904" s="2152">
        <f t="shared" si="2340"/>
        <v>0</v>
      </c>
      <c r="KCV1904" s="1230">
        <f t="shared" ref="KCV1904:KCV1907" si="2341">KCU1904/KCT1904</f>
        <v>0</v>
      </c>
      <c r="KCW1904" s="1193"/>
      <c r="KCX1904" s="1193"/>
      <c r="KCY1904" s="2676" t="s">
        <v>698</v>
      </c>
      <c r="KCZ1904" s="2677"/>
      <c r="KDA1904" s="2152">
        <f t="shared" ref="KDA1904:KDC1904" si="2342">SUM(KDA1905:KDA1907)</f>
        <v>0</v>
      </c>
      <c r="KDB1904" s="2152">
        <f t="shared" si="2342"/>
        <v>115001</v>
      </c>
      <c r="KDC1904" s="2152">
        <f t="shared" si="2342"/>
        <v>0</v>
      </c>
      <c r="KDD1904" s="1230">
        <f t="shared" ref="KDD1904:KDD1907" si="2343">KDC1904/KDB1904</f>
        <v>0</v>
      </c>
      <c r="KDE1904" s="1193"/>
      <c r="KDF1904" s="1193"/>
      <c r="KDG1904" s="2676" t="s">
        <v>698</v>
      </c>
      <c r="KDH1904" s="2677"/>
      <c r="KDI1904" s="2152">
        <f t="shared" ref="KDI1904:KDK1904" si="2344">SUM(KDI1905:KDI1907)</f>
        <v>0</v>
      </c>
      <c r="KDJ1904" s="2152">
        <f t="shared" si="2344"/>
        <v>115001</v>
      </c>
      <c r="KDK1904" s="2152">
        <f t="shared" si="2344"/>
        <v>0</v>
      </c>
      <c r="KDL1904" s="1230">
        <f t="shared" ref="KDL1904:KDL1907" si="2345">KDK1904/KDJ1904</f>
        <v>0</v>
      </c>
      <c r="KDM1904" s="1193"/>
      <c r="KDN1904" s="1193"/>
      <c r="KDO1904" s="2676" t="s">
        <v>698</v>
      </c>
      <c r="KDP1904" s="2677"/>
      <c r="KDQ1904" s="2152">
        <f t="shared" ref="KDQ1904:KDS1904" si="2346">SUM(KDQ1905:KDQ1907)</f>
        <v>0</v>
      </c>
      <c r="KDR1904" s="2152">
        <f t="shared" si="2346"/>
        <v>115001</v>
      </c>
      <c r="KDS1904" s="2152">
        <f t="shared" si="2346"/>
        <v>0</v>
      </c>
      <c r="KDT1904" s="1230">
        <f t="shared" ref="KDT1904:KDT1907" si="2347">KDS1904/KDR1904</f>
        <v>0</v>
      </c>
      <c r="KDU1904" s="1193"/>
      <c r="KDV1904" s="1193"/>
      <c r="KDW1904" s="2676" t="s">
        <v>698</v>
      </c>
      <c r="KDX1904" s="2677"/>
      <c r="KDY1904" s="2152">
        <f t="shared" ref="KDY1904:KEA1904" si="2348">SUM(KDY1905:KDY1907)</f>
        <v>0</v>
      </c>
      <c r="KDZ1904" s="2152">
        <f t="shared" si="2348"/>
        <v>115001</v>
      </c>
      <c r="KEA1904" s="2152">
        <f t="shared" si="2348"/>
        <v>0</v>
      </c>
      <c r="KEB1904" s="1230">
        <f t="shared" ref="KEB1904:KEB1907" si="2349">KEA1904/KDZ1904</f>
        <v>0</v>
      </c>
      <c r="KEC1904" s="1193"/>
      <c r="KED1904" s="1193"/>
      <c r="KEE1904" s="2676" t="s">
        <v>698</v>
      </c>
      <c r="KEF1904" s="2677"/>
      <c r="KEG1904" s="2152">
        <f t="shared" ref="KEG1904:KEI1904" si="2350">SUM(KEG1905:KEG1907)</f>
        <v>0</v>
      </c>
      <c r="KEH1904" s="2152">
        <f t="shared" si="2350"/>
        <v>115001</v>
      </c>
      <c r="KEI1904" s="2152">
        <f t="shared" si="2350"/>
        <v>0</v>
      </c>
      <c r="KEJ1904" s="1230">
        <f t="shared" ref="KEJ1904:KEJ1907" si="2351">KEI1904/KEH1904</f>
        <v>0</v>
      </c>
      <c r="KEK1904" s="1193"/>
      <c r="KEL1904" s="1193"/>
      <c r="KEM1904" s="2676" t="s">
        <v>698</v>
      </c>
      <c r="KEN1904" s="2677"/>
      <c r="KEO1904" s="2152">
        <f t="shared" ref="KEO1904:KEQ1904" si="2352">SUM(KEO1905:KEO1907)</f>
        <v>0</v>
      </c>
      <c r="KEP1904" s="2152">
        <f t="shared" si="2352"/>
        <v>115001</v>
      </c>
      <c r="KEQ1904" s="2152">
        <f t="shared" si="2352"/>
        <v>0</v>
      </c>
      <c r="KER1904" s="1230">
        <f t="shared" ref="KER1904:KER1907" si="2353">KEQ1904/KEP1904</f>
        <v>0</v>
      </c>
      <c r="KES1904" s="1193"/>
      <c r="KET1904" s="1193"/>
      <c r="KEU1904" s="2676" t="s">
        <v>698</v>
      </c>
      <c r="KEV1904" s="2677"/>
      <c r="KEW1904" s="2152">
        <f t="shared" ref="KEW1904:KEY1904" si="2354">SUM(KEW1905:KEW1907)</f>
        <v>0</v>
      </c>
      <c r="KEX1904" s="2152">
        <f t="shared" si="2354"/>
        <v>115001</v>
      </c>
      <c r="KEY1904" s="2152">
        <f t="shared" si="2354"/>
        <v>0</v>
      </c>
      <c r="KEZ1904" s="1230">
        <f t="shared" ref="KEZ1904:KEZ1907" si="2355">KEY1904/KEX1904</f>
        <v>0</v>
      </c>
      <c r="KFA1904" s="1193"/>
      <c r="KFB1904" s="1193"/>
      <c r="KFC1904" s="2676" t="s">
        <v>698</v>
      </c>
      <c r="KFD1904" s="2677"/>
      <c r="KFE1904" s="2152">
        <f t="shared" ref="KFE1904:KFG1904" si="2356">SUM(KFE1905:KFE1907)</f>
        <v>0</v>
      </c>
      <c r="KFF1904" s="2152">
        <f t="shared" si="2356"/>
        <v>115001</v>
      </c>
      <c r="KFG1904" s="2152">
        <f t="shared" si="2356"/>
        <v>0</v>
      </c>
      <c r="KFH1904" s="1230">
        <f t="shared" ref="KFH1904:KFH1907" si="2357">KFG1904/KFF1904</f>
        <v>0</v>
      </c>
      <c r="KFI1904" s="1193"/>
      <c r="KFJ1904" s="1193"/>
      <c r="KFK1904" s="2676" t="s">
        <v>698</v>
      </c>
      <c r="KFL1904" s="2677"/>
      <c r="KFM1904" s="2152">
        <f t="shared" ref="KFM1904:KFO1904" si="2358">SUM(KFM1905:KFM1907)</f>
        <v>0</v>
      </c>
      <c r="KFN1904" s="2152">
        <f t="shared" si="2358"/>
        <v>115001</v>
      </c>
      <c r="KFO1904" s="2152">
        <f t="shared" si="2358"/>
        <v>0</v>
      </c>
      <c r="KFP1904" s="1230">
        <f t="shared" ref="KFP1904:KFP1907" si="2359">KFO1904/KFN1904</f>
        <v>0</v>
      </c>
      <c r="KFQ1904" s="1193"/>
      <c r="KFR1904" s="1193"/>
      <c r="KFS1904" s="2676" t="s">
        <v>698</v>
      </c>
      <c r="KFT1904" s="2677"/>
      <c r="KFU1904" s="2152">
        <f t="shared" ref="KFU1904:KFW1904" si="2360">SUM(KFU1905:KFU1907)</f>
        <v>0</v>
      </c>
      <c r="KFV1904" s="2152">
        <f t="shared" si="2360"/>
        <v>115001</v>
      </c>
      <c r="KFW1904" s="2152">
        <f t="shared" si="2360"/>
        <v>0</v>
      </c>
      <c r="KFX1904" s="1230">
        <f t="shared" ref="KFX1904:KFX1907" si="2361">KFW1904/KFV1904</f>
        <v>0</v>
      </c>
      <c r="KFY1904" s="1193"/>
      <c r="KFZ1904" s="1193"/>
      <c r="KGA1904" s="2676" t="s">
        <v>698</v>
      </c>
      <c r="KGB1904" s="2677"/>
      <c r="KGC1904" s="2152">
        <f t="shared" ref="KGC1904:KGE1904" si="2362">SUM(KGC1905:KGC1907)</f>
        <v>0</v>
      </c>
      <c r="KGD1904" s="2152">
        <f t="shared" si="2362"/>
        <v>115001</v>
      </c>
      <c r="KGE1904" s="2152">
        <f t="shared" si="2362"/>
        <v>0</v>
      </c>
      <c r="KGF1904" s="1230">
        <f t="shared" ref="KGF1904:KGF1907" si="2363">KGE1904/KGD1904</f>
        <v>0</v>
      </c>
      <c r="KGG1904" s="1193"/>
      <c r="KGH1904" s="1193"/>
      <c r="KGI1904" s="2676" t="s">
        <v>698</v>
      </c>
      <c r="KGJ1904" s="2677"/>
      <c r="KGK1904" s="2152">
        <f t="shared" ref="KGK1904:KGM1904" si="2364">SUM(KGK1905:KGK1907)</f>
        <v>0</v>
      </c>
      <c r="KGL1904" s="2152">
        <f t="shared" si="2364"/>
        <v>115001</v>
      </c>
      <c r="KGM1904" s="2152">
        <f t="shared" si="2364"/>
        <v>0</v>
      </c>
      <c r="KGN1904" s="1230">
        <f t="shared" ref="KGN1904:KGN1907" si="2365">KGM1904/KGL1904</f>
        <v>0</v>
      </c>
      <c r="KGO1904" s="1193"/>
      <c r="KGP1904" s="1193"/>
      <c r="KGQ1904" s="2676" t="s">
        <v>698</v>
      </c>
      <c r="KGR1904" s="2677"/>
      <c r="KGS1904" s="2152">
        <f t="shared" ref="KGS1904:KGU1904" si="2366">SUM(KGS1905:KGS1907)</f>
        <v>0</v>
      </c>
      <c r="KGT1904" s="2152">
        <f t="shared" si="2366"/>
        <v>115001</v>
      </c>
      <c r="KGU1904" s="2152">
        <f t="shared" si="2366"/>
        <v>0</v>
      </c>
      <c r="KGV1904" s="1230">
        <f t="shared" ref="KGV1904:KGV1907" si="2367">KGU1904/KGT1904</f>
        <v>0</v>
      </c>
      <c r="KGW1904" s="1193"/>
      <c r="KGX1904" s="1193"/>
      <c r="KGY1904" s="2676" t="s">
        <v>698</v>
      </c>
      <c r="KGZ1904" s="2677"/>
      <c r="KHA1904" s="2152">
        <f t="shared" ref="KHA1904:KHC1904" si="2368">SUM(KHA1905:KHA1907)</f>
        <v>0</v>
      </c>
      <c r="KHB1904" s="2152">
        <f t="shared" si="2368"/>
        <v>115001</v>
      </c>
      <c r="KHC1904" s="2152">
        <f t="shared" si="2368"/>
        <v>0</v>
      </c>
      <c r="KHD1904" s="1230">
        <f t="shared" ref="KHD1904:KHD1907" si="2369">KHC1904/KHB1904</f>
        <v>0</v>
      </c>
      <c r="KHE1904" s="1193"/>
      <c r="KHF1904" s="1193"/>
      <c r="KHG1904" s="2676" t="s">
        <v>698</v>
      </c>
      <c r="KHH1904" s="2677"/>
      <c r="KHI1904" s="2152">
        <f t="shared" ref="KHI1904:KHK1904" si="2370">SUM(KHI1905:KHI1907)</f>
        <v>0</v>
      </c>
      <c r="KHJ1904" s="2152">
        <f t="shared" si="2370"/>
        <v>115001</v>
      </c>
      <c r="KHK1904" s="2152">
        <f t="shared" si="2370"/>
        <v>0</v>
      </c>
      <c r="KHL1904" s="1230">
        <f t="shared" ref="KHL1904:KHL1907" si="2371">KHK1904/KHJ1904</f>
        <v>0</v>
      </c>
      <c r="KHM1904" s="1193"/>
      <c r="KHN1904" s="1193"/>
      <c r="KHO1904" s="2676" t="s">
        <v>698</v>
      </c>
      <c r="KHP1904" s="2677"/>
      <c r="KHQ1904" s="2152">
        <f t="shared" ref="KHQ1904:KHS1904" si="2372">SUM(KHQ1905:KHQ1907)</f>
        <v>0</v>
      </c>
      <c r="KHR1904" s="2152">
        <f t="shared" si="2372"/>
        <v>115001</v>
      </c>
      <c r="KHS1904" s="2152">
        <f t="shared" si="2372"/>
        <v>0</v>
      </c>
      <c r="KHT1904" s="1230">
        <f t="shared" ref="KHT1904:KHT1907" si="2373">KHS1904/KHR1904</f>
        <v>0</v>
      </c>
      <c r="KHU1904" s="1193"/>
      <c r="KHV1904" s="1193"/>
      <c r="KHW1904" s="2676" t="s">
        <v>698</v>
      </c>
      <c r="KHX1904" s="2677"/>
      <c r="KHY1904" s="2152">
        <f t="shared" ref="KHY1904:KIA1904" si="2374">SUM(KHY1905:KHY1907)</f>
        <v>0</v>
      </c>
      <c r="KHZ1904" s="2152">
        <f t="shared" si="2374"/>
        <v>115001</v>
      </c>
      <c r="KIA1904" s="2152">
        <f t="shared" si="2374"/>
        <v>0</v>
      </c>
      <c r="KIB1904" s="1230">
        <f t="shared" ref="KIB1904:KIB1907" si="2375">KIA1904/KHZ1904</f>
        <v>0</v>
      </c>
      <c r="KIC1904" s="1193"/>
      <c r="KID1904" s="1193"/>
      <c r="KIE1904" s="2676" t="s">
        <v>698</v>
      </c>
      <c r="KIF1904" s="2677"/>
      <c r="KIG1904" s="2152">
        <f t="shared" ref="KIG1904:KII1904" si="2376">SUM(KIG1905:KIG1907)</f>
        <v>0</v>
      </c>
      <c r="KIH1904" s="2152">
        <f t="shared" si="2376"/>
        <v>115001</v>
      </c>
      <c r="KII1904" s="2152">
        <f t="shared" si="2376"/>
        <v>0</v>
      </c>
      <c r="KIJ1904" s="1230">
        <f t="shared" ref="KIJ1904:KIJ1907" si="2377">KII1904/KIH1904</f>
        <v>0</v>
      </c>
      <c r="KIK1904" s="1193"/>
      <c r="KIL1904" s="1193"/>
      <c r="KIM1904" s="2676" t="s">
        <v>698</v>
      </c>
      <c r="KIN1904" s="2677"/>
      <c r="KIO1904" s="2152">
        <f t="shared" ref="KIO1904:KIQ1904" si="2378">SUM(KIO1905:KIO1907)</f>
        <v>0</v>
      </c>
      <c r="KIP1904" s="2152">
        <f t="shared" si="2378"/>
        <v>115001</v>
      </c>
      <c r="KIQ1904" s="2152">
        <f t="shared" si="2378"/>
        <v>0</v>
      </c>
      <c r="KIR1904" s="1230">
        <f t="shared" ref="KIR1904:KIR1907" si="2379">KIQ1904/KIP1904</f>
        <v>0</v>
      </c>
      <c r="KIS1904" s="1193"/>
      <c r="KIT1904" s="1193"/>
      <c r="KIU1904" s="2676" t="s">
        <v>698</v>
      </c>
      <c r="KIV1904" s="2677"/>
      <c r="KIW1904" s="2152">
        <f t="shared" ref="KIW1904:KIY1904" si="2380">SUM(KIW1905:KIW1907)</f>
        <v>0</v>
      </c>
      <c r="KIX1904" s="2152">
        <f t="shared" si="2380"/>
        <v>115001</v>
      </c>
      <c r="KIY1904" s="2152">
        <f t="shared" si="2380"/>
        <v>0</v>
      </c>
      <c r="KIZ1904" s="1230">
        <f t="shared" ref="KIZ1904:KIZ1907" si="2381">KIY1904/KIX1904</f>
        <v>0</v>
      </c>
      <c r="KJA1904" s="1193"/>
      <c r="KJB1904" s="1193"/>
      <c r="KJC1904" s="2676" t="s">
        <v>698</v>
      </c>
      <c r="KJD1904" s="2677"/>
      <c r="KJE1904" s="2152">
        <f t="shared" ref="KJE1904:KJG1904" si="2382">SUM(KJE1905:KJE1907)</f>
        <v>0</v>
      </c>
      <c r="KJF1904" s="2152">
        <f t="shared" si="2382"/>
        <v>115001</v>
      </c>
      <c r="KJG1904" s="2152">
        <f t="shared" si="2382"/>
        <v>0</v>
      </c>
      <c r="KJH1904" s="1230">
        <f t="shared" ref="KJH1904:KJH1907" si="2383">KJG1904/KJF1904</f>
        <v>0</v>
      </c>
      <c r="KJI1904" s="1193"/>
      <c r="KJJ1904" s="1193"/>
      <c r="KJK1904" s="2676" t="s">
        <v>698</v>
      </c>
      <c r="KJL1904" s="2677"/>
      <c r="KJM1904" s="2152">
        <f t="shared" ref="KJM1904:KJO1904" si="2384">SUM(KJM1905:KJM1907)</f>
        <v>0</v>
      </c>
      <c r="KJN1904" s="2152">
        <f t="shared" si="2384"/>
        <v>115001</v>
      </c>
      <c r="KJO1904" s="2152">
        <f t="shared" si="2384"/>
        <v>0</v>
      </c>
      <c r="KJP1904" s="1230">
        <f t="shared" ref="KJP1904:KJP1907" si="2385">KJO1904/KJN1904</f>
        <v>0</v>
      </c>
      <c r="KJQ1904" s="1193"/>
      <c r="KJR1904" s="1193"/>
      <c r="KJS1904" s="2676" t="s">
        <v>698</v>
      </c>
      <c r="KJT1904" s="2677"/>
      <c r="KJU1904" s="2152">
        <f t="shared" ref="KJU1904:KJW1904" si="2386">SUM(KJU1905:KJU1907)</f>
        <v>0</v>
      </c>
      <c r="KJV1904" s="2152">
        <f t="shared" si="2386"/>
        <v>115001</v>
      </c>
      <c r="KJW1904" s="2152">
        <f t="shared" si="2386"/>
        <v>0</v>
      </c>
      <c r="KJX1904" s="1230">
        <f t="shared" ref="KJX1904:KJX1907" si="2387">KJW1904/KJV1904</f>
        <v>0</v>
      </c>
      <c r="KJY1904" s="1193"/>
      <c r="KJZ1904" s="1193"/>
      <c r="KKA1904" s="2676" t="s">
        <v>698</v>
      </c>
      <c r="KKB1904" s="2677"/>
      <c r="KKC1904" s="2152">
        <f t="shared" ref="KKC1904:KKE1904" si="2388">SUM(KKC1905:KKC1907)</f>
        <v>0</v>
      </c>
      <c r="KKD1904" s="2152">
        <f t="shared" si="2388"/>
        <v>115001</v>
      </c>
      <c r="KKE1904" s="2152">
        <f t="shared" si="2388"/>
        <v>0</v>
      </c>
      <c r="KKF1904" s="1230">
        <f t="shared" ref="KKF1904:KKF1907" si="2389">KKE1904/KKD1904</f>
        <v>0</v>
      </c>
      <c r="KKG1904" s="1193"/>
      <c r="KKH1904" s="1193"/>
      <c r="KKI1904" s="2676" t="s">
        <v>698</v>
      </c>
      <c r="KKJ1904" s="2677"/>
      <c r="KKK1904" s="2152">
        <f t="shared" ref="KKK1904:KKM1904" si="2390">SUM(KKK1905:KKK1907)</f>
        <v>0</v>
      </c>
      <c r="KKL1904" s="2152">
        <f t="shared" si="2390"/>
        <v>115001</v>
      </c>
      <c r="KKM1904" s="2152">
        <f t="shared" si="2390"/>
        <v>0</v>
      </c>
      <c r="KKN1904" s="1230">
        <f t="shared" ref="KKN1904:KKN1907" si="2391">KKM1904/KKL1904</f>
        <v>0</v>
      </c>
      <c r="KKO1904" s="1193"/>
      <c r="KKP1904" s="1193"/>
      <c r="KKQ1904" s="2676" t="s">
        <v>698</v>
      </c>
      <c r="KKR1904" s="2677"/>
      <c r="KKS1904" s="2152">
        <f t="shared" ref="KKS1904:KKU1904" si="2392">SUM(KKS1905:KKS1907)</f>
        <v>0</v>
      </c>
      <c r="KKT1904" s="2152">
        <f t="shared" si="2392"/>
        <v>115001</v>
      </c>
      <c r="KKU1904" s="2152">
        <f t="shared" si="2392"/>
        <v>0</v>
      </c>
      <c r="KKV1904" s="1230">
        <f t="shared" ref="KKV1904:KKV1907" si="2393">KKU1904/KKT1904</f>
        <v>0</v>
      </c>
      <c r="KKW1904" s="1193"/>
      <c r="KKX1904" s="1193"/>
      <c r="KKY1904" s="2676" t="s">
        <v>698</v>
      </c>
      <c r="KKZ1904" s="2677"/>
      <c r="KLA1904" s="2152">
        <f t="shared" ref="KLA1904:KLC1904" si="2394">SUM(KLA1905:KLA1907)</f>
        <v>0</v>
      </c>
      <c r="KLB1904" s="2152">
        <f t="shared" si="2394"/>
        <v>115001</v>
      </c>
      <c r="KLC1904" s="2152">
        <f t="shared" si="2394"/>
        <v>0</v>
      </c>
      <c r="KLD1904" s="1230">
        <f t="shared" ref="KLD1904:KLD1907" si="2395">KLC1904/KLB1904</f>
        <v>0</v>
      </c>
      <c r="KLE1904" s="1193"/>
      <c r="KLF1904" s="1193"/>
      <c r="KLG1904" s="2676" t="s">
        <v>698</v>
      </c>
      <c r="KLH1904" s="2677"/>
      <c r="KLI1904" s="2152">
        <f t="shared" ref="KLI1904:KLK1904" si="2396">SUM(KLI1905:KLI1907)</f>
        <v>0</v>
      </c>
      <c r="KLJ1904" s="2152">
        <f t="shared" si="2396"/>
        <v>115001</v>
      </c>
      <c r="KLK1904" s="2152">
        <f t="shared" si="2396"/>
        <v>0</v>
      </c>
      <c r="KLL1904" s="1230">
        <f t="shared" ref="KLL1904:KLL1907" si="2397">KLK1904/KLJ1904</f>
        <v>0</v>
      </c>
      <c r="KLM1904" s="1193"/>
      <c r="KLN1904" s="1193"/>
      <c r="KLO1904" s="2676" t="s">
        <v>698</v>
      </c>
      <c r="KLP1904" s="2677"/>
      <c r="KLQ1904" s="2152">
        <f t="shared" ref="KLQ1904:KLS1904" si="2398">SUM(KLQ1905:KLQ1907)</f>
        <v>0</v>
      </c>
      <c r="KLR1904" s="2152">
        <f t="shared" si="2398"/>
        <v>115001</v>
      </c>
      <c r="KLS1904" s="2152">
        <f t="shared" si="2398"/>
        <v>0</v>
      </c>
      <c r="KLT1904" s="1230">
        <f t="shared" ref="KLT1904:KLT1907" si="2399">KLS1904/KLR1904</f>
        <v>0</v>
      </c>
      <c r="KLU1904" s="1193"/>
      <c r="KLV1904" s="1193"/>
      <c r="KLW1904" s="2676" t="s">
        <v>698</v>
      </c>
      <c r="KLX1904" s="2677"/>
      <c r="KLY1904" s="2152">
        <f t="shared" ref="KLY1904:KMA1904" si="2400">SUM(KLY1905:KLY1907)</f>
        <v>0</v>
      </c>
      <c r="KLZ1904" s="2152">
        <f t="shared" si="2400"/>
        <v>115001</v>
      </c>
      <c r="KMA1904" s="2152">
        <f t="shared" si="2400"/>
        <v>0</v>
      </c>
      <c r="KMB1904" s="1230">
        <f t="shared" ref="KMB1904:KMB1907" si="2401">KMA1904/KLZ1904</f>
        <v>0</v>
      </c>
      <c r="KMC1904" s="1193"/>
      <c r="KMD1904" s="1193"/>
      <c r="KME1904" s="2676" t="s">
        <v>698</v>
      </c>
      <c r="KMF1904" s="2677"/>
      <c r="KMG1904" s="2152">
        <f t="shared" ref="KMG1904:KMI1904" si="2402">SUM(KMG1905:KMG1907)</f>
        <v>0</v>
      </c>
      <c r="KMH1904" s="2152">
        <f t="shared" si="2402"/>
        <v>115001</v>
      </c>
      <c r="KMI1904" s="2152">
        <f t="shared" si="2402"/>
        <v>0</v>
      </c>
      <c r="KMJ1904" s="1230">
        <f t="shared" ref="KMJ1904:KMJ1907" si="2403">KMI1904/KMH1904</f>
        <v>0</v>
      </c>
      <c r="KMK1904" s="1193"/>
      <c r="KML1904" s="1193"/>
      <c r="KMM1904" s="2676" t="s">
        <v>698</v>
      </c>
      <c r="KMN1904" s="2677"/>
      <c r="KMO1904" s="2152">
        <f t="shared" ref="KMO1904:KMQ1904" si="2404">SUM(KMO1905:KMO1907)</f>
        <v>0</v>
      </c>
      <c r="KMP1904" s="2152">
        <f t="shared" si="2404"/>
        <v>115001</v>
      </c>
      <c r="KMQ1904" s="2152">
        <f t="shared" si="2404"/>
        <v>0</v>
      </c>
      <c r="KMR1904" s="1230">
        <f t="shared" ref="KMR1904:KMR1907" si="2405">KMQ1904/KMP1904</f>
        <v>0</v>
      </c>
      <c r="KMS1904" s="1193"/>
      <c r="KMT1904" s="1193"/>
      <c r="KMU1904" s="2676" t="s">
        <v>698</v>
      </c>
      <c r="KMV1904" s="2677"/>
      <c r="KMW1904" s="2152">
        <f t="shared" ref="KMW1904:KMY1904" si="2406">SUM(KMW1905:KMW1907)</f>
        <v>0</v>
      </c>
      <c r="KMX1904" s="2152">
        <f t="shared" si="2406"/>
        <v>115001</v>
      </c>
      <c r="KMY1904" s="2152">
        <f t="shared" si="2406"/>
        <v>0</v>
      </c>
      <c r="KMZ1904" s="1230">
        <f t="shared" ref="KMZ1904:KMZ1907" si="2407">KMY1904/KMX1904</f>
        <v>0</v>
      </c>
      <c r="KNA1904" s="1193"/>
      <c r="KNB1904" s="1193"/>
      <c r="KNC1904" s="2676" t="s">
        <v>698</v>
      </c>
      <c r="KND1904" s="2677"/>
      <c r="KNE1904" s="2152">
        <f t="shared" ref="KNE1904:KNG1904" si="2408">SUM(KNE1905:KNE1907)</f>
        <v>0</v>
      </c>
      <c r="KNF1904" s="2152">
        <f t="shared" si="2408"/>
        <v>115001</v>
      </c>
      <c r="KNG1904" s="2152">
        <f t="shared" si="2408"/>
        <v>0</v>
      </c>
      <c r="KNH1904" s="1230">
        <f t="shared" ref="KNH1904:KNH1907" si="2409">KNG1904/KNF1904</f>
        <v>0</v>
      </c>
      <c r="KNI1904" s="1193"/>
      <c r="KNJ1904" s="1193"/>
      <c r="KNK1904" s="2676" t="s">
        <v>698</v>
      </c>
      <c r="KNL1904" s="2677"/>
      <c r="KNM1904" s="2152">
        <f t="shared" ref="KNM1904:KNO1904" si="2410">SUM(KNM1905:KNM1907)</f>
        <v>0</v>
      </c>
      <c r="KNN1904" s="2152">
        <f t="shared" si="2410"/>
        <v>115001</v>
      </c>
      <c r="KNO1904" s="2152">
        <f t="shared" si="2410"/>
        <v>0</v>
      </c>
      <c r="KNP1904" s="1230">
        <f t="shared" ref="KNP1904:KNP1907" si="2411">KNO1904/KNN1904</f>
        <v>0</v>
      </c>
      <c r="KNQ1904" s="1193"/>
      <c r="KNR1904" s="1193"/>
      <c r="KNS1904" s="2676" t="s">
        <v>698</v>
      </c>
      <c r="KNT1904" s="2677"/>
      <c r="KNU1904" s="2152">
        <f t="shared" ref="KNU1904:KNW1904" si="2412">SUM(KNU1905:KNU1907)</f>
        <v>0</v>
      </c>
      <c r="KNV1904" s="2152">
        <f t="shared" si="2412"/>
        <v>115001</v>
      </c>
      <c r="KNW1904" s="2152">
        <f t="shared" si="2412"/>
        <v>0</v>
      </c>
      <c r="KNX1904" s="1230">
        <f t="shared" ref="KNX1904:KNX1907" si="2413">KNW1904/KNV1904</f>
        <v>0</v>
      </c>
      <c r="KNY1904" s="1193"/>
      <c r="KNZ1904" s="1193"/>
      <c r="KOA1904" s="2676" t="s">
        <v>698</v>
      </c>
      <c r="KOB1904" s="2677"/>
      <c r="KOC1904" s="2152">
        <f t="shared" ref="KOC1904:KOE1904" si="2414">SUM(KOC1905:KOC1907)</f>
        <v>0</v>
      </c>
      <c r="KOD1904" s="2152">
        <f t="shared" si="2414"/>
        <v>115001</v>
      </c>
      <c r="KOE1904" s="2152">
        <f t="shared" si="2414"/>
        <v>0</v>
      </c>
      <c r="KOF1904" s="1230">
        <f t="shared" ref="KOF1904:KOF1907" si="2415">KOE1904/KOD1904</f>
        <v>0</v>
      </c>
      <c r="KOG1904" s="1193"/>
      <c r="KOH1904" s="1193"/>
      <c r="KOI1904" s="2676" t="s">
        <v>698</v>
      </c>
      <c r="KOJ1904" s="2677"/>
      <c r="KOK1904" s="2152">
        <f t="shared" ref="KOK1904:KOM1904" si="2416">SUM(KOK1905:KOK1907)</f>
        <v>0</v>
      </c>
      <c r="KOL1904" s="2152">
        <f t="shared" si="2416"/>
        <v>115001</v>
      </c>
      <c r="KOM1904" s="2152">
        <f t="shared" si="2416"/>
        <v>0</v>
      </c>
      <c r="KON1904" s="1230">
        <f t="shared" ref="KON1904:KON1907" si="2417">KOM1904/KOL1904</f>
        <v>0</v>
      </c>
      <c r="KOO1904" s="1193"/>
      <c r="KOP1904" s="1193"/>
      <c r="KOQ1904" s="2676" t="s">
        <v>698</v>
      </c>
      <c r="KOR1904" s="2677"/>
      <c r="KOS1904" s="2152">
        <f t="shared" ref="KOS1904:KOU1904" si="2418">SUM(KOS1905:KOS1907)</f>
        <v>0</v>
      </c>
      <c r="KOT1904" s="2152">
        <f t="shared" si="2418"/>
        <v>115001</v>
      </c>
      <c r="KOU1904" s="2152">
        <f t="shared" si="2418"/>
        <v>0</v>
      </c>
      <c r="KOV1904" s="1230">
        <f t="shared" ref="KOV1904:KOV1907" si="2419">KOU1904/KOT1904</f>
        <v>0</v>
      </c>
      <c r="KOW1904" s="1193"/>
      <c r="KOX1904" s="1193"/>
      <c r="KOY1904" s="2676" t="s">
        <v>698</v>
      </c>
      <c r="KOZ1904" s="2677"/>
      <c r="KPA1904" s="2152">
        <f t="shared" ref="KPA1904:KPC1904" si="2420">SUM(KPA1905:KPA1907)</f>
        <v>0</v>
      </c>
      <c r="KPB1904" s="2152">
        <f t="shared" si="2420"/>
        <v>115001</v>
      </c>
      <c r="KPC1904" s="2152">
        <f t="shared" si="2420"/>
        <v>0</v>
      </c>
      <c r="KPD1904" s="1230">
        <f t="shared" ref="KPD1904:KPD1907" si="2421">KPC1904/KPB1904</f>
        <v>0</v>
      </c>
      <c r="KPE1904" s="1193"/>
      <c r="KPF1904" s="1193"/>
      <c r="KPG1904" s="2676" t="s">
        <v>698</v>
      </c>
      <c r="KPH1904" s="2677"/>
      <c r="KPI1904" s="2152">
        <f t="shared" ref="KPI1904:KPK1904" si="2422">SUM(KPI1905:KPI1907)</f>
        <v>0</v>
      </c>
      <c r="KPJ1904" s="2152">
        <f t="shared" si="2422"/>
        <v>115001</v>
      </c>
      <c r="KPK1904" s="2152">
        <f t="shared" si="2422"/>
        <v>0</v>
      </c>
      <c r="KPL1904" s="1230">
        <f t="shared" ref="KPL1904:KPL1907" si="2423">KPK1904/KPJ1904</f>
        <v>0</v>
      </c>
      <c r="KPM1904" s="1193"/>
      <c r="KPN1904" s="1193"/>
      <c r="KPO1904" s="2676" t="s">
        <v>698</v>
      </c>
      <c r="KPP1904" s="2677"/>
      <c r="KPQ1904" s="2152">
        <f t="shared" ref="KPQ1904:KPS1904" si="2424">SUM(KPQ1905:KPQ1907)</f>
        <v>0</v>
      </c>
      <c r="KPR1904" s="2152">
        <f t="shared" si="2424"/>
        <v>115001</v>
      </c>
      <c r="KPS1904" s="2152">
        <f t="shared" si="2424"/>
        <v>0</v>
      </c>
      <c r="KPT1904" s="1230">
        <f t="shared" ref="KPT1904:KPT1907" si="2425">KPS1904/KPR1904</f>
        <v>0</v>
      </c>
      <c r="KPU1904" s="1193"/>
      <c r="KPV1904" s="1193"/>
      <c r="KPW1904" s="2676" t="s">
        <v>698</v>
      </c>
      <c r="KPX1904" s="2677"/>
      <c r="KPY1904" s="2152">
        <f t="shared" ref="KPY1904:KQA1904" si="2426">SUM(KPY1905:KPY1907)</f>
        <v>0</v>
      </c>
      <c r="KPZ1904" s="2152">
        <f t="shared" si="2426"/>
        <v>115001</v>
      </c>
      <c r="KQA1904" s="2152">
        <f t="shared" si="2426"/>
        <v>0</v>
      </c>
      <c r="KQB1904" s="1230">
        <f t="shared" ref="KQB1904:KQB1907" si="2427">KQA1904/KPZ1904</f>
        <v>0</v>
      </c>
      <c r="KQC1904" s="1193"/>
      <c r="KQD1904" s="1193"/>
      <c r="KQE1904" s="2676" t="s">
        <v>698</v>
      </c>
      <c r="KQF1904" s="2677"/>
      <c r="KQG1904" s="2152">
        <f t="shared" ref="KQG1904:KQI1904" si="2428">SUM(KQG1905:KQG1907)</f>
        <v>0</v>
      </c>
      <c r="KQH1904" s="2152">
        <f t="shared" si="2428"/>
        <v>115001</v>
      </c>
      <c r="KQI1904" s="2152">
        <f t="shared" si="2428"/>
        <v>0</v>
      </c>
      <c r="KQJ1904" s="1230">
        <f t="shared" ref="KQJ1904:KQJ1907" si="2429">KQI1904/KQH1904</f>
        <v>0</v>
      </c>
      <c r="KQK1904" s="1193"/>
      <c r="KQL1904" s="1193"/>
      <c r="KQM1904" s="2676" t="s">
        <v>698</v>
      </c>
      <c r="KQN1904" s="2677"/>
      <c r="KQO1904" s="2152">
        <f t="shared" ref="KQO1904:KQQ1904" si="2430">SUM(KQO1905:KQO1907)</f>
        <v>0</v>
      </c>
      <c r="KQP1904" s="2152">
        <f t="shared" si="2430"/>
        <v>115001</v>
      </c>
      <c r="KQQ1904" s="2152">
        <f t="shared" si="2430"/>
        <v>0</v>
      </c>
      <c r="KQR1904" s="1230">
        <f t="shared" ref="KQR1904:KQR1907" si="2431">KQQ1904/KQP1904</f>
        <v>0</v>
      </c>
      <c r="KQS1904" s="1193"/>
      <c r="KQT1904" s="1193"/>
      <c r="KQU1904" s="2676" t="s">
        <v>698</v>
      </c>
      <c r="KQV1904" s="2677"/>
      <c r="KQW1904" s="2152">
        <f t="shared" ref="KQW1904:KQY1904" si="2432">SUM(KQW1905:KQW1907)</f>
        <v>0</v>
      </c>
      <c r="KQX1904" s="2152">
        <f t="shared" si="2432"/>
        <v>115001</v>
      </c>
      <c r="KQY1904" s="2152">
        <f t="shared" si="2432"/>
        <v>0</v>
      </c>
      <c r="KQZ1904" s="1230">
        <f t="shared" ref="KQZ1904:KQZ1907" si="2433">KQY1904/KQX1904</f>
        <v>0</v>
      </c>
      <c r="KRA1904" s="1193"/>
      <c r="KRB1904" s="1193"/>
      <c r="KRC1904" s="2676" t="s">
        <v>698</v>
      </c>
      <c r="KRD1904" s="2677"/>
      <c r="KRE1904" s="2152">
        <f t="shared" ref="KRE1904:KRG1904" si="2434">SUM(KRE1905:KRE1907)</f>
        <v>0</v>
      </c>
      <c r="KRF1904" s="2152">
        <f t="shared" si="2434"/>
        <v>115001</v>
      </c>
      <c r="KRG1904" s="2152">
        <f t="shared" si="2434"/>
        <v>0</v>
      </c>
      <c r="KRH1904" s="1230">
        <f t="shared" ref="KRH1904:KRH1907" si="2435">KRG1904/KRF1904</f>
        <v>0</v>
      </c>
      <c r="KRI1904" s="1193"/>
      <c r="KRJ1904" s="1193"/>
      <c r="KRK1904" s="2676" t="s">
        <v>698</v>
      </c>
      <c r="KRL1904" s="2677"/>
      <c r="KRM1904" s="2152">
        <f t="shared" ref="KRM1904:KRO1904" si="2436">SUM(KRM1905:KRM1907)</f>
        <v>0</v>
      </c>
      <c r="KRN1904" s="2152">
        <f t="shared" si="2436"/>
        <v>115001</v>
      </c>
      <c r="KRO1904" s="2152">
        <f t="shared" si="2436"/>
        <v>0</v>
      </c>
      <c r="KRP1904" s="1230">
        <f t="shared" ref="KRP1904:KRP1907" si="2437">KRO1904/KRN1904</f>
        <v>0</v>
      </c>
      <c r="KRQ1904" s="1193"/>
      <c r="KRR1904" s="1193"/>
      <c r="KRS1904" s="2676" t="s">
        <v>698</v>
      </c>
      <c r="KRT1904" s="2677"/>
      <c r="KRU1904" s="2152">
        <f t="shared" ref="KRU1904:KRW1904" si="2438">SUM(KRU1905:KRU1907)</f>
        <v>0</v>
      </c>
      <c r="KRV1904" s="2152">
        <f t="shared" si="2438"/>
        <v>115001</v>
      </c>
      <c r="KRW1904" s="2152">
        <f t="shared" si="2438"/>
        <v>0</v>
      </c>
      <c r="KRX1904" s="1230">
        <f t="shared" ref="KRX1904:KRX1907" si="2439">KRW1904/KRV1904</f>
        <v>0</v>
      </c>
      <c r="KRY1904" s="1193"/>
      <c r="KRZ1904" s="1193"/>
      <c r="KSA1904" s="2676" t="s">
        <v>698</v>
      </c>
      <c r="KSB1904" s="2677"/>
      <c r="KSC1904" s="2152">
        <f t="shared" ref="KSC1904:KSE1904" si="2440">SUM(KSC1905:KSC1907)</f>
        <v>0</v>
      </c>
      <c r="KSD1904" s="2152">
        <f t="shared" si="2440"/>
        <v>115001</v>
      </c>
      <c r="KSE1904" s="2152">
        <f t="shared" si="2440"/>
        <v>0</v>
      </c>
      <c r="KSF1904" s="1230">
        <f t="shared" ref="KSF1904:KSF1907" si="2441">KSE1904/KSD1904</f>
        <v>0</v>
      </c>
      <c r="KSG1904" s="1193"/>
      <c r="KSH1904" s="1193"/>
      <c r="KSI1904" s="2676" t="s">
        <v>698</v>
      </c>
      <c r="KSJ1904" s="2677"/>
      <c r="KSK1904" s="2152">
        <f t="shared" ref="KSK1904:KSM1904" si="2442">SUM(KSK1905:KSK1907)</f>
        <v>0</v>
      </c>
      <c r="KSL1904" s="2152">
        <f t="shared" si="2442"/>
        <v>115001</v>
      </c>
      <c r="KSM1904" s="2152">
        <f t="shared" si="2442"/>
        <v>0</v>
      </c>
      <c r="KSN1904" s="1230">
        <f t="shared" ref="KSN1904:KSN1907" si="2443">KSM1904/KSL1904</f>
        <v>0</v>
      </c>
      <c r="KSO1904" s="1193"/>
      <c r="KSP1904" s="1193"/>
      <c r="KSQ1904" s="2676" t="s">
        <v>698</v>
      </c>
      <c r="KSR1904" s="2677"/>
      <c r="KSS1904" s="2152">
        <f t="shared" ref="KSS1904:KSU1904" si="2444">SUM(KSS1905:KSS1907)</f>
        <v>0</v>
      </c>
      <c r="KST1904" s="2152">
        <f t="shared" si="2444"/>
        <v>115001</v>
      </c>
      <c r="KSU1904" s="2152">
        <f t="shared" si="2444"/>
        <v>0</v>
      </c>
      <c r="KSV1904" s="1230">
        <f t="shared" ref="KSV1904:KSV1907" si="2445">KSU1904/KST1904</f>
        <v>0</v>
      </c>
      <c r="KSW1904" s="1193"/>
      <c r="KSX1904" s="1193"/>
      <c r="KSY1904" s="2676" t="s">
        <v>698</v>
      </c>
      <c r="KSZ1904" s="2677"/>
      <c r="KTA1904" s="2152">
        <f t="shared" ref="KTA1904:KTC1904" si="2446">SUM(KTA1905:KTA1907)</f>
        <v>0</v>
      </c>
      <c r="KTB1904" s="2152">
        <f t="shared" si="2446"/>
        <v>115001</v>
      </c>
      <c r="KTC1904" s="2152">
        <f t="shared" si="2446"/>
        <v>0</v>
      </c>
      <c r="KTD1904" s="1230">
        <f t="shared" ref="KTD1904:KTD1907" si="2447">KTC1904/KTB1904</f>
        <v>0</v>
      </c>
      <c r="KTE1904" s="1193"/>
      <c r="KTF1904" s="1193"/>
      <c r="KTG1904" s="2676" t="s">
        <v>698</v>
      </c>
      <c r="KTH1904" s="2677"/>
      <c r="KTI1904" s="2152">
        <f t="shared" ref="KTI1904:KTK1904" si="2448">SUM(KTI1905:KTI1907)</f>
        <v>0</v>
      </c>
      <c r="KTJ1904" s="2152">
        <f t="shared" si="2448"/>
        <v>115001</v>
      </c>
      <c r="KTK1904" s="2152">
        <f t="shared" si="2448"/>
        <v>0</v>
      </c>
      <c r="KTL1904" s="1230">
        <f t="shared" ref="KTL1904:KTL1907" si="2449">KTK1904/KTJ1904</f>
        <v>0</v>
      </c>
      <c r="KTM1904" s="1193"/>
      <c r="KTN1904" s="1193"/>
      <c r="KTO1904" s="2676" t="s">
        <v>698</v>
      </c>
      <c r="KTP1904" s="2677"/>
      <c r="KTQ1904" s="2152">
        <f t="shared" ref="KTQ1904:KTS1904" si="2450">SUM(KTQ1905:KTQ1907)</f>
        <v>0</v>
      </c>
      <c r="KTR1904" s="2152">
        <f t="shared" si="2450"/>
        <v>115001</v>
      </c>
      <c r="KTS1904" s="2152">
        <f t="shared" si="2450"/>
        <v>0</v>
      </c>
      <c r="KTT1904" s="1230">
        <f t="shared" ref="KTT1904:KTT1907" si="2451">KTS1904/KTR1904</f>
        <v>0</v>
      </c>
      <c r="KTU1904" s="1193"/>
      <c r="KTV1904" s="1193"/>
      <c r="KTW1904" s="2676" t="s">
        <v>698</v>
      </c>
      <c r="KTX1904" s="2677"/>
      <c r="KTY1904" s="2152">
        <f t="shared" ref="KTY1904:KUA1904" si="2452">SUM(KTY1905:KTY1907)</f>
        <v>0</v>
      </c>
      <c r="KTZ1904" s="2152">
        <f t="shared" si="2452"/>
        <v>115001</v>
      </c>
      <c r="KUA1904" s="2152">
        <f t="shared" si="2452"/>
        <v>0</v>
      </c>
      <c r="KUB1904" s="1230">
        <f t="shared" ref="KUB1904:KUB1907" si="2453">KUA1904/KTZ1904</f>
        <v>0</v>
      </c>
      <c r="KUC1904" s="1193"/>
      <c r="KUD1904" s="1193"/>
      <c r="KUE1904" s="2676" t="s">
        <v>698</v>
      </c>
      <c r="KUF1904" s="2677"/>
      <c r="KUG1904" s="2152">
        <f t="shared" ref="KUG1904:KUI1904" si="2454">SUM(KUG1905:KUG1907)</f>
        <v>0</v>
      </c>
      <c r="KUH1904" s="2152">
        <f t="shared" si="2454"/>
        <v>115001</v>
      </c>
      <c r="KUI1904" s="2152">
        <f t="shared" si="2454"/>
        <v>0</v>
      </c>
      <c r="KUJ1904" s="1230">
        <f t="shared" ref="KUJ1904:KUJ1907" si="2455">KUI1904/KUH1904</f>
        <v>0</v>
      </c>
      <c r="KUK1904" s="1193"/>
      <c r="KUL1904" s="1193"/>
      <c r="KUM1904" s="2676" t="s">
        <v>698</v>
      </c>
      <c r="KUN1904" s="2677"/>
      <c r="KUO1904" s="2152">
        <f t="shared" ref="KUO1904:KUQ1904" si="2456">SUM(KUO1905:KUO1907)</f>
        <v>0</v>
      </c>
      <c r="KUP1904" s="2152">
        <f t="shared" si="2456"/>
        <v>115001</v>
      </c>
      <c r="KUQ1904" s="2152">
        <f t="shared" si="2456"/>
        <v>0</v>
      </c>
      <c r="KUR1904" s="1230">
        <f t="shared" ref="KUR1904:KUR1907" si="2457">KUQ1904/KUP1904</f>
        <v>0</v>
      </c>
      <c r="KUS1904" s="1193"/>
      <c r="KUT1904" s="1193"/>
      <c r="KUU1904" s="2676" t="s">
        <v>698</v>
      </c>
      <c r="KUV1904" s="2677"/>
      <c r="KUW1904" s="2152">
        <f t="shared" ref="KUW1904:KUY1904" si="2458">SUM(KUW1905:KUW1907)</f>
        <v>0</v>
      </c>
      <c r="KUX1904" s="2152">
        <f t="shared" si="2458"/>
        <v>115001</v>
      </c>
      <c r="KUY1904" s="2152">
        <f t="shared" si="2458"/>
        <v>0</v>
      </c>
      <c r="KUZ1904" s="1230">
        <f t="shared" ref="KUZ1904:KUZ1907" si="2459">KUY1904/KUX1904</f>
        <v>0</v>
      </c>
      <c r="KVA1904" s="1193"/>
      <c r="KVB1904" s="1193"/>
      <c r="KVC1904" s="2676" t="s">
        <v>698</v>
      </c>
      <c r="KVD1904" s="2677"/>
      <c r="KVE1904" s="2152">
        <f t="shared" ref="KVE1904:KVG1904" si="2460">SUM(KVE1905:KVE1907)</f>
        <v>0</v>
      </c>
      <c r="KVF1904" s="2152">
        <f t="shared" si="2460"/>
        <v>115001</v>
      </c>
      <c r="KVG1904" s="2152">
        <f t="shared" si="2460"/>
        <v>0</v>
      </c>
      <c r="KVH1904" s="1230">
        <f t="shared" ref="KVH1904:KVH1907" si="2461">KVG1904/KVF1904</f>
        <v>0</v>
      </c>
      <c r="KVI1904" s="1193"/>
      <c r="KVJ1904" s="1193"/>
      <c r="KVK1904" s="2676" t="s">
        <v>698</v>
      </c>
      <c r="KVL1904" s="2677"/>
      <c r="KVM1904" s="2152">
        <f t="shared" ref="KVM1904:KVO1904" si="2462">SUM(KVM1905:KVM1907)</f>
        <v>0</v>
      </c>
      <c r="KVN1904" s="2152">
        <f t="shared" si="2462"/>
        <v>115001</v>
      </c>
      <c r="KVO1904" s="2152">
        <f t="shared" si="2462"/>
        <v>0</v>
      </c>
      <c r="KVP1904" s="1230">
        <f t="shared" ref="KVP1904:KVP1907" si="2463">KVO1904/KVN1904</f>
        <v>0</v>
      </c>
      <c r="KVQ1904" s="1193"/>
      <c r="KVR1904" s="1193"/>
      <c r="KVS1904" s="2676" t="s">
        <v>698</v>
      </c>
      <c r="KVT1904" s="2677"/>
      <c r="KVU1904" s="2152">
        <f t="shared" ref="KVU1904:KVW1904" si="2464">SUM(KVU1905:KVU1907)</f>
        <v>0</v>
      </c>
      <c r="KVV1904" s="2152">
        <f t="shared" si="2464"/>
        <v>115001</v>
      </c>
      <c r="KVW1904" s="2152">
        <f t="shared" si="2464"/>
        <v>0</v>
      </c>
      <c r="KVX1904" s="1230">
        <f t="shared" ref="KVX1904:KVX1907" si="2465">KVW1904/KVV1904</f>
        <v>0</v>
      </c>
      <c r="KVY1904" s="1193"/>
      <c r="KVZ1904" s="1193"/>
      <c r="KWA1904" s="2676" t="s">
        <v>698</v>
      </c>
      <c r="KWB1904" s="2677"/>
      <c r="KWC1904" s="2152">
        <f t="shared" ref="KWC1904:KWE1904" si="2466">SUM(KWC1905:KWC1907)</f>
        <v>0</v>
      </c>
      <c r="KWD1904" s="2152">
        <f t="shared" si="2466"/>
        <v>115001</v>
      </c>
      <c r="KWE1904" s="2152">
        <f t="shared" si="2466"/>
        <v>0</v>
      </c>
      <c r="KWF1904" s="1230">
        <f t="shared" ref="KWF1904:KWF1907" si="2467">KWE1904/KWD1904</f>
        <v>0</v>
      </c>
      <c r="KWG1904" s="1193"/>
      <c r="KWH1904" s="1193"/>
      <c r="KWI1904" s="2676" t="s">
        <v>698</v>
      </c>
      <c r="KWJ1904" s="2677"/>
      <c r="KWK1904" s="2152">
        <f t="shared" ref="KWK1904:KWM1904" si="2468">SUM(KWK1905:KWK1907)</f>
        <v>0</v>
      </c>
      <c r="KWL1904" s="2152">
        <f t="shared" si="2468"/>
        <v>115001</v>
      </c>
      <c r="KWM1904" s="2152">
        <f t="shared" si="2468"/>
        <v>0</v>
      </c>
      <c r="KWN1904" s="1230">
        <f t="shared" ref="KWN1904:KWN1907" si="2469">KWM1904/KWL1904</f>
        <v>0</v>
      </c>
      <c r="KWO1904" s="1193"/>
      <c r="KWP1904" s="1193"/>
      <c r="KWQ1904" s="2676" t="s">
        <v>698</v>
      </c>
      <c r="KWR1904" s="2677"/>
      <c r="KWS1904" s="2152">
        <f t="shared" ref="KWS1904:KWU1904" si="2470">SUM(KWS1905:KWS1907)</f>
        <v>0</v>
      </c>
      <c r="KWT1904" s="2152">
        <f t="shared" si="2470"/>
        <v>115001</v>
      </c>
      <c r="KWU1904" s="2152">
        <f t="shared" si="2470"/>
        <v>0</v>
      </c>
      <c r="KWV1904" s="1230">
        <f t="shared" ref="KWV1904:KWV1907" si="2471">KWU1904/KWT1904</f>
        <v>0</v>
      </c>
      <c r="KWW1904" s="1193"/>
      <c r="KWX1904" s="1193"/>
      <c r="KWY1904" s="2676" t="s">
        <v>698</v>
      </c>
      <c r="KWZ1904" s="2677"/>
      <c r="KXA1904" s="2152">
        <f t="shared" ref="KXA1904:KXC1904" si="2472">SUM(KXA1905:KXA1907)</f>
        <v>0</v>
      </c>
      <c r="KXB1904" s="2152">
        <f t="shared" si="2472"/>
        <v>115001</v>
      </c>
      <c r="KXC1904" s="2152">
        <f t="shared" si="2472"/>
        <v>0</v>
      </c>
      <c r="KXD1904" s="1230">
        <f t="shared" ref="KXD1904:KXD1907" si="2473">KXC1904/KXB1904</f>
        <v>0</v>
      </c>
      <c r="KXE1904" s="1193"/>
      <c r="KXF1904" s="1193"/>
      <c r="KXG1904" s="2676" t="s">
        <v>698</v>
      </c>
      <c r="KXH1904" s="2677"/>
      <c r="KXI1904" s="2152">
        <f t="shared" ref="KXI1904:KXK1904" si="2474">SUM(KXI1905:KXI1907)</f>
        <v>0</v>
      </c>
      <c r="KXJ1904" s="2152">
        <f t="shared" si="2474"/>
        <v>115001</v>
      </c>
      <c r="KXK1904" s="2152">
        <f t="shared" si="2474"/>
        <v>0</v>
      </c>
      <c r="KXL1904" s="1230">
        <f t="shared" ref="KXL1904:KXL1907" si="2475">KXK1904/KXJ1904</f>
        <v>0</v>
      </c>
      <c r="KXM1904" s="1193"/>
      <c r="KXN1904" s="1193"/>
      <c r="KXO1904" s="2676" t="s">
        <v>698</v>
      </c>
      <c r="KXP1904" s="2677"/>
      <c r="KXQ1904" s="2152">
        <f t="shared" ref="KXQ1904:KXS1904" si="2476">SUM(KXQ1905:KXQ1907)</f>
        <v>0</v>
      </c>
      <c r="KXR1904" s="2152">
        <f t="shared" si="2476"/>
        <v>115001</v>
      </c>
      <c r="KXS1904" s="2152">
        <f t="shared" si="2476"/>
        <v>0</v>
      </c>
      <c r="KXT1904" s="1230">
        <f t="shared" ref="KXT1904:KXT1907" si="2477">KXS1904/KXR1904</f>
        <v>0</v>
      </c>
      <c r="KXU1904" s="1193"/>
      <c r="KXV1904" s="1193"/>
      <c r="KXW1904" s="2676" t="s">
        <v>698</v>
      </c>
      <c r="KXX1904" s="2677"/>
      <c r="KXY1904" s="2152">
        <f t="shared" ref="KXY1904:KYA1904" si="2478">SUM(KXY1905:KXY1907)</f>
        <v>0</v>
      </c>
      <c r="KXZ1904" s="2152">
        <f t="shared" si="2478"/>
        <v>115001</v>
      </c>
      <c r="KYA1904" s="2152">
        <f t="shared" si="2478"/>
        <v>0</v>
      </c>
      <c r="KYB1904" s="1230">
        <f t="shared" ref="KYB1904:KYB1907" si="2479">KYA1904/KXZ1904</f>
        <v>0</v>
      </c>
      <c r="KYC1904" s="1193"/>
      <c r="KYD1904" s="1193"/>
      <c r="KYE1904" s="2676" t="s">
        <v>698</v>
      </c>
      <c r="KYF1904" s="2677"/>
      <c r="KYG1904" s="2152">
        <f t="shared" ref="KYG1904:KYI1904" si="2480">SUM(KYG1905:KYG1907)</f>
        <v>0</v>
      </c>
      <c r="KYH1904" s="2152">
        <f t="shared" si="2480"/>
        <v>115001</v>
      </c>
      <c r="KYI1904" s="2152">
        <f t="shared" si="2480"/>
        <v>0</v>
      </c>
      <c r="KYJ1904" s="1230">
        <f t="shared" ref="KYJ1904:KYJ1907" si="2481">KYI1904/KYH1904</f>
        <v>0</v>
      </c>
      <c r="KYK1904" s="1193"/>
      <c r="KYL1904" s="1193"/>
      <c r="KYM1904" s="2676" t="s">
        <v>698</v>
      </c>
      <c r="KYN1904" s="2677"/>
      <c r="KYO1904" s="2152">
        <f t="shared" ref="KYO1904:KYQ1904" si="2482">SUM(KYO1905:KYO1907)</f>
        <v>0</v>
      </c>
      <c r="KYP1904" s="2152">
        <f t="shared" si="2482"/>
        <v>115001</v>
      </c>
      <c r="KYQ1904" s="2152">
        <f t="shared" si="2482"/>
        <v>0</v>
      </c>
      <c r="KYR1904" s="1230">
        <f t="shared" ref="KYR1904:KYR1907" si="2483">KYQ1904/KYP1904</f>
        <v>0</v>
      </c>
      <c r="KYS1904" s="1193"/>
      <c r="KYT1904" s="1193"/>
      <c r="KYU1904" s="2676" t="s">
        <v>698</v>
      </c>
      <c r="KYV1904" s="2677"/>
      <c r="KYW1904" s="2152">
        <f t="shared" ref="KYW1904:KYY1904" si="2484">SUM(KYW1905:KYW1907)</f>
        <v>0</v>
      </c>
      <c r="KYX1904" s="2152">
        <f t="shared" si="2484"/>
        <v>115001</v>
      </c>
      <c r="KYY1904" s="2152">
        <f t="shared" si="2484"/>
        <v>0</v>
      </c>
      <c r="KYZ1904" s="1230">
        <f t="shared" ref="KYZ1904:KYZ1907" si="2485">KYY1904/KYX1904</f>
        <v>0</v>
      </c>
      <c r="KZA1904" s="1193"/>
      <c r="KZB1904" s="1193"/>
      <c r="KZC1904" s="2676" t="s">
        <v>698</v>
      </c>
      <c r="KZD1904" s="2677"/>
      <c r="KZE1904" s="2152">
        <f t="shared" ref="KZE1904:KZG1904" si="2486">SUM(KZE1905:KZE1907)</f>
        <v>0</v>
      </c>
      <c r="KZF1904" s="2152">
        <f t="shared" si="2486"/>
        <v>115001</v>
      </c>
      <c r="KZG1904" s="2152">
        <f t="shared" si="2486"/>
        <v>0</v>
      </c>
      <c r="KZH1904" s="1230">
        <f t="shared" ref="KZH1904:KZH1907" si="2487">KZG1904/KZF1904</f>
        <v>0</v>
      </c>
      <c r="KZI1904" s="1193"/>
      <c r="KZJ1904" s="1193"/>
      <c r="KZK1904" s="2676" t="s">
        <v>698</v>
      </c>
      <c r="KZL1904" s="2677"/>
      <c r="KZM1904" s="2152">
        <f t="shared" ref="KZM1904:KZO1904" si="2488">SUM(KZM1905:KZM1907)</f>
        <v>0</v>
      </c>
      <c r="KZN1904" s="2152">
        <f t="shared" si="2488"/>
        <v>115001</v>
      </c>
      <c r="KZO1904" s="2152">
        <f t="shared" si="2488"/>
        <v>0</v>
      </c>
      <c r="KZP1904" s="1230">
        <f t="shared" ref="KZP1904:KZP1907" si="2489">KZO1904/KZN1904</f>
        <v>0</v>
      </c>
      <c r="KZQ1904" s="1193"/>
      <c r="KZR1904" s="1193"/>
      <c r="KZS1904" s="2676" t="s">
        <v>698</v>
      </c>
      <c r="KZT1904" s="2677"/>
      <c r="KZU1904" s="2152">
        <f t="shared" ref="KZU1904:KZW1904" si="2490">SUM(KZU1905:KZU1907)</f>
        <v>0</v>
      </c>
      <c r="KZV1904" s="2152">
        <f t="shared" si="2490"/>
        <v>115001</v>
      </c>
      <c r="KZW1904" s="2152">
        <f t="shared" si="2490"/>
        <v>0</v>
      </c>
      <c r="KZX1904" s="1230">
        <f t="shared" ref="KZX1904:KZX1907" si="2491">KZW1904/KZV1904</f>
        <v>0</v>
      </c>
      <c r="KZY1904" s="1193"/>
      <c r="KZZ1904" s="1193"/>
      <c r="LAA1904" s="2676" t="s">
        <v>698</v>
      </c>
      <c r="LAB1904" s="2677"/>
      <c r="LAC1904" s="2152">
        <f t="shared" ref="LAC1904:LAE1904" si="2492">SUM(LAC1905:LAC1907)</f>
        <v>0</v>
      </c>
      <c r="LAD1904" s="2152">
        <f t="shared" si="2492"/>
        <v>115001</v>
      </c>
      <c r="LAE1904" s="2152">
        <f t="shared" si="2492"/>
        <v>0</v>
      </c>
      <c r="LAF1904" s="1230">
        <f t="shared" ref="LAF1904:LAF1907" si="2493">LAE1904/LAD1904</f>
        <v>0</v>
      </c>
      <c r="LAG1904" s="1193"/>
      <c r="LAH1904" s="1193"/>
      <c r="LAI1904" s="2676" t="s">
        <v>698</v>
      </c>
      <c r="LAJ1904" s="2677"/>
      <c r="LAK1904" s="2152">
        <f t="shared" ref="LAK1904:LAM1904" si="2494">SUM(LAK1905:LAK1907)</f>
        <v>0</v>
      </c>
      <c r="LAL1904" s="2152">
        <f t="shared" si="2494"/>
        <v>115001</v>
      </c>
      <c r="LAM1904" s="2152">
        <f t="shared" si="2494"/>
        <v>0</v>
      </c>
      <c r="LAN1904" s="1230">
        <f t="shared" ref="LAN1904:LAN1907" si="2495">LAM1904/LAL1904</f>
        <v>0</v>
      </c>
      <c r="LAO1904" s="1193"/>
      <c r="LAP1904" s="1193"/>
      <c r="LAQ1904" s="2676" t="s">
        <v>698</v>
      </c>
      <c r="LAR1904" s="2677"/>
      <c r="LAS1904" s="2152">
        <f t="shared" ref="LAS1904:LAU1904" si="2496">SUM(LAS1905:LAS1907)</f>
        <v>0</v>
      </c>
      <c r="LAT1904" s="2152">
        <f t="shared" si="2496"/>
        <v>115001</v>
      </c>
      <c r="LAU1904" s="2152">
        <f t="shared" si="2496"/>
        <v>0</v>
      </c>
      <c r="LAV1904" s="1230">
        <f t="shared" ref="LAV1904:LAV1907" si="2497">LAU1904/LAT1904</f>
        <v>0</v>
      </c>
      <c r="LAW1904" s="1193"/>
      <c r="LAX1904" s="1193"/>
      <c r="LAY1904" s="2676" t="s">
        <v>698</v>
      </c>
      <c r="LAZ1904" s="2677"/>
      <c r="LBA1904" s="2152">
        <f t="shared" ref="LBA1904:LBC1904" si="2498">SUM(LBA1905:LBA1907)</f>
        <v>0</v>
      </c>
      <c r="LBB1904" s="2152">
        <f t="shared" si="2498"/>
        <v>115001</v>
      </c>
      <c r="LBC1904" s="2152">
        <f t="shared" si="2498"/>
        <v>0</v>
      </c>
      <c r="LBD1904" s="1230">
        <f t="shared" ref="LBD1904:LBD1907" si="2499">LBC1904/LBB1904</f>
        <v>0</v>
      </c>
      <c r="LBE1904" s="1193"/>
      <c r="LBF1904" s="1193"/>
      <c r="LBG1904" s="2676" t="s">
        <v>698</v>
      </c>
      <c r="LBH1904" s="2677"/>
      <c r="LBI1904" s="2152">
        <f t="shared" ref="LBI1904:LBK1904" si="2500">SUM(LBI1905:LBI1907)</f>
        <v>0</v>
      </c>
      <c r="LBJ1904" s="2152">
        <f t="shared" si="2500"/>
        <v>115001</v>
      </c>
      <c r="LBK1904" s="2152">
        <f t="shared" si="2500"/>
        <v>0</v>
      </c>
      <c r="LBL1904" s="1230">
        <f t="shared" ref="LBL1904:LBL1907" si="2501">LBK1904/LBJ1904</f>
        <v>0</v>
      </c>
      <c r="LBM1904" s="1193"/>
      <c r="LBN1904" s="1193"/>
      <c r="LBO1904" s="2676" t="s">
        <v>698</v>
      </c>
      <c r="LBP1904" s="2677"/>
      <c r="LBQ1904" s="2152">
        <f t="shared" ref="LBQ1904:LBS1904" si="2502">SUM(LBQ1905:LBQ1907)</f>
        <v>0</v>
      </c>
      <c r="LBR1904" s="2152">
        <f t="shared" si="2502"/>
        <v>115001</v>
      </c>
      <c r="LBS1904" s="2152">
        <f t="shared" si="2502"/>
        <v>0</v>
      </c>
      <c r="LBT1904" s="1230">
        <f t="shared" ref="LBT1904:LBT1907" si="2503">LBS1904/LBR1904</f>
        <v>0</v>
      </c>
      <c r="LBU1904" s="1193"/>
      <c r="LBV1904" s="1193"/>
      <c r="LBW1904" s="2676" t="s">
        <v>698</v>
      </c>
      <c r="LBX1904" s="2677"/>
      <c r="LBY1904" s="2152">
        <f t="shared" ref="LBY1904:LCA1904" si="2504">SUM(LBY1905:LBY1907)</f>
        <v>0</v>
      </c>
      <c r="LBZ1904" s="2152">
        <f t="shared" si="2504"/>
        <v>115001</v>
      </c>
      <c r="LCA1904" s="2152">
        <f t="shared" si="2504"/>
        <v>0</v>
      </c>
      <c r="LCB1904" s="1230">
        <f t="shared" ref="LCB1904:LCB1907" si="2505">LCA1904/LBZ1904</f>
        <v>0</v>
      </c>
      <c r="LCC1904" s="1193"/>
      <c r="LCD1904" s="1193"/>
      <c r="LCE1904" s="2676" t="s">
        <v>698</v>
      </c>
      <c r="LCF1904" s="2677"/>
      <c r="LCG1904" s="2152">
        <f t="shared" ref="LCG1904:LCI1904" si="2506">SUM(LCG1905:LCG1907)</f>
        <v>0</v>
      </c>
      <c r="LCH1904" s="2152">
        <f t="shared" si="2506"/>
        <v>115001</v>
      </c>
      <c r="LCI1904" s="2152">
        <f t="shared" si="2506"/>
        <v>0</v>
      </c>
      <c r="LCJ1904" s="1230">
        <f t="shared" ref="LCJ1904:LCJ1907" si="2507">LCI1904/LCH1904</f>
        <v>0</v>
      </c>
      <c r="LCK1904" s="1193"/>
      <c r="LCL1904" s="1193"/>
      <c r="LCM1904" s="2676" t="s">
        <v>698</v>
      </c>
      <c r="LCN1904" s="2677"/>
      <c r="LCO1904" s="2152">
        <f t="shared" ref="LCO1904:LCQ1904" si="2508">SUM(LCO1905:LCO1907)</f>
        <v>0</v>
      </c>
      <c r="LCP1904" s="2152">
        <f t="shared" si="2508"/>
        <v>115001</v>
      </c>
      <c r="LCQ1904" s="2152">
        <f t="shared" si="2508"/>
        <v>0</v>
      </c>
      <c r="LCR1904" s="1230">
        <f t="shared" ref="LCR1904:LCR1907" si="2509">LCQ1904/LCP1904</f>
        <v>0</v>
      </c>
      <c r="LCS1904" s="1193"/>
      <c r="LCT1904" s="1193"/>
      <c r="LCU1904" s="2676" t="s">
        <v>698</v>
      </c>
      <c r="LCV1904" s="2677"/>
      <c r="LCW1904" s="2152">
        <f t="shared" ref="LCW1904:LCY1904" si="2510">SUM(LCW1905:LCW1907)</f>
        <v>0</v>
      </c>
      <c r="LCX1904" s="2152">
        <f t="shared" si="2510"/>
        <v>115001</v>
      </c>
      <c r="LCY1904" s="2152">
        <f t="shared" si="2510"/>
        <v>0</v>
      </c>
      <c r="LCZ1904" s="1230">
        <f t="shared" ref="LCZ1904:LCZ1907" si="2511">LCY1904/LCX1904</f>
        <v>0</v>
      </c>
      <c r="LDA1904" s="1193"/>
      <c r="LDB1904" s="1193"/>
      <c r="LDC1904" s="2676" t="s">
        <v>698</v>
      </c>
      <c r="LDD1904" s="2677"/>
      <c r="LDE1904" s="2152">
        <f t="shared" ref="LDE1904:LDG1904" si="2512">SUM(LDE1905:LDE1907)</f>
        <v>0</v>
      </c>
      <c r="LDF1904" s="2152">
        <f t="shared" si="2512"/>
        <v>115001</v>
      </c>
      <c r="LDG1904" s="2152">
        <f t="shared" si="2512"/>
        <v>0</v>
      </c>
      <c r="LDH1904" s="1230">
        <f t="shared" ref="LDH1904:LDH1907" si="2513">LDG1904/LDF1904</f>
        <v>0</v>
      </c>
      <c r="LDI1904" s="1193"/>
      <c r="LDJ1904" s="1193"/>
      <c r="LDK1904" s="2676" t="s">
        <v>698</v>
      </c>
      <c r="LDL1904" s="2677"/>
      <c r="LDM1904" s="2152">
        <f t="shared" ref="LDM1904:LDO1904" si="2514">SUM(LDM1905:LDM1907)</f>
        <v>0</v>
      </c>
      <c r="LDN1904" s="2152">
        <f t="shared" si="2514"/>
        <v>115001</v>
      </c>
      <c r="LDO1904" s="2152">
        <f t="shared" si="2514"/>
        <v>0</v>
      </c>
      <c r="LDP1904" s="1230">
        <f t="shared" ref="LDP1904:LDP1907" si="2515">LDO1904/LDN1904</f>
        <v>0</v>
      </c>
      <c r="LDQ1904" s="1193"/>
      <c r="LDR1904" s="1193"/>
      <c r="LDS1904" s="2676" t="s">
        <v>698</v>
      </c>
      <c r="LDT1904" s="2677"/>
      <c r="LDU1904" s="2152">
        <f t="shared" ref="LDU1904:LDW1904" si="2516">SUM(LDU1905:LDU1907)</f>
        <v>0</v>
      </c>
      <c r="LDV1904" s="2152">
        <f t="shared" si="2516"/>
        <v>115001</v>
      </c>
      <c r="LDW1904" s="2152">
        <f t="shared" si="2516"/>
        <v>0</v>
      </c>
      <c r="LDX1904" s="1230">
        <f t="shared" ref="LDX1904:LDX1907" si="2517">LDW1904/LDV1904</f>
        <v>0</v>
      </c>
      <c r="LDY1904" s="1193"/>
      <c r="LDZ1904" s="1193"/>
      <c r="LEA1904" s="2676" t="s">
        <v>698</v>
      </c>
      <c r="LEB1904" s="2677"/>
      <c r="LEC1904" s="2152">
        <f t="shared" ref="LEC1904:LEE1904" si="2518">SUM(LEC1905:LEC1907)</f>
        <v>0</v>
      </c>
      <c r="LED1904" s="2152">
        <f t="shared" si="2518"/>
        <v>115001</v>
      </c>
      <c r="LEE1904" s="2152">
        <f t="shared" si="2518"/>
        <v>0</v>
      </c>
      <c r="LEF1904" s="1230">
        <f t="shared" ref="LEF1904:LEF1907" si="2519">LEE1904/LED1904</f>
        <v>0</v>
      </c>
      <c r="LEG1904" s="1193"/>
      <c r="LEH1904" s="1193"/>
      <c r="LEI1904" s="2676" t="s">
        <v>698</v>
      </c>
      <c r="LEJ1904" s="2677"/>
      <c r="LEK1904" s="2152">
        <f t="shared" ref="LEK1904:LEM1904" si="2520">SUM(LEK1905:LEK1907)</f>
        <v>0</v>
      </c>
      <c r="LEL1904" s="2152">
        <f t="shared" si="2520"/>
        <v>115001</v>
      </c>
      <c r="LEM1904" s="2152">
        <f t="shared" si="2520"/>
        <v>0</v>
      </c>
      <c r="LEN1904" s="1230">
        <f t="shared" ref="LEN1904:LEN1907" si="2521">LEM1904/LEL1904</f>
        <v>0</v>
      </c>
      <c r="LEO1904" s="1193"/>
      <c r="LEP1904" s="1193"/>
      <c r="LEQ1904" s="2676" t="s">
        <v>698</v>
      </c>
      <c r="LER1904" s="2677"/>
      <c r="LES1904" s="2152">
        <f t="shared" ref="LES1904:LEU1904" si="2522">SUM(LES1905:LES1907)</f>
        <v>0</v>
      </c>
      <c r="LET1904" s="2152">
        <f t="shared" si="2522"/>
        <v>115001</v>
      </c>
      <c r="LEU1904" s="2152">
        <f t="shared" si="2522"/>
        <v>0</v>
      </c>
      <c r="LEV1904" s="1230">
        <f t="shared" ref="LEV1904:LEV1907" si="2523">LEU1904/LET1904</f>
        <v>0</v>
      </c>
      <c r="LEW1904" s="1193"/>
      <c r="LEX1904" s="1193"/>
      <c r="LEY1904" s="2676" t="s">
        <v>698</v>
      </c>
      <c r="LEZ1904" s="2677"/>
      <c r="LFA1904" s="2152">
        <f t="shared" ref="LFA1904:LFC1904" si="2524">SUM(LFA1905:LFA1907)</f>
        <v>0</v>
      </c>
      <c r="LFB1904" s="2152">
        <f t="shared" si="2524"/>
        <v>115001</v>
      </c>
      <c r="LFC1904" s="2152">
        <f t="shared" si="2524"/>
        <v>0</v>
      </c>
      <c r="LFD1904" s="1230">
        <f t="shared" ref="LFD1904:LFD1907" si="2525">LFC1904/LFB1904</f>
        <v>0</v>
      </c>
      <c r="LFE1904" s="1193"/>
      <c r="LFF1904" s="1193"/>
      <c r="LFG1904" s="2676" t="s">
        <v>698</v>
      </c>
      <c r="LFH1904" s="2677"/>
      <c r="LFI1904" s="2152">
        <f t="shared" ref="LFI1904:LFK1904" si="2526">SUM(LFI1905:LFI1907)</f>
        <v>0</v>
      </c>
      <c r="LFJ1904" s="2152">
        <f t="shared" si="2526"/>
        <v>115001</v>
      </c>
      <c r="LFK1904" s="2152">
        <f t="shared" si="2526"/>
        <v>0</v>
      </c>
      <c r="LFL1904" s="1230">
        <f t="shared" ref="LFL1904:LFL1907" si="2527">LFK1904/LFJ1904</f>
        <v>0</v>
      </c>
      <c r="LFM1904" s="1193"/>
      <c r="LFN1904" s="1193"/>
      <c r="LFO1904" s="2676" t="s">
        <v>698</v>
      </c>
      <c r="LFP1904" s="2677"/>
      <c r="LFQ1904" s="2152">
        <f t="shared" ref="LFQ1904:LFS1904" si="2528">SUM(LFQ1905:LFQ1907)</f>
        <v>0</v>
      </c>
      <c r="LFR1904" s="2152">
        <f t="shared" si="2528"/>
        <v>115001</v>
      </c>
      <c r="LFS1904" s="2152">
        <f t="shared" si="2528"/>
        <v>0</v>
      </c>
      <c r="LFT1904" s="1230">
        <f t="shared" ref="LFT1904:LFT1907" si="2529">LFS1904/LFR1904</f>
        <v>0</v>
      </c>
      <c r="LFU1904" s="1193"/>
      <c r="LFV1904" s="1193"/>
      <c r="LFW1904" s="2676" t="s">
        <v>698</v>
      </c>
      <c r="LFX1904" s="2677"/>
      <c r="LFY1904" s="2152">
        <f t="shared" ref="LFY1904:LGA1904" si="2530">SUM(LFY1905:LFY1907)</f>
        <v>0</v>
      </c>
      <c r="LFZ1904" s="2152">
        <f t="shared" si="2530"/>
        <v>115001</v>
      </c>
      <c r="LGA1904" s="2152">
        <f t="shared" si="2530"/>
        <v>0</v>
      </c>
      <c r="LGB1904" s="1230">
        <f t="shared" ref="LGB1904:LGB1907" si="2531">LGA1904/LFZ1904</f>
        <v>0</v>
      </c>
      <c r="LGC1904" s="1193"/>
      <c r="LGD1904" s="1193"/>
      <c r="LGE1904" s="2676" t="s">
        <v>698</v>
      </c>
      <c r="LGF1904" s="2677"/>
      <c r="LGG1904" s="2152">
        <f t="shared" ref="LGG1904:LGI1904" si="2532">SUM(LGG1905:LGG1907)</f>
        <v>0</v>
      </c>
      <c r="LGH1904" s="2152">
        <f t="shared" si="2532"/>
        <v>115001</v>
      </c>
      <c r="LGI1904" s="2152">
        <f t="shared" si="2532"/>
        <v>0</v>
      </c>
      <c r="LGJ1904" s="1230">
        <f t="shared" ref="LGJ1904:LGJ1907" si="2533">LGI1904/LGH1904</f>
        <v>0</v>
      </c>
      <c r="LGK1904" s="1193"/>
      <c r="LGL1904" s="1193"/>
      <c r="LGM1904" s="2676" t="s">
        <v>698</v>
      </c>
      <c r="LGN1904" s="2677"/>
      <c r="LGO1904" s="2152">
        <f t="shared" ref="LGO1904:LGQ1904" si="2534">SUM(LGO1905:LGO1907)</f>
        <v>0</v>
      </c>
      <c r="LGP1904" s="2152">
        <f t="shared" si="2534"/>
        <v>115001</v>
      </c>
      <c r="LGQ1904" s="2152">
        <f t="shared" si="2534"/>
        <v>0</v>
      </c>
      <c r="LGR1904" s="1230">
        <f t="shared" ref="LGR1904:LGR1907" si="2535">LGQ1904/LGP1904</f>
        <v>0</v>
      </c>
      <c r="LGS1904" s="1193"/>
      <c r="LGT1904" s="1193"/>
      <c r="LGU1904" s="2676" t="s">
        <v>698</v>
      </c>
      <c r="LGV1904" s="2677"/>
      <c r="LGW1904" s="2152">
        <f t="shared" ref="LGW1904:LGY1904" si="2536">SUM(LGW1905:LGW1907)</f>
        <v>0</v>
      </c>
      <c r="LGX1904" s="2152">
        <f t="shared" si="2536"/>
        <v>115001</v>
      </c>
      <c r="LGY1904" s="2152">
        <f t="shared" si="2536"/>
        <v>0</v>
      </c>
      <c r="LGZ1904" s="1230">
        <f t="shared" ref="LGZ1904:LGZ1907" si="2537">LGY1904/LGX1904</f>
        <v>0</v>
      </c>
      <c r="LHA1904" s="1193"/>
      <c r="LHB1904" s="1193"/>
      <c r="LHC1904" s="2676" t="s">
        <v>698</v>
      </c>
      <c r="LHD1904" s="2677"/>
      <c r="LHE1904" s="2152">
        <f t="shared" ref="LHE1904:LHG1904" si="2538">SUM(LHE1905:LHE1907)</f>
        <v>0</v>
      </c>
      <c r="LHF1904" s="2152">
        <f t="shared" si="2538"/>
        <v>115001</v>
      </c>
      <c r="LHG1904" s="2152">
        <f t="shared" si="2538"/>
        <v>0</v>
      </c>
      <c r="LHH1904" s="1230">
        <f t="shared" ref="LHH1904:LHH1907" si="2539">LHG1904/LHF1904</f>
        <v>0</v>
      </c>
      <c r="LHI1904" s="1193"/>
      <c r="LHJ1904" s="1193"/>
      <c r="LHK1904" s="2676" t="s">
        <v>698</v>
      </c>
      <c r="LHL1904" s="2677"/>
      <c r="LHM1904" s="2152">
        <f t="shared" ref="LHM1904:LHO1904" si="2540">SUM(LHM1905:LHM1907)</f>
        <v>0</v>
      </c>
      <c r="LHN1904" s="2152">
        <f t="shared" si="2540"/>
        <v>115001</v>
      </c>
      <c r="LHO1904" s="2152">
        <f t="shared" si="2540"/>
        <v>0</v>
      </c>
      <c r="LHP1904" s="1230">
        <f t="shared" ref="LHP1904:LHP1907" si="2541">LHO1904/LHN1904</f>
        <v>0</v>
      </c>
      <c r="LHQ1904" s="1193"/>
      <c r="LHR1904" s="1193"/>
      <c r="LHS1904" s="2676" t="s">
        <v>698</v>
      </c>
      <c r="LHT1904" s="2677"/>
      <c r="LHU1904" s="2152">
        <f t="shared" ref="LHU1904:LHW1904" si="2542">SUM(LHU1905:LHU1907)</f>
        <v>0</v>
      </c>
      <c r="LHV1904" s="2152">
        <f t="shared" si="2542"/>
        <v>115001</v>
      </c>
      <c r="LHW1904" s="2152">
        <f t="shared" si="2542"/>
        <v>0</v>
      </c>
      <c r="LHX1904" s="1230">
        <f t="shared" ref="LHX1904:LHX1907" si="2543">LHW1904/LHV1904</f>
        <v>0</v>
      </c>
      <c r="LHY1904" s="1193"/>
      <c r="LHZ1904" s="1193"/>
      <c r="LIA1904" s="2676" t="s">
        <v>698</v>
      </c>
      <c r="LIB1904" s="2677"/>
      <c r="LIC1904" s="2152">
        <f t="shared" ref="LIC1904:LIE1904" si="2544">SUM(LIC1905:LIC1907)</f>
        <v>0</v>
      </c>
      <c r="LID1904" s="2152">
        <f t="shared" si="2544"/>
        <v>115001</v>
      </c>
      <c r="LIE1904" s="2152">
        <f t="shared" si="2544"/>
        <v>0</v>
      </c>
      <c r="LIF1904" s="1230">
        <f t="shared" ref="LIF1904:LIF1907" si="2545">LIE1904/LID1904</f>
        <v>0</v>
      </c>
      <c r="LIG1904" s="1193"/>
      <c r="LIH1904" s="1193"/>
      <c r="LII1904" s="2676" t="s">
        <v>698</v>
      </c>
      <c r="LIJ1904" s="2677"/>
      <c r="LIK1904" s="2152">
        <f t="shared" ref="LIK1904:LIM1904" si="2546">SUM(LIK1905:LIK1907)</f>
        <v>0</v>
      </c>
      <c r="LIL1904" s="2152">
        <f t="shared" si="2546"/>
        <v>115001</v>
      </c>
      <c r="LIM1904" s="2152">
        <f t="shared" si="2546"/>
        <v>0</v>
      </c>
      <c r="LIN1904" s="1230">
        <f t="shared" ref="LIN1904:LIN1907" si="2547">LIM1904/LIL1904</f>
        <v>0</v>
      </c>
      <c r="LIO1904" s="1193"/>
      <c r="LIP1904" s="1193"/>
      <c r="LIQ1904" s="2676" t="s">
        <v>698</v>
      </c>
      <c r="LIR1904" s="2677"/>
      <c r="LIS1904" s="2152">
        <f t="shared" ref="LIS1904:LIU1904" si="2548">SUM(LIS1905:LIS1907)</f>
        <v>0</v>
      </c>
      <c r="LIT1904" s="2152">
        <f t="shared" si="2548"/>
        <v>115001</v>
      </c>
      <c r="LIU1904" s="2152">
        <f t="shared" si="2548"/>
        <v>0</v>
      </c>
      <c r="LIV1904" s="1230">
        <f t="shared" ref="LIV1904:LIV1907" si="2549">LIU1904/LIT1904</f>
        <v>0</v>
      </c>
      <c r="LIW1904" s="1193"/>
      <c r="LIX1904" s="1193"/>
      <c r="LIY1904" s="2676" t="s">
        <v>698</v>
      </c>
      <c r="LIZ1904" s="2677"/>
      <c r="LJA1904" s="2152">
        <f t="shared" ref="LJA1904:LJC1904" si="2550">SUM(LJA1905:LJA1907)</f>
        <v>0</v>
      </c>
      <c r="LJB1904" s="2152">
        <f t="shared" si="2550"/>
        <v>115001</v>
      </c>
      <c r="LJC1904" s="2152">
        <f t="shared" si="2550"/>
        <v>0</v>
      </c>
      <c r="LJD1904" s="1230">
        <f t="shared" ref="LJD1904:LJD1907" si="2551">LJC1904/LJB1904</f>
        <v>0</v>
      </c>
      <c r="LJE1904" s="1193"/>
      <c r="LJF1904" s="1193"/>
      <c r="LJG1904" s="2676" t="s">
        <v>698</v>
      </c>
      <c r="LJH1904" s="2677"/>
      <c r="LJI1904" s="2152">
        <f t="shared" ref="LJI1904:LJK1904" si="2552">SUM(LJI1905:LJI1907)</f>
        <v>0</v>
      </c>
      <c r="LJJ1904" s="2152">
        <f t="shared" si="2552"/>
        <v>115001</v>
      </c>
      <c r="LJK1904" s="2152">
        <f t="shared" si="2552"/>
        <v>0</v>
      </c>
      <c r="LJL1904" s="1230">
        <f t="shared" ref="LJL1904:LJL1907" si="2553">LJK1904/LJJ1904</f>
        <v>0</v>
      </c>
      <c r="LJM1904" s="1193"/>
      <c r="LJN1904" s="1193"/>
      <c r="LJO1904" s="2676" t="s">
        <v>698</v>
      </c>
      <c r="LJP1904" s="2677"/>
      <c r="LJQ1904" s="2152">
        <f t="shared" ref="LJQ1904:LJS1904" si="2554">SUM(LJQ1905:LJQ1907)</f>
        <v>0</v>
      </c>
      <c r="LJR1904" s="2152">
        <f t="shared" si="2554"/>
        <v>115001</v>
      </c>
      <c r="LJS1904" s="2152">
        <f t="shared" si="2554"/>
        <v>0</v>
      </c>
      <c r="LJT1904" s="1230">
        <f t="shared" ref="LJT1904:LJT1907" si="2555">LJS1904/LJR1904</f>
        <v>0</v>
      </c>
      <c r="LJU1904" s="1193"/>
      <c r="LJV1904" s="1193"/>
      <c r="LJW1904" s="2676" t="s">
        <v>698</v>
      </c>
      <c r="LJX1904" s="2677"/>
      <c r="LJY1904" s="2152">
        <f t="shared" ref="LJY1904:LKA1904" si="2556">SUM(LJY1905:LJY1907)</f>
        <v>0</v>
      </c>
      <c r="LJZ1904" s="2152">
        <f t="shared" si="2556"/>
        <v>115001</v>
      </c>
      <c r="LKA1904" s="2152">
        <f t="shared" si="2556"/>
        <v>0</v>
      </c>
      <c r="LKB1904" s="1230">
        <f t="shared" ref="LKB1904:LKB1907" si="2557">LKA1904/LJZ1904</f>
        <v>0</v>
      </c>
      <c r="LKC1904" s="1193"/>
      <c r="LKD1904" s="1193"/>
      <c r="LKE1904" s="2676" t="s">
        <v>698</v>
      </c>
      <c r="LKF1904" s="2677"/>
      <c r="LKG1904" s="2152">
        <f t="shared" ref="LKG1904:LKI1904" si="2558">SUM(LKG1905:LKG1907)</f>
        <v>0</v>
      </c>
      <c r="LKH1904" s="2152">
        <f t="shared" si="2558"/>
        <v>115001</v>
      </c>
      <c r="LKI1904" s="2152">
        <f t="shared" si="2558"/>
        <v>0</v>
      </c>
      <c r="LKJ1904" s="1230">
        <f t="shared" ref="LKJ1904:LKJ1907" si="2559">LKI1904/LKH1904</f>
        <v>0</v>
      </c>
      <c r="LKK1904" s="1193"/>
      <c r="LKL1904" s="1193"/>
      <c r="LKM1904" s="2676" t="s">
        <v>698</v>
      </c>
      <c r="LKN1904" s="2677"/>
      <c r="LKO1904" s="2152">
        <f t="shared" ref="LKO1904:LKQ1904" si="2560">SUM(LKO1905:LKO1907)</f>
        <v>0</v>
      </c>
      <c r="LKP1904" s="2152">
        <f t="shared" si="2560"/>
        <v>115001</v>
      </c>
      <c r="LKQ1904" s="2152">
        <f t="shared" si="2560"/>
        <v>0</v>
      </c>
      <c r="LKR1904" s="1230">
        <f t="shared" ref="LKR1904:LKR1907" si="2561">LKQ1904/LKP1904</f>
        <v>0</v>
      </c>
      <c r="LKS1904" s="1193"/>
      <c r="LKT1904" s="1193"/>
      <c r="LKU1904" s="2676" t="s">
        <v>698</v>
      </c>
      <c r="LKV1904" s="2677"/>
      <c r="LKW1904" s="2152">
        <f t="shared" ref="LKW1904:LKY1904" si="2562">SUM(LKW1905:LKW1907)</f>
        <v>0</v>
      </c>
      <c r="LKX1904" s="2152">
        <f t="shared" si="2562"/>
        <v>115001</v>
      </c>
      <c r="LKY1904" s="2152">
        <f t="shared" si="2562"/>
        <v>0</v>
      </c>
      <c r="LKZ1904" s="1230">
        <f t="shared" ref="LKZ1904:LKZ1907" si="2563">LKY1904/LKX1904</f>
        <v>0</v>
      </c>
      <c r="LLA1904" s="1193"/>
      <c r="LLB1904" s="1193"/>
      <c r="LLC1904" s="2676" t="s">
        <v>698</v>
      </c>
      <c r="LLD1904" s="2677"/>
      <c r="LLE1904" s="2152">
        <f t="shared" ref="LLE1904:LLG1904" si="2564">SUM(LLE1905:LLE1907)</f>
        <v>0</v>
      </c>
      <c r="LLF1904" s="2152">
        <f t="shared" si="2564"/>
        <v>115001</v>
      </c>
      <c r="LLG1904" s="2152">
        <f t="shared" si="2564"/>
        <v>0</v>
      </c>
      <c r="LLH1904" s="1230">
        <f t="shared" ref="LLH1904:LLH1907" si="2565">LLG1904/LLF1904</f>
        <v>0</v>
      </c>
      <c r="LLI1904" s="1193"/>
      <c r="LLJ1904" s="1193"/>
      <c r="LLK1904" s="2676" t="s">
        <v>698</v>
      </c>
      <c r="LLL1904" s="2677"/>
      <c r="LLM1904" s="2152">
        <f t="shared" ref="LLM1904:LLO1904" si="2566">SUM(LLM1905:LLM1907)</f>
        <v>0</v>
      </c>
      <c r="LLN1904" s="2152">
        <f t="shared" si="2566"/>
        <v>115001</v>
      </c>
      <c r="LLO1904" s="2152">
        <f t="shared" si="2566"/>
        <v>0</v>
      </c>
      <c r="LLP1904" s="1230">
        <f t="shared" ref="LLP1904:LLP1907" si="2567">LLO1904/LLN1904</f>
        <v>0</v>
      </c>
      <c r="LLQ1904" s="1193"/>
      <c r="LLR1904" s="1193"/>
      <c r="LLS1904" s="2676" t="s">
        <v>698</v>
      </c>
      <c r="LLT1904" s="2677"/>
      <c r="LLU1904" s="2152">
        <f t="shared" ref="LLU1904:LLW1904" si="2568">SUM(LLU1905:LLU1907)</f>
        <v>0</v>
      </c>
      <c r="LLV1904" s="2152">
        <f t="shared" si="2568"/>
        <v>115001</v>
      </c>
      <c r="LLW1904" s="2152">
        <f t="shared" si="2568"/>
        <v>0</v>
      </c>
      <c r="LLX1904" s="1230">
        <f t="shared" ref="LLX1904:LLX1907" si="2569">LLW1904/LLV1904</f>
        <v>0</v>
      </c>
      <c r="LLY1904" s="1193"/>
      <c r="LLZ1904" s="1193"/>
      <c r="LMA1904" s="2676" t="s">
        <v>698</v>
      </c>
      <c r="LMB1904" s="2677"/>
      <c r="LMC1904" s="2152">
        <f t="shared" ref="LMC1904:LME1904" si="2570">SUM(LMC1905:LMC1907)</f>
        <v>0</v>
      </c>
      <c r="LMD1904" s="2152">
        <f t="shared" si="2570"/>
        <v>115001</v>
      </c>
      <c r="LME1904" s="2152">
        <f t="shared" si="2570"/>
        <v>0</v>
      </c>
      <c r="LMF1904" s="1230">
        <f t="shared" ref="LMF1904:LMF1907" si="2571">LME1904/LMD1904</f>
        <v>0</v>
      </c>
      <c r="LMG1904" s="1193"/>
      <c r="LMH1904" s="1193"/>
      <c r="LMI1904" s="2676" t="s">
        <v>698</v>
      </c>
      <c r="LMJ1904" s="2677"/>
      <c r="LMK1904" s="2152">
        <f t="shared" ref="LMK1904:LMM1904" si="2572">SUM(LMK1905:LMK1907)</f>
        <v>0</v>
      </c>
      <c r="LML1904" s="2152">
        <f t="shared" si="2572"/>
        <v>115001</v>
      </c>
      <c r="LMM1904" s="2152">
        <f t="shared" si="2572"/>
        <v>0</v>
      </c>
      <c r="LMN1904" s="1230">
        <f t="shared" ref="LMN1904:LMN1907" si="2573">LMM1904/LML1904</f>
        <v>0</v>
      </c>
      <c r="LMO1904" s="1193"/>
      <c r="LMP1904" s="1193"/>
      <c r="LMQ1904" s="2676" t="s">
        <v>698</v>
      </c>
      <c r="LMR1904" s="2677"/>
      <c r="LMS1904" s="2152">
        <f t="shared" ref="LMS1904:LMU1904" si="2574">SUM(LMS1905:LMS1907)</f>
        <v>0</v>
      </c>
      <c r="LMT1904" s="2152">
        <f t="shared" si="2574"/>
        <v>115001</v>
      </c>
      <c r="LMU1904" s="2152">
        <f t="shared" si="2574"/>
        <v>0</v>
      </c>
      <c r="LMV1904" s="1230">
        <f t="shared" ref="LMV1904:LMV1907" si="2575">LMU1904/LMT1904</f>
        <v>0</v>
      </c>
      <c r="LMW1904" s="1193"/>
      <c r="LMX1904" s="1193"/>
      <c r="LMY1904" s="2676" t="s">
        <v>698</v>
      </c>
      <c r="LMZ1904" s="2677"/>
      <c r="LNA1904" s="2152">
        <f t="shared" ref="LNA1904:LNC1904" si="2576">SUM(LNA1905:LNA1907)</f>
        <v>0</v>
      </c>
      <c r="LNB1904" s="2152">
        <f t="shared" si="2576"/>
        <v>115001</v>
      </c>
      <c r="LNC1904" s="2152">
        <f t="shared" si="2576"/>
        <v>0</v>
      </c>
      <c r="LND1904" s="1230">
        <f t="shared" ref="LND1904:LND1907" si="2577">LNC1904/LNB1904</f>
        <v>0</v>
      </c>
      <c r="LNE1904" s="1193"/>
      <c r="LNF1904" s="1193"/>
      <c r="LNG1904" s="2676" t="s">
        <v>698</v>
      </c>
      <c r="LNH1904" s="2677"/>
      <c r="LNI1904" s="2152">
        <f t="shared" ref="LNI1904:LNK1904" si="2578">SUM(LNI1905:LNI1907)</f>
        <v>0</v>
      </c>
      <c r="LNJ1904" s="2152">
        <f t="shared" si="2578"/>
        <v>115001</v>
      </c>
      <c r="LNK1904" s="2152">
        <f t="shared" si="2578"/>
        <v>0</v>
      </c>
      <c r="LNL1904" s="1230">
        <f t="shared" ref="LNL1904:LNL1907" si="2579">LNK1904/LNJ1904</f>
        <v>0</v>
      </c>
      <c r="LNM1904" s="1193"/>
      <c r="LNN1904" s="1193"/>
      <c r="LNO1904" s="2676" t="s">
        <v>698</v>
      </c>
      <c r="LNP1904" s="2677"/>
      <c r="LNQ1904" s="2152">
        <f t="shared" ref="LNQ1904:LNS1904" si="2580">SUM(LNQ1905:LNQ1907)</f>
        <v>0</v>
      </c>
      <c r="LNR1904" s="2152">
        <f t="shared" si="2580"/>
        <v>115001</v>
      </c>
      <c r="LNS1904" s="2152">
        <f t="shared" si="2580"/>
        <v>0</v>
      </c>
      <c r="LNT1904" s="1230">
        <f t="shared" ref="LNT1904:LNT1907" si="2581">LNS1904/LNR1904</f>
        <v>0</v>
      </c>
      <c r="LNU1904" s="1193"/>
      <c r="LNV1904" s="1193"/>
      <c r="LNW1904" s="2676" t="s">
        <v>698</v>
      </c>
      <c r="LNX1904" s="2677"/>
      <c r="LNY1904" s="2152">
        <f t="shared" ref="LNY1904:LOA1904" si="2582">SUM(LNY1905:LNY1907)</f>
        <v>0</v>
      </c>
      <c r="LNZ1904" s="2152">
        <f t="shared" si="2582"/>
        <v>115001</v>
      </c>
      <c r="LOA1904" s="2152">
        <f t="shared" si="2582"/>
        <v>0</v>
      </c>
      <c r="LOB1904" s="1230">
        <f t="shared" ref="LOB1904:LOB1907" si="2583">LOA1904/LNZ1904</f>
        <v>0</v>
      </c>
      <c r="LOC1904" s="1193"/>
      <c r="LOD1904" s="1193"/>
      <c r="LOE1904" s="2676" t="s">
        <v>698</v>
      </c>
      <c r="LOF1904" s="2677"/>
      <c r="LOG1904" s="2152">
        <f t="shared" ref="LOG1904:LOI1904" si="2584">SUM(LOG1905:LOG1907)</f>
        <v>0</v>
      </c>
      <c r="LOH1904" s="2152">
        <f t="shared" si="2584"/>
        <v>115001</v>
      </c>
      <c r="LOI1904" s="2152">
        <f t="shared" si="2584"/>
        <v>0</v>
      </c>
      <c r="LOJ1904" s="1230">
        <f t="shared" ref="LOJ1904:LOJ1907" si="2585">LOI1904/LOH1904</f>
        <v>0</v>
      </c>
      <c r="LOK1904" s="1193"/>
      <c r="LOL1904" s="1193"/>
      <c r="LOM1904" s="2676" t="s">
        <v>698</v>
      </c>
      <c r="LON1904" s="2677"/>
      <c r="LOO1904" s="2152">
        <f t="shared" ref="LOO1904:LOQ1904" si="2586">SUM(LOO1905:LOO1907)</f>
        <v>0</v>
      </c>
      <c r="LOP1904" s="2152">
        <f t="shared" si="2586"/>
        <v>115001</v>
      </c>
      <c r="LOQ1904" s="2152">
        <f t="shared" si="2586"/>
        <v>0</v>
      </c>
      <c r="LOR1904" s="1230">
        <f t="shared" ref="LOR1904:LOR1907" si="2587">LOQ1904/LOP1904</f>
        <v>0</v>
      </c>
      <c r="LOS1904" s="1193"/>
      <c r="LOT1904" s="1193"/>
      <c r="LOU1904" s="2676" t="s">
        <v>698</v>
      </c>
      <c r="LOV1904" s="2677"/>
      <c r="LOW1904" s="2152">
        <f t="shared" ref="LOW1904:LOY1904" si="2588">SUM(LOW1905:LOW1907)</f>
        <v>0</v>
      </c>
      <c r="LOX1904" s="2152">
        <f t="shared" si="2588"/>
        <v>115001</v>
      </c>
      <c r="LOY1904" s="2152">
        <f t="shared" si="2588"/>
        <v>0</v>
      </c>
      <c r="LOZ1904" s="1230">
        <f t="shared" ref="LOZ1904:LOZ1907" si="2589">LOY1904/LOX1904</f>
        <v>0</v>
      </c>
      <c r="LPA1904" s="1193"/>
      <c r="LPB1904" s="1193"/>
      <c r="LPC1904" s="2676" t="s">
        <v>698</v>
      </c>
      <c r="LPD1904" s="2677"/>
      <c r="LPE1904" s="2152">
        <f t="shared" ref="LPE1904:LPG1904" si="2590">SUM(LPE1905:LPE1907)</f>
        <v>0</v>
      </c>
      <c r="LPF1904" s="2152">
        <f t="shared" si="2590"/>
        <v>115001</v>
      </c>
      <c r="LPG1904" s="2152">
        <f t="shared" si="2590"/>
        <v>0</v>
      </c>
      <c r="LPH1904" s="1230">
        <f t="shared" ref="LPH1904:LPH1907" si="2591">LPG1904/LPF1904</f>
        <v>0</v>
      </c>
      <c r="LPI1904" s="1193"/>
      <c r="LPJ1904" s="1193"/>
      <c r="LPK1904" s="2676" t="s">
        <v>698</v>
      </c>
      <c r="LPL1904" s="2677"/>
      <c r="LPM1904" s="2152">
        <f t="shared" ref="LPM1904:LPO1904" si="2592">SUM(LPM1905:LPM1907)</f>
        <v>0</v>
      </c>
      <c r="LPN1904" s="2152">
        <f t="shared" si="2592"/>
        <v>115001</v>
      </c>
      <c r="LPO1904" s="2152">
        <f t="shared" si="2592"/>
        <v>0</v>
      </c>
      <c r="LPP1904" s="1230">
        <f t="shared" ref="LPP1904:LPP1907" si="2593">LPO1904/LPN1904</f>
        <v>0</v>
      </c>
      <c r="LPQ1904" s="1193"/>
      <c r="LPR1904" s="1193"/>
      <c r="LPS1904" s="2676" t="s">
        <v>698</v>
      </c>
      <c r="LPT1904" s="2677"/>
      <c r="LPU1904" s="2152">
        <f t="shared" ref="LPU1904:LPW1904" si="2594">SUM(LPU1905:LPU1907)</f>
        <v>0</v>
      </c>
      <c r="LPV1904" s="2152">
        <f t="shared" si="2594"/>
        <v>115001</v>
      </c>
      <c r="LPW1904" s="2152">
        <f t="shared" si="2594"/>
        <v>0</v>
      </c>
      <c r="LPX1904" s="1230">
        <f t="shared" ref="LPX1904:LPX1907" si="2595">LPW1904/LPV1904</f>
        <v>0</v>
      </c>
      <c r="LPY1904" s="1193"/>
      <c r="LPZ1904" s="1193"/>
      <c r="LQA1904" s="2676" t="s">
        <v>698</v>
      </c>
      <c r="LQB1904" s="2677"/>
      <c r="LQC1904" s="2152">
        <f t="shared" ref="LQC1904:LQE1904" si="2596">SUM(LQC1905:LQC1907)</f>
        <v>0</v>
      </c>
      <c r="LQD1904" s="2152">
        <f t="shared" si="2596"/>
        <v>115001</v>
      </c>
      <c r="LQE1904" s="2152">
        <f t="shared" si="2596"/>
        <v>0</v>
      </c>
      <c r="LQF1904" s="1230">
        <f t="shared" ref="LQF1904:LQF1907" si="2597">LQE1904/LQD1904</f>
        <v>0</v>
      </c>
      <c r="LQG1904" s="1193"/>
      <c r="LQH1904" s="1193"/>
      <c r="LQI1904" s="2676" t="s">
        <v>698</v>
      </c>
      <c r="LQJ1904" s="2677"/>
      <c r="LQK1904" s="2152">
        <f t="shared" ref="LQK1904:LQM1904" si="2598">SUM(LQK1905:LQK1907)</f>
        <v>0</v>
      </c>
      <c r="LQL1904" s="2152">
        <f t="shared" si="2598"/>
        <v>115001</v>
      </c>
      <c r="LQM1904" s="2152">
        <f t="shared" si="2598"/>
        <v>0</v>
      </c>
      <c r="LQN1904" s="1230">
        <f t="shared" ref="LQN1904:LQN1907" si="2599">LQM1904/LQL1904</f>
        <v>0</v>
      </c>
      <c r="LQO1904" s="1193"/>
      <c r="LQP1904" s="1193"/>
      <c r="LQQ1904" s="2676" t="s">
        <v>698</v>
      </c>
      <c r="LQR1904" s="2677"/>
      <c r="LQS1904" s="2152">
        <f t="shared" ref="LQS1904:LQU1904" si="2600">SUM(LQS1905:LQS1907)</f>
        <v>0</v>
      </c>
      <c r="LQT1904" s="2152">
        <f t="shared" si="2600"/>
        <v>115001</v>
      </c>
      <c r="LQU1904" s="2152">
        <f t="shared" si="2600"/>
        <v>0</v>
      </c>
      <c r="LQV1904" s="1230">
        <f t="shared" ref="LQV1904:LQV1907" si="2601">LQU1904/LQT1904</f>
        <v>0</v>
      </c>
      <c r="LQW1904" s="1193"/>
      <c r="LQX1904" s="1193"/>
      <c r="LQY1904" s="2676" t="s">
        <v>698</v>
      </c>
      <c r="LQZ1904" s="2677"/>
      <c r="LRA1904" s="2152">
        <f t="shared" ref="LRA1904:LRC1904" si="2602">SUM(LRA1905:LRA1907)</f>
        <v>0</v>
      </c>
      <c r="LRB1904" s="2152">
        <f t="shared" si="2602"/>
        <v>115001</v>
      </c>
      <c r="LRC1904" s="2152">
        <f t="shared" si="2602"/>
        <v>0</v>
      </c>
      <c r="LRD1904" s="1230">
        <f t="shared" ref="LRD1904:LRD1907" si="2603">LRC1904/LRB1904</f>
        <v>0</v>
      </c>
      <c r="LRE1904" s="1193"/>
      <c r="LRF1904" s="1193"/>
      <c r="LRG1904" s="2676" t="s">
        <v>698</v>
      </c>
      <c r="LRH1904" s="2677"/>
      <c r="LRI1904" s="2152">
        <f t="shared" ref="LRI1904:LRK1904" si="2604">SUM(LRI1905:LRI1907)</f>
        <v>0</v>
      </c>
      <c r="LRJ1904" s="2152">
        <f t="shared" si="2604"/>
        <v>115001</v>
      </c>
      <c r="LRK1904" s="2152">
        <f t="shared" si="2604"/>
        <v>0</v>
      </c>
      <c r="LRL1904" s="1230">
        <f t="shared" ref="LRL1904:LRL1907" si="2605">LRK1904/LRJ1904</f>
        <v>0</v>
      </c>
      <c r="LRM1904" s="1193"/>
      <c r="LRN1904" s="1193"/>
      <c r="LRO1904" s="2676" t="s">
        <v>698</v>
      </c>
      <c r="LRP1904" s="2677"/>
      <c r="LRQ1904" s="2152">
        <f t="shared" ref="LRQ1904:LRS1904" si="2606">SUM(LRQ1905:LRQ1907)</f>
        <v>0</v>
      </c>
      <c r="LRR1904" s="2152">
        <f t="shared" si="2606"/>
        <v>115001</v>
      </c>
      <c r="LRS1904" s="2152">
        <f t="shared" si="2606"/>
        <v>0</v>
      </c>
      <c r="LRT1904" s="1230">
        <f t="shared" ref="LRT1904:LRT1907" si="2607">LRS1904/LRR1904</f>
        <v>0</v>
      </c>
      <c r="LRU1904" s="1193"/>
      <c r="LRV1904" s="1193"/>
      <c r="LRW1904" s="2676" t="s">
        <v>698</v>
      </c>
      <c r="LRX1904" s="2677"/>
      <c r="LRY1904" s="2152">
        <f t="shared" ref="LRY1904:LSA1904" si="2608">SUM(LRY1905:LRY1907)</f>
        <v>0</v>
      </c>
      <c r="LRZ1904" s="2152">
        <f t="shared" si="2608"/>
        <v>115001</v>
      </c>
      <c r="LSA1904" s="2152">
        <f t="shared" si="2608"/>
        <v>0</v>
      </c>
      <c r="LSB1904" s="1230">
        <f t="shared" ref="LSB1904:LSB1907" si="2609">LSA1904/LRZ1904</f>
        <v>0</v>
      </c>
      <c r="LSC1904" s="1193"/>
      <c r="LSD1904" s="1193"/>
      <c r="LSE1904" s="2676" t="s">
        <v>698</v>
      </c>
      <c r="LSF1904" s="2677"/>
      <c r="LSG1904" s="2152">
        <f t="shared" ref="LSG1904:LSI1904" si="2610">SUM(LSG1905:LSG1907)</f>
        <v>0</v>
      </c>
      <c r="LSH1904" s="2152">
        <f t="shared" si="2610"/>
        <v>115001</v>
      </c>
      <c r="LSI1904" s="2152">
        <f t="shared" si="2610"/>
        <v>0</v>
      </c>
      <c r="LSJ1904" s="1230">
        <f t="shared" ref="LSJ1904:LSJ1907" si="2611">LSI1904/LSH1904</f>
        <v>0</v>
      </c>
      <c r="LSK1904" s="1193"/>
      <c r="LSL1904" s="1193"/>
      <c r="LSM1904" s="2676" t="s">
        <v>698</v>
      </c>
      <c r="LSN1904" s="2677"/>
      <c r="LSO1904" s="2152">
        <f t="shared" ref="LSO1904:LSQ1904" si="2612">SUM(LSO1905:LSO1907)</f>
        <v>0</v>
      </c>
      <c r="LSP1904" s="2152">
        <f t="shared" si="2612"/>
        <v>115001</v>
      </c>
      <c r="LSQ1904" s="2152">
        <f t="shared" si="2612"/>
        <v>0</v>
      </c>
      <c r="LSR1904" s="1230">
        <f t="shared" ref="LSR1904:LSR1907" si="2613">LSQ1904/LSP1904</f>
        <v>0</v>
      </c>
      <c r="LSS1904" s="1193"/>
      <c r="LST1904" s="1193"/>
      <c r="LSU1904" s="2676" t="s">
        <v>698</v>
      </c>
      <c r="LSV1904" s="2677"/>
      <c r="LSW1904" s="2152">
        <f t="shared" ref="LSW1904:LSY1904" si="2614">SUM(LSW1905:LSW1907)</f>
        <v>0</v>
      </c>
      <c r="LSX1904" s="2152">
        <f t="shared" si="2614"/>
        <v>115001</v>
      </c>
      <c r="LSY1904" s="2152">
        <f t="shared" si="2614"/>
        <v>0</v>
      </c>
      <c r="LSZ1904" s="1230">
        <f t="shared" ref="LSZ1904:LSZ1907" si="2615">LSY1904/LSX1904</f>
        <v>0</v>
      </c>
      <c r="LTA1904" s="1193"/>
      <c r="LTB1904" s="1193"/>
      <c r="LTC1904" s="2676" t="s">
        <v>698</v>
      </c>
      <c r="LTD1904" s="2677"/>
      <c r="LTE1904" s="2152">
        <f t="shared" ref="LTE1904:LTG1904" si="2616">SUM(LTE1905:LTE1907)</f>
        <v>0</v>
      </c>
      <c r="LTF1904" s="2152">
        <f t="shared" si="2616"/>
        <v>115001</v>
      </c>
      <c r="LTG1904" s="2152">
        <f t="shared" si="2616"/>
        <v>0</v>
      </c>
      <c r="LTH1904" s="1230">
        <f t="shared" ref="LTH1904:LTH1907" si="2617">LTG1904/LTF1904</f>
        <v>0</v>
      </c>
      <c r="LTI1904" s="1193"/>
      <c r="LTJ1904" s="1193"/>
      <c r="LTK1904" s="2676" t="s">
        <v>698</v>
      </c>
      <c r="LTL1904" s="2677"/>
      <c r="LTM1904" s="2152">
        <f t="shared" ref="LTM1904:LTO1904" si="2618">SUM(LTM1905:LTM1907)</f>
        <v>0</v>
      </c>
      <c r="LTN1904" s="2152">
        <f t="shared" si="2618"/>
        <v>115001</v>
      </c>
      <c r="LTO1904" s="2152">
        <f t="shared" si="2618"/>
        <v>0</v>
      </c>
      <c r="LTP1904" s="1230">
        <f t="shared" ref="LTP1904:LTP1907" si="2619">LTO1904/LTN1904</f>
        <v>0</v>
      </c>
      <c r="LTQ1904" s="1193"/>
      <c r="LTR1904" s="1193"/>
      <c r="LTS1904" s="2676" t="s">
        <v>698</v>
      </c>
      <c r="LTT1904" s="2677"/>
      <c r="LTU1904" s="2152">
        <f t="shared" ref="LTU1904:LTW1904" si="2620">SUM(LTU1905:LTU1907)</f>
        <v>0</v>
      </c>
      <c r="LTV1904" s="2152">
        <f t="shared" si="2620"/>
        <v>115001</v>
      </c>
      <c r="LTW1904" s="2152">
        <f t="shared" si="2620"/>
        <v>0</v>
      </c>
      <c r="LTX1904" s="1230">
        <f t="shared" ref="LTX1904:LTX1907" si="2621">LTW1904/LTV1904</f>
        <v>0</v>
      </c>
      <c r="LTY1904" s="1193"/>
      <c r="LTZ1904" s="1193"/>
      <c r="LUA1904" s="2676" t="s">
        <v>698</v>
      </c>
      <c r="LUB1904" s="2677"/>
      <c r="LUC1904" s="2152">
        <f t="shared" ref="LUC1904:LUE1904" si="2622">SUM(LUC1905:LUC1907)</f>
        <v>0</v>
      </c>
      <c r="LUD1904" s="2152">
        <f t="shared" si="2622"/>
        <v>115001</v>
      </c>
      <c r="LUE1904" s="2152">
        <f t="shared" si="2622"/>
        <v>0</v>
      </c>
      <c r="LUF1904" s="1230">
        <f t="shared" ref="LUF1904:LUF1907" si="2623">LUE1904/LUD1904</f>
        <v>0</v>
      </c>
      <c r="LUG1904" s="1193"/>
      <c r="LUH1904" s="1193"/>
      <c r="LUI1904" s="2676" t="s">
        <v>698</v>
      </c>
      <c r="LUJ1904" s="2677"/>
      <c r="LUK1904" s="2152">
        <f t="shared" ref="LUK1904:LUM1904" si="2624">SUM(LUK1905:LUK1907)</f>
        <v>0</v>
      </c>
      <c r="LUL1904" s="2152">
        <f t="shared" si="2624"/>
        <v>115001</v>
      </c>
      <c r="LUM1904" s="2152">
        <f t="shared" si="2624"/>
        <v>0</v>
      </c>
      <c r="LUN1904" s="1230">
        <f t="shared" ref="LUN1904:LUN1907" si="2625">LUM1904/LUL1904</f>
        <v>0</v>
      </c>
      <c r="LUO1904" s="1193"/>
      <c r="LUP1904" s="1193"/>
      <c r="LUQ1904" s="2676" t="s">
        <v>698</v>
      </c>
      <c r="LUR1904" s="2677"/>
      <c r="LUS1904" s="2152">
        <f t="shared" ref="LUS1904:LUU1904" si="2626">SUM(LUS1905:LUS1907)</f>
        <v>0</v>
      </c>
      <c r="LUT1904" s="2152">
        <f t="shared" si="2626"/>
        <v>115001</v>
      </c>
      <c r="LUU1904" s="2152">
        <f t="shared" si="2626"/>
        <v>0</v>
      </c>
      <c r="LUV1904" s="1230">
        <f t="shared" ref="LUV1904:LUV1907" si="2627">LUU1904/LUT1904</f>
        <v>0</v>
      </c>
      <c r="LUW1904" s="1193"/>
      <c r="LUX1904" s="1193"/>
      <c r="LUY1904" s="2676" t="s">
        <v>698</v>
      </c>
      <c r="LUZ1904" s="2677"/>
      <c r="LVA1904" s="2152">
        <f t="shared" ref="LVA1904:LVC1904" si="2628">SUM(LVA1905:LVA1907)</f>
        <v>0</v>
      </c>
      <c r="LVB1904" s="2152">
        <f t="shared" si="2628"/>
        <v>115001</v>
      </c>
      <c r="LVC1904" s="2152">
        <f t="shared" si="2628"/>
        <v>0</v>
      </c>
      <c r="LVD1904" s="1230">
        <f t="shared" ref="LVD1904:LVD1907" si="2629">LVC1904/LVB1904</f>
        <v>0</v>
      </c>
      <c r="LVE1904" s="1193"/>
      <c r="LVF1904" s="1193"/>
      <c r="LVG1904" s="2676" t="s">
        <v>698</v>
      </c>
      <c r="LVH1904" s="2677"/>
      <c r="LVI1904" s="2152">
        <f t="shared" ref="LVI1904:LVK1904" si="2630">SUM(LVI1905:LVI1907)</f>
        <v>0</v>
      </c>
      <c r="LVJ1904" s="2152">
        <f t="shared" si="2630"/>
        <v>115001</v>
      </c>
      <c r="LVK1904" s="2152">
        <f t="shared" si="2630"/>
        <v>0</v>
      </c>
      <c r="LVL1904" s="1230">
        <f t="shared" ref="LVL1904:LVL1907" si="2631">LVK1904/LVJ1904</f>
        <v>0</v>
      </c>
      <c r="LVM1904" s="1193"/>
      <c r="LVN1904" s="1193"/>
      <c r="LVO1904" s="2676" t="s">
        <v>698</v>
      </c>
      <c r="LVP1904" s="2677"/>
      <c r="LVQ1904" s="2152">
        <f t="shared" ref="LVQ1904:LVS1904" si="2632">SUM(LVQ1905:LVQ1907)</f>
        <v>0</v>
      </c>
      <c r="LVR1904" s="2152">
        <f t="shared" si="2632"/>
        <v>115001</v>
      </c>
      <c r="LVS1904" s="2152">
        <f t="shared" si="2632"/>
        <v>0</v>
      </c>
      <c r="LVT1904" s="1230">
        <f t="shared" ref="LVT1904:LVT1907" si="2633">LVS1904/LVR1904</f>
        <v>0</v>
      </c>
      <c r="LVU1904" s="1193"/>
      <c r="LVV1904" s="1193"/>
      <c r="LVW1904" s="2676" t="s">
        <v>698</v>
      </c>
      <c r="LVX1904" s="2677"/>
      <c r="LVY1904" s="2152">
        <f t="shared" ref="LVY1904:LWA1904" si="2634">SUM(LVY1905:LVY1907)</f>
        <v>0</v>
      </c>
      <c r="LVZ1904" s="2152">
        <f t="shared" si="2634"/>
        <v>115001</v>
      </c>
      <c r="LWA1904" s="2152">
        <f t="shared" si="2634"/>
        <v>0</v>
      </c>
      <c r="LWB1904" s="1230">
        <f t="shared" ref="LWB1904:LWB1907" si="2635">LWA1904/LVZ1904</f>
        <v>0</v>
      </c>
      <c r="LWC1904" s="1193"/>
      <c r="LWD1904" s="1193"/>
      <c r="LWE1904" s="2676" t="s">
        <v>698</v>
      </c>
      <c r="LWF1904" s="2677"/>
      <c r="LWG1904" s="2152">
        <f t="shared" ref="LWG1904:LWI1904" si="2636">SUM(LWG1905:LWG1907)</f>
        <v>0</v>
      </c>
      <c r="LWH1904" s="2152">
        <f t="shared" si="2636"/>
        <v>115001</v>
      </c>
      <c r="LWI1904" s="2152">
        <f t="shared" si="2636"/>
        <v>0</v>
      </c>
      <c r="LWJ1904" s="1230">
        <f t="shared" ref="LWJ1904:LWJ1907" si="2637">LWI1904/LWH1904</f>
        <v>0</v>
      </c>
      <c r="LWK1904" s="1193"/>
      <c r="LWL1904" s="1193"/>
      <c r="LWM1904" s="2676" t="s">
        <v>698</v>
      </c>
      <c r="LWN1904" s="2677"/>
      <c r="LWO1904" s="2152">
        <f t="shared" ref="LWO1904:LWQ1904" si="2638">SUM(LWO1905:LWO1907)</f>
        <v>0</v>
      </c>
      <c r="LWP1904" s="2152">
        <f t="shared" si="2638"/>
        <v>115001</v>
      </c>
      <c r="LWQ1904" s="2152">
        <f t="shared" si="2638"/>
        <v>0</v>
      </c>
      <c r="LWR1904" s="1230">
        <f t="shared" ref="LWR1904:LWR1907" si="2639">LWQ1904/LWP1904</f>
        <v>0</v>
      </c>
      <c r="LWS1904" s="1193"/>
      <c r="LWT1904" s="1193"/>
      <c r="LWU1904" s="2676" t="s">
        <v>698</v>
      </c>
      <c r="LWV1904" s="2677"/>
      <c r="LWW1904" s="2152">
        <f t="shared" ref="LWW1904:LWY1904" si="2640">SUM(LWW1905:LWW1907)</f>
        <v>0</v>
      </c>
      <c r="LWX1904" s="2152">
        <f t="shared" si="2640"/>
        <v>115001</v>
      </c>
      <c r="LWY1904" s="2152">
        <f t="shared" si="2640"/>
        <v>0</v>
      </c>
      <c r="LWZ1904" s="1230">
        <f t="shared" ref="LWZ1904:LWZ1907" si="2641">LWY1904/LWX1904</f>
        <v>0</v>
      </c>
      <c r="LXA1904" s="1193"/>
      <c r="LXB1904" s="1193"/>
      <c r="LXC1904" s="2676" t="s">
        <v>698</v>
      </c>
      <c r="LXD1904" s="2677"/>
      <c r="LXE1904" s="2152">
        <f t="shared" ref="LXE1904:LXG1904" si="2642">SUM(LXE1905:LXE1907)</f>
        <v>0</v>
      </c>
      <c r="LXF1904" s="2152">
        <f t="shared" si="2642"/>
        <v>115001</v>
      </c>
      <c r="LXG1904" s="2152">
        <f t="shared" si="2642"/>
        <v>0</v>
      </c>
      <c r="LXH1904" s="1230">
        <f t="shared" ref="LXH1904:LXH1907" si="2643">LXG1904/LXF1904</f>
        <v>0</v>
      </c>
      <c r="LXI1904" s="1193"/>
      <c r="LXJ1904" s="1193"/>
      <c r="LXK1904" s="2676" t="s">
        <v>698</v>
      </c>
      <c r="LXL1904" s="2677"/>
      <c r="LXM1904" s="2152">
        <f t="shared" ref="LXM1904:LXO1904" si="2644">SUM(LXM1905:LXM1907)</f>
        <v>0</v>
      </c>
      <c r="LXN1904" s="2152">
        <f t="shared" si="2644"/>
        <v>115001</v>
      </c>
      <c r="LXO1904" s="2152">
        <f t="shared" si="2644"/>
        <v>0</v>
      </c>
      <c r="LXP1904" s="1230">
        <f t="shared" ref="LXP1904:LXP1907" si="2645">LXO1904/LXN1904</f>
        <v>0</v>
      </c>
      <c r="LXQ1904" s="1193"/>
      <c r="LXR1904" s="1193"/>
      <c r="LXS1904" s="2676" t="s">
        <v>698</v>
      </c>
      <c r="LXT1904" s="2677"/>
      <c r="LXU1904" s="2152">
        <f t="shared" ref="LXU1904:LXW1904" si="2646">SUM(LXU1905:LXU1907)</f>
        <v>0</v>
      </c>
      <c r="LXV1904" s="2152">
        <f t="shared" si="2646"/>
        <v>115001</v>
      </c>
      <c r="LXW1904" s="2152">
        <f t="shared" si="2646"/>
        <v>0</v>
      </c>
      <c r="LXX1904" s="1230">
        <f t="shared" ref="LXX1904:LXX1907" si="2647">LXW1904/LXV1904</f>
        <v>0</v>
      </c>
      <c r="LXY1904" s="1193"/>
      <c r="LXZ1904" s="1193"/>
      <c r="LYA1904" s="2676" t="s">
        <v>698</v>
      </c>
      <c r="LYB1904" s="2677"/>
      <c r="LYC1904" s="2152">
        <f t="shared" ref="LYC1904:LYE1904" si="2648">SUM(LYC1905:LYC1907)</f>
        <v>0</v>
      </c>
      <c r="LYD1904" s="2152">
        <f t="shared" si="2648"/>
        <v>115001</v>
      </c>
      <c r="LYE1904" s="2152">
        <f t="shared" si="2648"/>
        <v>0</v>
      </c>
      <c r="LYF1904" s="1230">
        <f t="shared" ref="LYF1904:LYF1907" si="2649">LYE1904/LYD1904</f>
        <v>0</v>
      </c>
      <c r="LYG1904" s="1193"/>
      <c r="LYH1904" s="1193"/>
      <c r="LYI1904" s="2676" t="s">
        <v>698</v>
      </c>
      <c r="LYJ1904" s="2677"/>
      <c r="LYK1904" s="2152">
        <f t="shared" ref="LYK1904:LYM1904" si="2650">SUM(LYK1905:LYK1907)</f>
        <v>0</v>
      </c>
      <c r="LYL1904" s="2152">
        <f t="shared" si="2650"/>
        <v>115001</v>
      </c>
      <c r="LYM1904" s="2152">
        <f t="shared" si="2650"/>
        <v>0</v>
      </c>
      <c r="LYN1904" s="1230">
        <f t="shared" ref="LYN1904:LYN1907" si="2651">LYM1904/LYL1904</f>
        <v>0</v>
      </c>
      <c r="LYO1904" s="1193"/>
      <c r="LYP1904" s="1193"/>
      <c r="LYQ1904" s="2676" t="s">
        <v>698</v>
      </c>
      <c r="LYR1904" s="2677"/>
      <c r="LYS1904" s="2152">
        <f t="shared" ref="LYS1904:LYU1904" si="2652">SUM(LYS1905:LYS1907)</f>
        <v>0</v>
      </c>
      <c r="LYT1904" s="2152">
        <f t="shared" si="2652"/>
        <v>115001</v>
      </c>
      <c r="LYU1904" s="2152">
        <f t="shared" si="2652"/>
        <v>0</v>
      </c>
      <c r="LYV1904" s="1230">
        <f t="shared" ref="LYV1904:LYV1907" si="2653">LYU1904/LYT1904</f>
        <v>0</v>
      </c>
      <c r="LYW1904" s="1193"/>
      <c r="LYX1904" s="1193"/>
      <c r="LYY1904" s="2676" t="s">
        <v>698</v>
      </c>
      <c r="LYZ1904" s="2677"/>
      <c r="LZA1904" s="2152">
        <f t="shared" ref="LZA1904:LZC1904" si="2654">SUM(LZA1905:LZA1907)</f>
        <v>0</v>
      </c>
      <c r="LZB1904" s="2152">
        <f t="shared" si="2654"/>
        <v>115001</v>
      </c>
      <c r="LZC1904" s="2152">
        <f t="shared" si="2654"/>
        <v>0</v>
      </c>
      <c r="LZD1904" s="1230">
        <f t="shared" ref="LZD1904:LZD1907" si="2655">LZC1904/LZB1904</f>
        <v>0</v>
      </c>
      <c r="LZE1904" s="1193"/>
      <c r="LZF1904" s="1193"/>
      <c r="LZG1904" s="2676" t="s">
        <v>698</v>
      </c>
      <c r="LZH1904" s="2677"/>
      <c r="LZI1904" s="2152">
        <f t="shared" ref="LZI1904:LZK1904" si="2656">SUM(LZI1905:LZI1907)</f>
        <v>0</v>
      </c>
      <c r="LZJ1904" s="2152">
        <f t="shared" si="2656"/>
        <v>115001</v>
      </c>
      <c r="LZK1904" s="2152">
        <f t="shared" si="2656"/>
        <v>0</v>
      </c>
      <c r="LZL1904" s="1230">
        <f t="shared" ref="LZL1904:LZL1907" si="2657">LZK1904/LZJ1904</f>
        <v>0</v>
      </c>
      <c r="LZM1904" s="1193"/>
      <c r="LZN1904" s="1193"/>
      <c r="LZO1904" s="2676" t="s">
        <v>698</v>
      </c>
      <c r="LZP1904" s="2677"/>
      <c r="LZQ1904" s="2152">
        <f t="shared" ref="LZQ1904:LZS1904" si="2658">SUM(LZQ1905:LZQ1907)</f>
        <v>0</v>
      </c>
      <c r="LZR1904" s="2152">
        <f t="shared" si="2658"/>
        <v>115001</v>
      </c>
      <c r="LZS1904" s="2152">
        <f t="shared" si="2658"/>
        <v>0</v>
      </c>
      <c r="LZT1904" s="1230">
        <f t="shared" ref="LZT1904:LZT1907" si="2659">LZS1904/LZR1904</f>
        <v>0</v>
      </c>
      <c r="LZU1904" s="1193"/>
      <c r="LZV1904" s="1193"/>
      <c r="LZW1904" s="2676" t="s">
        <v>698</v>
      </c>
      <c r="LZX1904" s="2677"/>
      <c r="LZY1904" s="2152">
        <f t="shared" ref="LZY1904:MAA1904" si="2660">SUM(LZY1905:LZY1907)</f>
        <v>0</v>
      </c>
      <c r="LZZ1904" s="2152">
        <f t="shared" si="2660"/>
        <v>115001</v>
      </c>
      <c r="MAA1904" s="2152">
        <f t="shared" si="2660"/>
        <v>0</v>
      </c>
      <c r="MAB1904" s="1230">
        <f t="shared" ref="MAB1904:MAB1907" si="2661">MAA1904/LZZ1904</f>
        <v>0</v>
      </c>
      <c r="MAC1904" s="1193"/>
      <c r="MAD1904" s="1193"/>
      <c r="MAE1904" s="2676" t="s">
        <v>698</v>
      </c>
      <c r="MAF1904" s="2677"/>
      <c r="MAG1904" s="2152">
        <f t="shared" ref="MAG1904:MAI1904" si="2662">SUM(MAG1905:MAG1907)</f>
        <v>0</v>
      </c>
      <c r="MAH1904" s="2152">
        <f t="shared" si="2662"/>
        <v>115001</v>
      </c>
      <c r="MAI1904" s="2152">
        <f t="shared" si="2662"/>
        <v>0</v>
      </c>
      <c r="MAJ1904" s="1230">
        <f t="shared" ref="MAJ1904:MAJ1907" si="2663">MAI1904/MAH1904</f>
        <v>0</v>
      </c>
      <c r="MAK1904" s="1193"/>
      <c r="MAL1904" s="1193"/>
      <c r="MAM1904" s="2676" t="s">
        <v>698</v>
      </c>
      <c r="MAN1904" s="2677"/>
      <c r="MAO1904" s="2152">
        <f t="shared" ref="MAO1904:MAQ1904" si="2664">SUM(MAO1905:MAO1907)</f>
        <v>0</v>
      </c>
      <c r="MAP1904" s="2152">
        <f t="shared" si="2664"/>
        <v>115001</v>
      </c>
      <c r="MAQ1904" s="2152">
        <f t="shared" si="2664"/>
        <v>0</v>
      </c>
      <c r="MAR1904" s="1230">
        <f t="shared" ref="MAR1904:MAR1907" si="2665">MAQ1904/MAP1904</f>
        <v>0</v>
      </c>
      <c r="MAS1904" s="1193"/>
      <c r="MAT1904" s="1193"/>
      <c r="MAU1904" s="2676" t="s">
        <v>698</v>
      </c>
      <c r="MAV1904" s="2677"/>
      <c r="MAW1904" s="2152">
        <f t="shared" ref="MAW1904:MAY1904" si="2666">SUM(MAW1905:MAW1907)</f>
        <v>0</v>
      </c>
      <c r="MAX1904" s="2152">
        <f t="shared" si="2666"/>
        <v>115001</v>
      </c>
      <c r="MAY1904" s="2152">
        <f t="shared" si="2666"/>
        <v>0</v>
      </c>
      <c r="MAZ1904" s="1230">
        <f t="shared" ref="MAZ1904:MAZ1907" si="2667">MAY1904/MAX1904</f>
        <v>0</v>
      </c>
      <c r="MBA1904" s="1193"/>
      <c r="MBB1904" s="1193"/>
      <c r="MBC1904" s="2676" t="s">
        <v>698</v>
      </c>
      <c r="MBD1904" s="2677"/>
      <c r="MBE1904" s="2152">
        <f t="shared" ref="MBE1904:MBG1904" si="2668">SUM(MBE1905:MBE1907)</f>
        <v>0</v>
      </c>
      <c r="MBF1904" s="2152">
        <f t="shared" si="2668"/>
        <v>115001</v>
      </c>
      <c r="MBG1904" s="2152">
        <f t="shared" si="2668"/>
        <v>0</v>
      </c>
      <c r="MBH1904" s="1230">
        <f t="shared" ref="MBH1904:MBH1907" si="2669">MBG1904/MBF1904</f>
        <v>0</v>
      </c>
      <c r="MBI1904" s="1193"/>
      <c r="MBJ1904" s="1193"/>
      <c r="MBK1904" s="2676" t="s">
        <v>698</v>
      </c>
      <c r="MBL1904" s="2677"/>
      <c r="MBM1904" s="2152">
        <f t="shared" ref="MBM1904:MBO1904" si="2670">SUM(MBM1905:MBM1907)</f>
        <v>0</v>
      </c>
      <c r="MBN1904" s="2152">
        <f t="shared" si="2670"/>
        <v>115001</v>
      </c>
      <c r="MBO1904" s="2152">
        <f t="shared" si="2670"/>
        <v>0</v>
      </c>
      <c r="MBP1904" s="1230">
        <f t="shared" ref="MBP1904:MBP1907" si="2671">MBO1904/MBN1904</f>
        <v>0</v>
      </c>
      <c r="MBQ1904" s="1193"/>
      <c r="MBR1904" s="1193"/>
      <c r="MBS1904" s="2676" t="s">
        <v>698</v>
      </c>
      <c r="MBT1904" s="2677"/>
      <c r="MBU1904" s="2152">
        <f t="shared" ref="MBU1904:MBW1904" si="2672">SUM(MBU1905:MBU1907)</f>
        <v>0</v>
      </c>
      <c r="MBV1904" s="2152">
        <f t="shared" si="2672"/>
        <v>115001</v>
      </c>
      <c r="MBW1904" s="2152">
        <f t="shared" si="2672"/>
        <v>0</v>
      </c>
      <c r="MBX1904" s="1230">
        <f t="shared" ref="MBX1904:MBX1907" si="2673">MBW1904/MBV1904</f>
        <v>0</v>
      </c>
      <c r="MBY1904" s="1193"/>
      <c r="MBZ1904" s="1193"/>
      <c r="MCA1904" s="2676" t="s">
        <v>698</v>
      </c>
      <c r="MCB1904" s="2677"/>
      <c r="MCC1904" s="2152">
        <f t="shared" ref="MCC1904:MCE1904" si="2674">SUM(MCC1905:MCC1907)</f>
        <v>0</v>
      </c>
      <c r="MCD1904" s="2152">
        <f t="shared" si="2674"/>
        <v>115001</v>
      </c>
      <c r="MCE1904" s="2152">
        <f t="shared" si="2674"/>
        <v>0</v>
      </c>
      <c r="MCF1904" s="1230">
        <f t="shared" ref="MCF1904:MCF1907" si="2675">MCE1904/MCD1904</f>
        <v>0</v>
      </c>
      <c r="MCG1904" s="1193"/>
      <c r="MCH1904" s="1193"/>
      <c r="MCI1904" s="2676" t="s">
        <v>698</v>
      </c>
      <c r="MCJ1904" s="2677"/>
      <c r="MCK1904" s="2152">
        <f t="shared" ref="MCK1904:MCM1904" si="2676">SUM(MCK1905:MCK1907)</f>
        <v>0</v>
      </c>
      <c r="MCL1904" s="2152">
        <f t="shared" si="2676"/>
        <v>115001</v>
      </c>
      <c r="MCM1904" s="2152">
        <f t="shared" si="2676"/>
        <v>0</v>
      </c>
      <c r="MCN1904" s="1230">
        <f t="shared" ref="MCN1904:MCN1907" si="2677">MCM1904/MCL1904</f>
        <v>0</v>
      </c>
      <c r="MCO1904" s="1193"/>
      <c r="MCP1904" s="1193"/>
      <c r="MCQ1904" s="2676" t="s">
        <v>698</v>
      </c>
      <c r="MCR1904" s="2677"/>
      <c r="MCS1904" s="2152">
        <f t="shared" ref="MCS1904:MCU1904" si="2678">SUM(MCS1905:MCS1907)</f>
        <v>0</v>
      </c>
      <c r="MCT1904" s="2152">
        <f t="shared" si="2678"/>
        <v>115001</v>
      </c>
      <c r="MCU1904" s="2152">
        <f t="shared" si="2678"/>
        <v>0</v>
      </c>
      <c r="MCV1904" s="1230">
        <f t="shared" ref="MCV1904:MCV1907" si="2679">MCU1904/MCT1904</f>
        <v>0</v>
      </c>
      <c r="MCW1904" s="1193"/>
      <c r="MCX1904" s="1193"/>
      <c r="MCY1904" s="2676" t="s">
        <v>698</v>
      </c>
      <c r="MCZ1904" s="2677"/>
      <c r="MDA1904" s="2152">
        <f t="shared" ref="MDA1904:MDC1904" si="2680">SUM(MDA1905:MDA1907)</f>
        <v>0</v>
      </c>
      <c r="MDB1904" s="2152">
        <f t="shared" si="2680"/>
        <v>115001</v>
      </c>
      <c r="MDC1904" s="2152">
        <f t="shared" si="2680"/>
        <v>0</v>
      </c>
      <c r="MDD1904" s="1230">
        <f t="shared" ref="MDD1904:MDD1907" si="2681">MDC1904/MDB1904</f>
        <v>0</v>
      </c>
      <c r="MDE1904" s="1193"/>
      <c r="MDF1904" s="1193"/>
      <c r="MDG1904" s="2676" t="s">
        <v>698</v>
      </c>
      <c r="MDH1904" s="2677"/>
      <c r="MDI1904" s="2152">
        <f t="shared" ref="MDI1904:MDK1904" si="2682">SUM(MDI1905:MDI1907)</f>
        <v>0</v>
      </c>
      <c r="MDJ1904" s="2152">
        <f t="shared" si="2682"/>
        <v>115001</v>
      </c>
      <c r="MDK1904" s="2152">
        <f t="shared" si="2682"/>
        <v>0</v>
      </c>
      <c r="MDL1904" s="1230">
        <f t="shared" ref="MDL1904:MDL1907" si="2683">MDK1904/MDJ1904</f>
        <v>0</v>
      </c>
      <c r="MDM1904" s="1193"/>
      <c r="MDN1904" s="1193"/>
      <c r="MDO1904" s="2676" t="s">
        <v>698</v>
      </c>
      <c r="MDP1904" s="2677"/>
      <c r="MDQ1904" s="2152">
        <f t="shared" ref="MDQ1904:MDS1904" si="2684">SUM(MDQ1905:MDQ1907)</f>
        <v>0</v>
      </c>
      <c r="MDR1904" s="2152">
        <f t="shared" si="2684"/>
        <v>115001</v>
      </c>
      <c r="MDS1904" s="2152">
        <f t="shared" si="2684"/>
        <v>0</v>
      </c>
      <c r="MDT1904" s="1230">
        <f t="shared" ref="MDT1904:MDT1907" si="2685">MDS1904/MDR1904</f>
        <v>0</v>
      </c>
      <c r="MDU1904" s="1193"/>
      <c r="MDV1904" s="1193"/>
      <c r="MDW1904" s="2676" t="s">
        <v>698</v>
      </c>
      <c r="MDX1904" s="2677"/>
      <c r="MDY1904" s="2152">
        <f t="shared" ref="MDY1904:MEA1904" si="2686">SUM(MDY1905:MDY1907)</f>
        <v>0</v>
      </c>
      <c r="MDZ1904" s="2152">
        <f t="shared" si="2686"/>
        <v>115001</v>
      </c>
      <c r="MEA1904" s="2152">
        <f t="shared" si="2686"/>
        <v>0</v>
      </c>
      <c r="MEB1904" s="1230">
        <f t="shared" ref="MEB1904:MEB1907" si="2687">MEA1904/MDZ1904</f>
        <v>0</v>
      </c>
      <c r="MEC1904" s="1193"/>
      <c r="MED1904" s="1193"/>
      <c r="MEE1904" s="2676" t="s">
        <v>698</v>
      </c>
      <c r="MEF1904" s="2677"/>
      <c r="MEG1904" s="2152">
        <f t="shared" ref="MEG1904:MEI1904" si="2688">SUM(MEG1905:MEG1907)</f>
        <v>0</v>
      </c>
      <c r="MEH1904" s="2152">
        <f t="shared" si="2688"/>
        <v>115001</v>
      </c>
      <c r="MEI1904" s="2152">
        <f t="shared" si="2688"/>
        <v>0</v>
      </c>
      <c r="MEJ1904" s="1230">
        <f t="shared" ref="MEJ1904:MEJ1907" si="2689">MEI1904/MEH1904</f>
        <v>0</v>
      </c>
      <c r="MEK1904" s="1193"/>
      <c r="MEL1904" s="1193"/>
      <c r="MEM1904" s="2676" t="s">
        <v>698</v>
      </c>
      <c r="MEN1904" s="2677"/>
      <c r="MEO1904" s="2152">
        <f t="shared" ref="MEO1904:MEQ1904" si="2690">SUM(MEO1905:MEO1907)</f>
        <v>0</v>
      </c>
      <c r="MEP1904" s="2152">
        <f t="shared" si="2690"/>
        <v>115001</v>
      </c>
      <c r="MEQ1904" s="2152">
        <f t="shared" si="2690"/>
        <v>0</v>
      </c>
      <c r="MER1904" s="1230">
        <f t="shared" ref="MER1904:MER1907" si="2691">MEQ1904/MEP1904</f>
        <v>0</v>
      </c>
      <c r="MES1904" s="1193"/>
      <c r="MET1904" s="1193"/>
      <c r="MEU1904" s="2676" t="s">
        <v>698</v>
      </c>
      <c r="MEV1904" s="2677"/>
      <c r="MEW1904" s="2152">
        <f t="shared" ref="MEW1904:MEY1904" si="2692">SUM(MEW1905:MEW1907)</f>
        <v>0</v>
      </c>
      <c r="MEX1904" s="2152">
        <f t="shared" si="2692"/>
        <v>115001</v>
      </c>
      <c r="MEY1904" s="2152">
        <f t="shared" si="2692"/>
        <v>0</v>
      </c>
      <c r="MEZ1904" s="1230">
        <f t="shared" ref="MEZ1904:MEZ1907" si="2693">MEY1904/MEX1904</f>
        <v>0</v>
      </c>
      <c r="MFA1904" s="1193"/>
      <c r="MFB1904" s="1193"/>
      <c r="MFC1904" s="2676" t="s">
        <v>698</v>
      </c>
      <c r="MFD1904" s="2677"/>
      <c r="MFE1904" s="2152">
        <f t="shared" ref="MFE1904:MFG1904" si="2694">SUM(MFE1905:MFE1907)</f>
        <v>0</v>
      </c>
      <c r="MFF1904" s="2152">
        <f t="shared" si="2694"/>
        <v>115001</v>
      </c>
      <c r="MFG1904" s="2152">
        <f t="shared" si="2694"/>
        <v>0</v>
      </c>
      <c r="MFH1904" s="1230">
        <f t="shared" ref="MFH1904:MFH1907" si="2695">MFG1904/MFF1904</f>
        <v>0</v>
      </c>
      <c r="MFI1904" s="1193"/>
      <c r="MFJ1904" s="1193"/>
      <c r="MFK1904" s="2676" t="s">
        <v>698</v>
      </c>
      <c r="MFL1904" s="2677"/>
      <c r="MFM1904" s="2152">
        <f t="shared" ref="MFM1904:MFO1904" si="2696">SUM(MFM1905:MFM1907)</f>
        <v>0</v>
      </c>
      <c r="MFN1904" s="2152">
        <f t="shared" si="2696"/>
        <v>115001</v>
      </c>
      <c r="MFO1904" s="2152">
        <f t="shared" si="2696"/>
        <v>0</v>
      </c>
      <c r="MFP1904" s="1230">
        <f t="shared" ref="MFP1904:MFP1907" si="2697">MFO1904/MFN1904</f>
        <v>0</v>
      </c>
      <c r="MFQ1904" s="1193"/>
      <c r="MFR1904" s="1193"/>
      <c r="MFS1904" s="2676" t="s">
        <v>698</v>
      </c>
      <c r="MFT1904" s="2677"/>
      <c r="MFU1904" s="2152">
        <f t="shared" ref="MFU1904:MFW1904" si="2698">SUM(MFU1905:MFU1907)</f>
        <v>0</v>
      </c>
      <c r="MFV1904" s="2152">
        <f t="shared" si="2698"/>
        <v>115001</v>
      </c>
      <c r="MFW1904" s="2152">
        <f t="shared" si="2698"/>
        <v>0</v>
      </c>
      <c r="MFX1904" s="1230">
        <f t="shared" ref="MFX1904:MFX1907" si="2699">MFW1904/MFV1904</f>
        <v>0</v>
      </c>
      <c r="MFY1904" s="1193"/>
      <c r="MFZ1904" s="1193"/>
      <c r="MGA1904" s="2676" t="s">
        <v>698</v>
      </c>
      <c r="MGB1904" s="2677"/>
      <c r="MGC1904" s="2152">
        <f t="shared" ref="MGC1904:MGE1904" si="2700">SUM(MGC1905:MGC1907)</f>
        <v>0</v>
      </c>
      <c r="MGD1904" s="2152">
        <f t="shared" si="2700"/>
        <v>115001</v>
      </c>
      <c r="MGE1904" s="2152">
        <f t="shared" si="2700"/>
        <v>0</v>
      </c>
      <c r="MGF1904" s="1230">
        <f t="shared" ref="MGF1904:MGF1907" si="2701">MGE1904/MGD1904</f>
        <v>0</v>
      </c>
      <c r="MGG1904" s="1193"/>
      <c r="MGH1904" s="1193"/>
      <c r="MGI1904" s="2676" t="s">
        <v>698</v>
      </c>
      <c r="MGJ1904" s="2677"/>
      <c r="MGK1904" s="2152">
        <f t="shared" ref="MGK1904:MGM1904" si="2702">SUM(MGK1905:MGK1907)</f>
        <v>0</v>
      </c>
      <c r="MGL1904" s="2152">
        <f t="shared" si="2702"/>
        <v>115001</v>
      </c>
      <c r="MGM1904" s="2152">
        <f t="shared" si="2702"/>
        <v>0</v>
      </c>
      <c r="MGN1904" s="1230">
        <f t="shared" ref="MGN1904:MGN1907" si="2703">MGM1904/MGL1904</f>
        <v>0</v>
      </c>
      <c r="MGO1904" s="1193"/>
      <c r="MGP1904" s="1193"/>
      <c r="MGQ1904" s="2676" t="s">
        <v>698</v>
      </c>
      <c r="MGR1904" s="2677"/>
      <c r="MGS1904" s="2152">
        <f t="shared" ref="MGS1904:MGU1904" si="2704">SUM(MGS1905:MGS1907)</f>
        <v>0</v>
      </c>
      <c r="MGT1904" s="2152">
        <f t="shared" si="2704"/>
        <v>115001</v>
      </c>
      <c r="MGU1904" s="2152">
        <f t="shared" si="2704"/>
        <v>0</v>
      </c>
      <c r="MGV1904" s="1230">
        <f t="shared" ref="MGV1904:MGV1907" si="2705">MGU1904/MGT1904</f>
        <v>0</v>
      </c>
      <c r="MGW1904" s="1193"/>
      <c r="MGX1904" s="1193"/>
      <c r="MGY1904" s="2676" t="s">
        <v>698</v>
      </c>
      <c r="MGZ1904" s="2677"/>
      <c r="MHA1904" s="2152">
        <f t="shared" ref="MHA1904:MHC1904" si="2706">SUM(MHA1905:MHA1907)</f>
        <v>0</v>
      </c>
      <c r="MHB1904" s="2152">
        <f t="shared" si="2706"/>
        <v>115001</v>
      </c>
      <c r="MHC1904" s="2152">
        <f t="shared" si="2706"/>
        <v>0</v>
      </c>
      <c r="MHD1904" s="1230">
        <f t="shared" ref="MHD1904:MHD1907" si="2707">MHC1904/MHB1904</f>
        <v>0</v>
      </c>
      <c r="MHE1904" s="1193"/>
      <c r="MHF1904" s="1193"/>
      <c r="MHG1904" s="2676" t="s">
        <v>698</v>
      </c>
      <c r="MHH1904" s="2677"/>
      <c r="MHI1904" s="2152">
        <f t="shared" ref="MHI1904:MHK1904" si="2708">SUM(MHI1905:MHI1907)</f>
        <v>0</v>
      </c>
      <c r="MHJ1904" s="2152">
        <f t="shared" si="2708"/>
        <v>115001</v>
      </c>
      <c r="MHK1904" s="2152">
        <f t="shared" si="2708"/>
        <v>0</v>
      </c>
      <c r="MHL1904" s="1230">
        <f t="shared" ref="MHL1904:MHL1907" si="2709">MHK1904/MHJ1904</f>
        <v>0</v>
      </c>
      <c r="MHM1904" s="1193"/>
      <c r="MHN1904" s="1193"/>
      <c r="MHO1904" s="2676" t="s">
        <v>698</v>
      </c>
      <c r="MHP1904" s="2677"/>
      <c r="MHQ1904" s="2152">
        <f t="shared" ref="MHQ1904:MHS1904" si="2710">SUM(MHQ1905:MHQ1907)</f>
        <v>0</v>
      </c>
      <c r="MHR1904" s="2152">
        <f t="shared" si="2710"/>
        <v>115001</v>
      </c>
      <c r="MHS1904" s="2152">
        <f t="shared" si="2710"/>
        <v>0</v>
      </c>
      <c r="MHT1904" s="1230">
        <f t="shared" ref="MHT1904:MHT1907" si="2711">MHS1904/MHR1904</f>
        <v>0</v>
      </c>
      <c r="MHU1904" s="1193"/>
      <c r="MHV1904" s="1193"/>
      <c r="MHW1904" s="2676" t="s">
        <v>698</v>
      </c>
      <c r="MHX1904" s="2677"/>
      <c r="MHY1904" s="2152">
        <f t="shared" ref="MHY1904:MIA1904" si="2712">SUM(MHY1905:MHY1907)</f>
        <v>0</v>
      </c>
      <c r="MHZ1904" s="2152">
        <f t="shared" si="2712"/>
        <v>115001</v>
      </c>
      <c r="MIA1904" s="2152">
        <f t="shared" si="2712"/>
        <v>0</v>
      </c>
      <c r="MIB1904" s="1230">
        <f t="shared" ref="MIB1904:MIB1907" si="2713">MIA1904/MHZ1904</f>
        <v>0</v>
      </c>
      <c r="MIC1904" s="1193"/>
      <c r="MID1904" s="1193"/>
      <c r="MIE1904" s="2676" t="s">
        <v>698</v>
      </c>
      <c r="MIF1904" s="2677"/>
      <c r="MIG1904" s="2152">
        <f t="shared" ref="MIG1904:MII1904" si="2714">SUM(MIG1905:MIG1907)</f>
        <v>0</v>
      </c>
      <c r="MIH1904" s="2152">
        <f t="shared" si="2714"/>
        <v>115001</v>
      </c>
      <c r="MII1904" s="2152">
        <f t="shared" si="2714"/>
        <v>0</v>
      </c>
      <c r="MIJ1904" s="1230">
        <f t="shared" ref="MIJ1904:MIJ1907" si="2715">MII1904/MIH1904</f>
        <v>0</v>
      </c>
      <c r="MIK1904" s="1193"/>
      <c r="MIL1904" s="1193"/>
      <c r="MIM1904" s="2676" t="s">
        <v>698</v>
      </c>
      <c r="MIN1904" s="2677"/>
      <c r="MIO1904" s="2152">
        <f t="shared" ref="MIO1904:MIQ1904" si="2716">SUM(MIO1905:MIO1907)</f>
        <v>0</v>
      </c>
      <c r="MIP1904" s="2152">
        <f t="shared" si="2716"/>
        <v>115001</v>
      </c>
      <c r="MIQ1904" s="2152">
        <f t="shared" si="2716"/>
        <v>0</v>
      </c>
      <c r="MIR1904" s="1230">
        <f t="shared" ref="MIR1904:MIR1907" si="2717">MIQ1904/MIP1904</f>
        <v>0</v>
      </c>
      <c r="MIS1904" s="1193"/>
      <c r="MIT1904" s="1193"/>
      <c r="MIU1904" s="2676" t="s">
        <v>698</v>
      </c>
      <c r="MIV1904" s="2677"/>
      <c r="MIW1904" s="2152">
        <f t="shared" ref="MIW1904:MIY1904" si="2718">SUM(MIW1905:MIW1907)</f>
        <v>0</v>
      </c>
      <c r="MIX1904" s="2152">
        <f t="shared" si="2718"/>
        <v>115001</v>
      </c>
      <c r="MIY1904" s="2152">
        <f t="shared" si="2718"/>
        <v>0</v>
      </c>
      <c r="MIZ1904" s="1230">
        <f t="shared" ref="MIZ1904:MIZ1907" si="2719">MIY1904/MIX1904</f>
        <v>0</v>
      </c>
      <c r="MJA1904" s="1193"/>
      <c r="MJB1904" s="1193"/>
      <c r="MJC1904" s="2676" t="s">
        <v>698</v>
      </c>
      <c r="MJD1904" s="2677"/>
      <c r="MJE1904" s="2152">
        <f t="shared" ref="MJE1904:MJG1904" si="2720">SUM(MJE1905:MJE1907)</f>
        <v>0</v>
      </c>
      <c r="MJF1904" s="2152">
        <f t="shared" si="2720"/>
        <v>115001</v>
      </c>
      <c r="MJG1904" s="2152">
        <f t="shared" si="2720"/>
        <v>0</v>
      </c>
      <c r="MJH1904" s="1230">
        <f t="shared" ref="MJH1904:MJH1907" si="2721">MJG1904/MJF1904</f>
        <v>0</v>
      </c>
      <c r="MJI1904" s="1193"/>
      <c r="MJJ1904" s="1193"/>
      <c r="MJK1904" s="2676" t="s">
        <v>698</v>
      </c>
      <c r="MJL1904" s="2677"/>
      <c r="MJM1904" s="2152">
        <f t="shared" ref="MJM1904:MJO1904" si="2722">SUM(MJM1905:MJM1907)</f>
        <v>0</v>
      </c>
      <c r="MJN1904" s="2152">
        <f t="shared" si="2722"/>
        <v>115001</v>
      </c>
      <c r="MJO1904" s="2152">
        <f t="shared" si="2722"/>
        <v>0</v>
      </c>
      <c r="MJP1904" s="1230">
        <f t="shared" ref="MJP1904:MJP1907" si="2723">MJO1904/MJN1904</f>
        <v>0</v>
      </c>
      <c r="MJQ1904" s="1193"/>
      <c r="MJR1904" s="1193"/>
      <c r="MJS1904" s="2676" t="s">
        <v>698</v>
      </c>
      <c r="MJT1904" s="2677"/>
      <c r="MJU1904" s="2152">
        <f t="shared" ref="MJU1904:MJW1904" si="2724">SUM(MJU1905:MJU1907)</f>
        <v>0</v>
      </c>
      <c r="MJV1904" s="2152">
        <f t="shared" si="2724"/>
        <v>115001</v>
      </c>
      <c r="MJW1904" s="2152">
        <f t="shared" si="2724"/>
        <v>0</v>
      </c>
      <c r="MJX1904" s="1230">
        <f t="shared" ref="MJX1904:MJX1907" si="2725">MJW1904/MJV1904</f>
        <v>0</v>
      </c>
      <c r="MJY1904" s="1193"/>
      <c r="MJZ1904" s="1193"/>
      <c r="MKA1904" s="2676" t="s">
        <v>698</v>
      </c>
      <c r="MKB1904" s="2677"/>
      <c r="MKC1904" s="2152">
        <f t="shared" ref="MKC1904:MKE1904" si="2726">SUM(MKC1905:MKC1907)</f>
        <v>0</v>
      </c>
      <c r="MKD1904" s="2152">
        <f t="shared" si="2726"/>
        <v>115001</v>
      </c>
      <c r="MKE1904" s="2152">
        <f t="shared" si="2726"/>
        <v>0</v>
      </c>
      <c r="MKF1904" s="1230">
        <f t="shared" ref="MKF1904:MKF1907" si="2727">MKE1904/MKD1904</f>
        <v>0</v>
      </c>
      <c r="MKG1904" s="1193"/>
      <c r="MKH1904" s="1193"/>
      <c r="MKI1904" s="2676" t="s">
        <v>698</v>
      </c>
      <c r="MKJ1904" s="2677"/>
      <c r="MKK1904" s="2152">
        <f t="shared" ref="MKK1904:MKM1904" si="2728">SUM(MKK1905:MKK1907)</f>
        <v>0</v>
      </c>
      <c r="MKL1904" s="2152">
        <f t="shared" si="2728"/>
        <v>115001</v>
      </c>
      <c r="MKM1904" s="2152">
        <f t="shared" si="2728"/>
        <v>0</v>
      </c>
      <c r="MKN1904" s="1230">
        <f t="shared" ref="MKN1904:MKN1907" si="2729">MKM1904/MKL1904</f>
        <v>0</v>
      </c>
      <c r="MKO1904" s="1193"/>
      <c r="MKP1904" s="1193"/>
      <c r="MKQ1904" s="2676" t="s">
        <v>698</v>
      </c>
      <c r="MKR1904" s="2677"/>
      <c r="MKS1904" s="2152">
        <f t="shared" ref="MKS1904:MKU1904" si="2730">SUM(MKS1905:MKS1907)</f>
        <v>0</v>
      </c>
      <c r="MKT1904" s="2152">
        <f t="shared" si="2730"/>
        <v>115001</v>
      </c>
      <c r="MKU1904" s="2152">
        <f t="shared" si="2730"/>
        <v>0</v>
      </c>
      <c r="MKV1904" s="1230">
        <f t="shared" ref="MKV1904:MKV1907" si="2731">MKU1904/MKT1904</f>
        <v>0</v>
      </c>
      <c r="MKW1904" s="1193"/>
      <c r="MKX1904" s="1193"/>
      <c r="MKY1904" s="2676" t="s">
        <v>698</v>
      </c>
      <c r="MKZ1904" s="2677"/>
      <c r="MLA1904" s="2152">
        <f t="shared" ref="MLA1904:MLC1904" si="2732">SUM(MLA1905:MLA1907)</f>
        <v>0</v>
      </c>
      <c r="MLB1904" s="2152">
        <f t="shared" si="2732"/>
        <v>115001</v>
      </c>
      <c r="MLC1904" s="2152">
        <f t="shared" si="2732"/>
        <v>0</v>
      </c>
      <c r="MLD1904" s="1230">
        <f t="shared" ref="MLD1904:MLD1907" si="2733">MLC1904/MLB1904</f>
        <v>0</v>
      </c>
      <c r="MLE1904" s="1193"/>
      <c r="MLF1904" s="1193"/>
      <c r="MLG1904" s="2676" t="s">
        <v>698</v>
      </c>
      <c r="MLH1904" s="2677"/>
      <c r="MLI1904" s="2152">
        <f t="shared" ref="MLI1904:MLK1904" si="2734">SUM(MLI1905:MLI1907)</f>
        <v>0</v>
      </c>
      <c r="MLJ1904" s="2152">
        <f t="shared" si="2734"/>
        <v>115001</v>
      </c>
      <c r="MLK1904" s="2152">
        <f t="shared" si="2734"/>
        <v>0</v>
      </c>
      <c r="MLL1904" s="1230">
        <f t="shared" ref="MLL1904:MLL1907" si="2735">MLK1904/MLJ1904</f>
        <v>0</v>
      </c>
      <c r="MLM1904" s="1193"/>
      <c r="MLN1904" s="1193"/>
      <c r="MLO1904" s="2676" t="s">
        <v>698</v>
      </c>
      <c r="MLP1904" s="2677"/>
      <c r="MLQ1904" s="2152">
        <f t="shared" ref="MLQ1904:MLS1904" si="2736">SUM(MLQ1905:MLQ1907)</f>
        <v>0</v>
      </c>
      <c r="MLR1904" s="2152">
        <f t="shared" si="2736"/>
        <v>115001</v>
      </c>
      <c r="MLS1904" s="2152">
        <f t="shared" si="2736"/>
        <v>0</v>
      </c>
      <c r="MLT1904" s="1230">
        <f t="shared" ref="MLT1904:MLT1907" si="2737">MLS1904/MLR1904</f>
        <v>0</v>
      </c>
      <c r="MLU1904" s="1193"/>
      <c r="MLV1904" s="1193"/>
      <c r="MLW1904" s="2676" t="s">
        <v>698</v>
      </c>
      <c r="MLX1904" s="2677"/>
      <c r="MLY1904" s="2152">
        <f t="shared" ref="MLY1904:MMA1904" si="2738">SUM(MLY1905:MLY1907)</f>
        <v>0</v>
      </c>
      <c r="MLZ1904" s="2152">
        <f t="shared" si="2738"/>
        <v>115001</v>
      </c>
      <c r="MMA1904" s="2152">
        <f t="shared" si="2738"/>
        <v>0</v>
      </c>
      <c r="MMB1904" s="1230">
        <f t="shared" ref="MMB1904:MMB1907" si="2739">MMA1904/MLZ1904</f>
        <v>0</v>
      </c>
      <c r="MMC1904" s="1193"/>
      <c r="MMD1904" s="1193"/>
      <c r="MME1904" s="2676" t="s">
        <v>698</v>
      </c>
      <c r="MMF1904" s="2677"/>
      <c r="MMG1904" s="2152">
        <f t="shared" ref="MMG1904:MMI1904" si="2740">SUM(MMG1905:MMG1907)</f>
        <v>0</v>
      </c>
      <c r="MMH1904" s="2152">
        <f t="shared" si="2740"/>
        <v>115001</v>
      </c>
      <c r="MMI1904" s="2152">
        <f t="shared" si="2740"/>
        <v>0</v>
      </c>
      <c r="MMJ1904" s="1230">
        <f t="shared" ref="MMJ1904:MMJ1907" si="2741">MMI1904/MMH1904</f>
        <v>0</v>
      </c>
      <c r="MMK1904" s="1193"/>
      <c r="MML1904" s="1193"/>
      <c r="MMM1904" s="2676" t="s">
        <v>698</v>
      </c>
      <c r="MMN1904" s="2677"/>
      <c r="MMO1904" s="2152">
        <f t="shared" ref="MMO1904:MMQ1904" si="2742">SUM(MMO1905:MMO1907)</f>
        <v>0</v>
      </c>
      <c r="MMP1904" s="2152">
        <f t="shared" si="2742"/>
        <v>115001</v>
      </c>
      <c r="MMQ1904" s="2152">
        <f t="shared" si="2742"/>
        <v>0</v>
      </c>
      <c r="MMR1904" s="1230">
        <f t="shared" ref="MMR1904:MMR1907" si="2743">MMQ1904/MMP1904</f>
        <v>0</v>
      </c>
      <c r="MMS1904" s="1193"/>
      <c r="MMT1904" s="1193"/>
      <c r="MMU1904" s="2676" t="s">
        <v>698</v>
      </c>
      <c r="MMV1904" s="2677"/>
      <c r="MMW1904" s="2152">
        <f t="shared" ref="MMW1904:MMY1904" si="2744">SUM(MMW1905:MMW1907)</f>
        <v>0</v>
      </c>
      <c r="MMX1904" s="2152">
        <f t="shared" si="2744"/>
        <v>115001</v>
      </c>
      <c r="MMY1904" s="2152">
        <f t="shared" si="2744"/>
        <v>0</v>
      </c>
      <c r="MMZ1904" s="1230">
        <f t="shared" ref="MMZ1904:MMZ1907" si="2745">MMY1904/MMX1904</f>
        <v>0</v>
      </c>
      <c r="MNA1904" s="1193"/>
      <c r="MNB1904" s="1193"/>
      <c r="MNC1904" s="2676" t="s">
        <v>698</v>
      </c>
      <c r="MND1904" s="2677"/>
      <c r="MNE1904" s="2152">
        <f t="shared" ref="MNE1904:MNG1904" si="2746">SUM(MNE1905:MNE1907)</f>
        <v>0</v>
      </c>
      <c r="MNF1904" s="2152">
        <f t="shared" si="2746"/>
        <v>115001</v>
      </c>
      <c r="MNG1904" s="2152">
        <f t="shared" si="2746"/>
        <v>0</v>
      </c>
      <c r="MNH1904" s="1230">
        <f t="shared" ref="MNH1904:MNH1907" si="2747">MNG1904/MNF1904</f>
        <v>0</v>
      </c>
      <c r="MNI1904" s="1193"/>
      <c r="MNJ1904" s="1193"/>
      <c r="MNK1904" s="2676" t="s">
        <v>698</v>
      </c>
      <c r="MNL1904" s="2677"/>
      <c r="MNM1904" s="2152">
        <f t="shared" ref="MNM1904:MNO1904" si="2748">SUM(MNM1905:MNM1907)</f>
        <v>0</v>
      </c>
      <c r="MNN1904" s="2152">
        <f t="shared" si="2748"/>
        <v>115001</v>
      </c>
      <c r="MNO1904" s="2152">
        <f t="shared" si="2748"/>
        <v>0</v>
      </c>
      <c r="MNP1904" s="1230">
        <f t="shared" ref="MNP1904:MNP1907" si="2749">MNO1904/MNN1904</f>
        <v>0</v>
      </c>
      <c r="MNQ1904" s="1193"/>
      <c r="MNR1904" s="1193"/>
      <c r="MNS1904" s="2676" t="s">
        <v>698</v>
      </c>
      <c r="MNT1904" s="2677"/>
      <c r="MNU1904" s="2152">
        <f t="shared" ref="MNU1904:MNW1904" si="2750">SUM(MNU1905:MNU1907)</f>
        <v>0</v>
      </c>
      <c r="MNV1904" s="2152">
        <f t="shared" si="2750"/>
        <v>115001</v>
      </c>
      <c r="MNW1904" s="2152">
        <f t="shared" si="2750"/>
        <v>0</v>
      </c>
      <c r="MNX1904" s="1230">
        <f t="shared" ref="MNX1904:MNX1907" si="2751">MNW1904/MNV1904</f>
        <v>0</v>
      </c>
      <c r="MNY1904" s="1193"/>
      <c r="MNZ1904" s="1193"/>
      <c r="MOA1904" s="2676" t="s">
        <v>698</v>
      </c>
      <c r="MOB1904" s="2677"/>
      <c r="MOC1904" s="2152">
        <f t="shared" ref="MOC1904:MOE1904" si="2752">SUM(MOC1905:MOC1907)</f>
        <v>0</v>
      </c>
      <c r="MOD1904" s="2152">
        <f t="shared" si="2752"/>
        <v>115001</v>
      </c>
      <c r="MOE1904" s="2152">
        <f t="shared" si="2752"/>
        <v>0</v>
      </c>
      <c r="MOF1904" s="1230">
        <f t="shared" ref="MOF1904:MOF1907" si="2753">MOE1904/MOD1904</f>
        <v>0</v>
      </c>
      <c r="MOG1904" s="1193"/>
      <c r="MOH1904" s="1193"/>
      <c r="MOI1904" s="2676" t="s">
        <v>698</v>
      </c>
      <c r="MOJ1904" s="2677"/>
      <c r="MOK1904" s="2152">
        <f t="shared" ref="MOK1904:MOM1904" si="2754">SUM(MOK1905:MOK1907)</f>
        <v>0</v>
      </c>
      <c r="MOL1904" s="2152">
        <f t="shared" si="2754"/>
        <v>115001</v>
      </c>
      <c r="MOM1904" s="2152">
        <f t="shared" si="2754"/>
        <v>0</v>
      </c>
      <c r="MON1904" s="1230">
        <f t="shared" ref="MON1904:MON1907" si="2755">MOM1904/MOL1904</f>
        <v>0</v>
      </c>
      <c r="MOO1904" s="1193"/>
      <c r="MOP1904" s="1193"/>
      <c r="MOQ1904" s="2676" t="s">
        <v>698</v>
      </c>
      <c r="MOR1904" s="2677"/>
      <c r="MOS1904" s="2152">
        <f t="shared" ref="MOS1904:MOU1904" si="2756">SUM(MOS1905:MOS1907)</f>
        <v>0</v>
      </c>
      <c r="MOT1904" s="2152">
        <f t="shared" si="2756"/>
        <v>115001</v>
      </c>
      <c r="MOU1904" s="2152">
        <f t="shared" si="2756"/>
        <v>0</v>
      </c>
      <c r="MOV1904" s="1230">
        <f t="shared" ref="MOV1904:MOV1907" si="2757">MOU1904/MOT1904</f>
        <v>0</v>
      </c>
      <c r="MOW1904" s="1193"/>
      <c r="MOX1904" s="1193"/>
      <c r="MOY1904" s="2676" t="s">
        <v>698</v>
      </c>
      <c r="MOZ1904" s="2677"/>
      <c r="MPA1904" s="2152">
        <f t="shared" ref="MPA1904:MPC1904" si="2758">SUM(MPA1905:MPA1907)</f>
        <v>0</v>
      </c>
      <c r="MPB1904" s="2152">
        <f t="shared" si="2758"/>
        <v>115001</v>
      </c>
      <c r="MPC1904" s="2152">
        <f t="shared" si="2758"/>
        <v>0</v>
      </c>
      <c r="MPD1904" s="1230">
        <f t="shared" ref="MPD1904:MPD1907" si="2759">MPC1904/MPB1904</f>
        <v>0</v>
      </c>
      <c r="MPE1904" s="1193"/>
      <c r="MPF1904" s="1193"/>
      <c r="MPG1904" s="2676" t="s">
        <v>698</v>
      </c>
      <c r="MPH1904" s="2677"/>
      <c r="MPI1904" s="2152">
        <f t="shared" ref="MPI1904:MPK1904" si="2760">SUM(MPI1905:MPI1907)</f>
        <v>0</v>
      </c>
      <c r="MPJ1904" s="2152">
        <f t="shared" si="2760"/>
        <v>115001</v>
      </c>
      <c r="MPK1904" s="2152">
        <f t="shared" si="2760"/>
        <v>0</v>
      </c>
      <c r="MPL1904" s="1230">
        <f t="shared" ref="MPL1904:MPL1907" si="2761">MPK1904/MPJ1904</f>
        <v>0</v>
      </c>
      <c r="MPM1904" s="1193"/>
      <c r="MPN1904" s="1193"/>
      <c r="MPO1904" s="2676" t="s">
        <v>698</v>
      </c>
      <c r="MPP1904" s="2677"/>
      <c r="MPQ1904" s="2152">
        <f t="shared" ref="MPQ1904:MPS1904" si="2762">SUM(MPQ1905:MPQ1907)</f>
        <v>0</v>
      </c>
      <c r="MPR1904" s="2152">
        <f t="shared" si="2762"/>
        <v>115001</v>
      </c>
      <c r="MPS1904" s="2152">
        <f t="shared" si="2762"/>
        <v>0</v>
      </c>
      <c r="MPT1904" s="1230">
        <f t="shared" ref="MPT1904:MPT1907" si="2763">MPS1904/MPR1904</f>
        <v>0</v>
      </c>
      <c r="MPU1904" s="1193"/>
      <c r="MPV1904" s="1193"/>
      <c r="MPW1904" s="2676" t="s">
        <v>698</v>
      </c>
      <c r="MPX1904" s="2677"/>
      <c r="MPY1904" s="2152">
        <f t="shared" ref="MPY1904:MQA1904" si="2764">SUM(MPY1905:MPY1907)</f>
        <v>0</v>
      </c>
      <c r="MPZ1904" s="2152">
        <f t="shared" si="2764"/>
        <v>115001</v>
      </c>
      <c r="MQA1904" s="2152">
        <f t="shared" si="2764"/>
        <v>0</v>
      </c>
      <c r="MQB1904" s="1230">
        <f t="shared" ref="MQB1904:MQB1907" si="2765">MQA1904/MPZ1904</f>
        <v>0</v>
      </c>
      <c r="MQC1904" s="1193"/>
      <c r="MQD1904" s="1193"/>
      <c r="MQE1904" s="2676" t="s">
        <v>698</v>
      </c>
      <c r="MQF1904" s="2677"/>
      <c r="MQG1904" s="2152">
        <f t="shared" ref="MQG1904:MQI1904" si="2766">SUM(MQG1905:MQG1907)</f>
        <v>0</v>
      </c>
      <c r="MQH1904" s="2152">
        <f t="shared" si="2766"/>
        <v>115001</v>
      </c>
      <c r="MQI1904" s="2152">
        <f t="shared" si="2766"/>
        <v>0</v>
      </c>
      <c r="MQJ1904" s="1230">
        <f t="shared" ref="MQJ1904:MQJ1907" si="2767">MQI1904/MQH1904</f>
        <v>0</v>
      </c>
      <c r="MQK1904" s="1193"/>
      <c r="MQL1904" s="1193"/>
      <c r="MQM1904" s="2676" t="s">
        <v>698</v>
      </c>
      <c r="MQN1904" s="2677"/>
      <c r="MQO1904" s="2152">
        <f t="shared" ref="MQO1904:MQQ1904" si="2768">SUM(MQO1905:MQO1907)</f>
        <v>0</v>
      </c>
      <c r="MQP1904" s="2152">
        <f t="shared" si="2768"/>
        <v>115001</v>
      </c>
      <c r="MQQ1904" s="2152">
        <f t="shared" si="2768"/>
        <v>0</v>
      </c>
      <c r="MQR1904" s="1230">
        <f t="shared" ref="MQR1904:MQR1907" si="2769">MQQ1904/MQP1904</f>
        <v>0</v>
      </c>
      <c r="MQS1904" s="1193"/>
      <c r="MQT1904" s="1193"/>
      <c r="MQU1904" s="2676" t="s">
        <v>698</v>
      </c>
      <c r="MQV1904" s="2677"/>
      <c r="MQW1904" s="2152">
        <f t="shared" ref="MQW1904:MQY1904" si="2770">SUM(MQW1905:MQW1907)</f>
        <v>0</v>
      </c>
      <c r="MQX1904" s="2152">
        <f t="shared" si="2770"/>
        <v>115001</v>
      </c>
      <c r="MQY1904" s="2152">
        <f t="shared" si="2770"/>
        <v>0</v>
      </c>
      <c r="MQZ1904" s="1230">
        <f t="shared" ref="MQZ1904:MQZ1907" si="2771">MQY1904/MQX1904</f>
        <v>0</v>
      </c>
      <c r="MRA1904" s="1193"/>
      <c r="MRB1904" s="1193"/>
      <c r="MRC1904" s="2676" t="s">
        <v>698</v>
      </c>
      <c r="MRD1904" s="2677"/>
      <c r="MRE1904" s="2152">
        <f t="shared" ref="MRE1904:MRG1904" si="2772">SUM(MRE1905:MRE1907)</f>
        <v>0</v>
      </c>
      <c r="MRF1904" s="2152">
        <f t="shared" si="2772"/>
        <v>115001</v>
      </c>
      <c r="MRG1904" s="2152">
        <f t="shared" si="2772"/>
        <v>0</v>
      </c>
      <c r="MRH1904" s="1230">
        <f t="shared" ref="MRH1904:MRH1907" si="2773">MRG1904/MRF1904</f>
        <v>0</v>
      </c>
      <c r="MRI1904" s="1193"/>
      <c r="MRJ1904" s="1193"/>
      <c r="MRK1904" s="2676" t="s">
        <v>698</v>
      </c>
      <c r="MRL1904" s="2677"/>
      <c r="MRM1904" s="2152">
        <f t="shared" ref="MRM1904:MRO1904" si="2774">SUM(MRM1905:MRM1907)</f>
        <v>0</v>
      </c>
      <c r="MRN1904" s="2152">
        <f t="shared" si="2774"/>
        <v>115001</v>
      </c>
      <c r="MRO1904" s="2152">
        <f t="shared" si="2774"/>
        <v>0</v>
      </c>
      <c r="MRP1904" s="1230">
        <f t="shared" ref="MRP1904:MRP1907" si="2775">MRO1904/MRN1904</f>
        <v>0</v>
      </c>
      <c r="MRQ1904" s="1193"/>
      <c r="MRR1904" s="1193"/>
      <c r="MRS1904" s="2676" t="s">
        <v>698</v>
      </c>
      <c r="MRT1904" s="2677"/>
      <c r="MRU1904" s="2152">
        <f t="shared" ref="MRU1904:MRW1904" si="2776">SUM(MRU1905:MRU1907)</f>
        <v>0</v>
      </c>
      <c r="MRV1904" s="2152">
        <f t="shared" si="2776"/>
        <v>115001</v>
      </c>
      <c r="MRW1904" s="2152">
        <f t="shared" si="2776"/>
        <v>0</v>
      </c>
      <c r="MRX1904" s="1230">
        <f t="shared" ref="MRX1904:MRX1907" si="2777">MRW1904/MRV1904</f>
        <v>0</v>
      </c>
      <c r="MRY1904" s="1193"/>
      <c r="MRZ1904" s="1193"/>
      <c r="MSA1904" s="2676" t="s">
        <v>698</v>
      </c>
      <c r="MSB1904" s="2677"/>
      <c r="MSC1904" s="2152">
        <f t="shared" ref="MSC1904:MSE1904" si="2778">SUM(MSC1905:MSC1907)</f>
        <v>0</v>
      </c>
      <c r="MSD1904" s="2152">
        <f t="shared" si="2778"/>
        <v>115001</v>
      </c>
      <c r="MSE1904" s="2152">
        <f t="shared" si="2778"/>
        <v>0</v>
      </c>
      <c r="MSF1904" s="1230">
        <f t="shared" ref="MSF1904:MSF1907" si="2779">MSE1904/MSD1904</f>
        <v>0</v>
      </c>
      <c r="MSG1904" s="1193"/>
      <c r="MSH1904" s="1193"/>
      <c r="MSI1904" s="2676" t="s">
        <v>698</v>
      </c>
      <c r="MSJ1904" s="2677"/>
      <c r="MSK1904" s="2152">
        <f t="shared" ref="MSK1904:MSM1904" si="2780">SUM(MSK1905:MSK1907)</f>
        <v>0</v>
      </c>
      <c r="MSL1904" s="2152">
        <f t="shared" si="2780"/>
        <v>115001</v>
      </c>
      <c r="MSM1904" s="2152">
        <f t="shared" si="2780"/>
        <v>0</v>
      </c>
      <c r="MSN1904" s="1230">
        <f t="shared" ref="MSN1904:MSN1907" si="2781">MSM1904/MSL1904</f>
        <v>0</v>
      </c>
      <c r="MSO1904" s="1193"/>
      <c r="MSP1904" s="1193"/>
      <c r="MSQ1904" s="2676" t="s">
        <v>698</v>
      </c>
      <c r="MSR1904" s="2677"/>
      <c r="MSS1904" s="2152">
        <f t="shared" ref="MSS1904:MSU1904" si="2782">SUM(MSS1905:MSS1907)</f>
        <v>0</v>
      </c>
      <c r="MST1904" s="2152">
        <f t="shared" si="2782"/>
        <v>115001</v>
      </c>
      <c r="MSU1904" s="2152">
        <f t="shared" si="2782"/>
        <v>0</v>
      </c>
      <c r="MSV1904" s="1230">
        <f t="shared" ref="MSV1904:MSV1907" si="2783">MSU1904/MST1904</f>
        <v>0</v>
      </c>
      <c r="MSW1904" s="1193"/>
      <c r="MSX1904" s="1193"/>
      <c r="MSY1904" s="2676" t="s">
        <v>698</v>
      </c>
      <c r="MSZ1904" s="2677"/>
      <c r="MTA1904" s="2152">
        <f t="shared" ref="MTA1904:MTC1904" si="2784">SUM(MTA1905:MTA1907)</f>
        <v>0</v>
      </c>
      <c r="MTB1904" s="2152">
        <f t="shared" si="2784"/>
        <v>115001</v>
      </c>
      <c r="MTC1904" s="2152">
        <f t="shared" si="2784"/>
        <v>0</v>
      </c>
      <c r="MTD1904" s="1230">
        <f t="shared" ref="MTD1904:MTD1907" si="2785">MTC1904/MTB1904</f>
        <v>0</v>
      </c>
      <c r="MTE1904" s="1193"/>
      <c r="MTF1904" s="1193"/>
      <c r="MTG1904" s="2676" t="s">
        <v>698</v>
      </c>
      <c r="MTH1904" s="2677"/>
      <c r="MTI1904" s="2152">
        <f t="shared" ref="MTI1904:MTK1904" si="2786">SUM(MTI1905:MTI1907)</f>
        <v>0</v>
      </c>
      <c r="MTJ1904" s="2152">
        <f t="shared" si="2786"/>
        <v>115001</v>
      </c>
      <c r="MTK1904" s="2152">
        <f t="shared" si="2786"/>
        <v>0</v>
      </c>
      <c r="MTL1904" s="1230">
        <f t="shared" ref="MTL1904:MTL1907" si="2787">MTK1904/MTJ1904</f>
        <v>0</v>
      </c>
      <c r="MTM1904" s="1193"/>
      <c r="MTN1904" s="1193"/>
      <c r="MTO1904" s="2676" t="s">
        <v>698</v>
      </c>
      <c r="MTP1904" s="2677"/>
      <c r="MTQ1904" s="2152">
        <f t="shared" ref="MTQ1904:MTS1904" si="2788">SUM(MTQ1905:MTQ1907)</f>
        <v>0</v>
      </c>
      <c r="MTR1904" s="2152">
        <f t="shared" si="2788"/>
        <v>115001</v>
      </c>
      <c r="MTS1904" s="2152">
        <f t="shared" si="2788"/>
        <v>0</v>
      </c>
      <c r="MTT1904" s="1230">
        <f t="shared" ref="MTT1904:MTT1907" si="2789">MTS1904/MTR1904</f>
        <v>0</v>
      </c>
      <c r="MTU1904" s="1193"/>
      <c r="MTV1904" s="1193"/>
      <c r="MTW1904" s="2676" t="s">
        <v>698</v>
      </c>
      <c r="MTX1904" s="2677"/>
      <c r="MTY1904" s="2152">
        <f t="shared" ref="MTY1904:MUA1904" si="2790">SUM(MTY1905:MTY1907)</f>
        <v>0</v>
      </c>
      <c r="MTZ1904" s="2152">
        <f t="shared" si="2790"/>
        <v>115001</v>
      </c>
      <c r="MUA1904" s="2152">
        <f t="shared" si="2790"/>
        <v>0</v>
      </c>
      <c r="MUB1904" s="1230">
        <f t="shared" ref="MUB1904:MUB1907" si="2791">MUA1904/MTZ1904</f>
        <v>0</v>
      </c>
      <c r="MUC1904" s="1193"/>
      <c r="MUD1904" s="1193"/>
      <c r="MUE1904" s="2676" t="s">
        <v>698</v>
      </c>
      <c r="MUF1904" s="2677"/>
      <c r="MUG1904" s="2152">
        <f t="shared" ref="MUG1904:MUI1904" si="2792">SUM(MUG1905:MUG1907)</f>
        <v>0</v>
      </c>
      <c r="MUH1904" s="2152">
        <f t="shared" si="2792"/>
        <v>115001</v>
      </c>
      <c r="MUI1904" s="2152">
        <f t="shared" si="2792"/>
        <v>0</v>
      </c>
      <c r="MUJ1904" s="1230">
        <f t="shared" ref="MUJ1904:MUJ1907" si="2793">MUI1904/MUH1904</f>
        <v>0</v>
      </c>
      <c r="MUK1904" s="1193"/>
      <c r="MUL1904" s="1193"/>
      <c r="MUM1904" s="2676" t="s">
        <v>698</v>
      </c>
      <c r="MUN1904" s="2677"/>
      <c r="MUO1904" s="2152">
        <f t="shared" ref="MUO1904:MUQ1904" si="2794">SUM(MUO1905:MUO1907)</f>
        <v>0</v>
      </c>
      <c r="MUP1904" s="2152">
        <f t="shared" si="2794"/>
        <v>115001</v>
      </c>
      <c r="MUQ1904" s="2152">
        <f t="shared" si="2794"/>
        <v>0</v>
      </c>
      <c r="MUR1904" s="1230">
        <f t="shared" ref="MUR1904:MUR1907" si="2795">MUQ1904/MUP1904</f>
        <v>0</v>
      </c>
      <c r="MUS1904" s="1193"/>
      <c r="MUT1904" s="1193"/>
      <c r="MUU1904" s="2676" t="s">
        <v>698</v>
      </c>
      <c r="MUV1904" s="2677"/>
      <c r="MUW1904" s="2152">
        <f t="shared" ref="MUW1904:MUY1904" si="2796">SUM(MUW1905:MUW1907)</f>
        <v>0</v>
      </c>
      <c r="MUX1904" s="2152">
        <f t="shared" si="2796"/>
        <v>115001</v>
      </c>
      <c r="MUY1904" s="2152">
        <f t="shared" si="2796"/>
        <v>0</v>
      </c>
      <c r="MUZ1904" s="1230">
        <f t="shared" ref="MUZ1904:MUZ1907" si="2797">MUY1904/MUX1904</f>
        <v>0</v>
      </c>
      <c r="MVA1904" s="1193"/>
      <c r="MVB1904" s="1193"/>
      <c r="MVC1904" s="2676" t="s">
        <v>698</v>
      </c>
      <c r="MVD1904" s="2677"/>
      <c r="MVE1904" s="2152">
        <f t="shared" ref="MVE1904:MVG1904" si="2798">SUM(MVE1905:MVE1907)</f>
        <v>0</v>
      </c>
      <c r="MVF1904" s="2152">
        <f t="shared" si="2798"/>
        <v>115001</v>
      </c>
      <c r="MVG1904" s="2152">
        <f t="shared" si="2798"/>
        <v>0</v>
      </c>
      <c r="MVH1904" s="1230">
        <f t="shared" ref="MVH1904:MVH1907" si="2799">MVG1904/MVF1904</f>
        <v>0</v>
      </c>
      <c r="MVI1904" s="1193"/>
      <c r="MVJ1904" s="1193"/>
      <c r="MVK1904" s="2676" t="s">
        <v>698</v>
      </c>
      <c r="MVL1904" s="2677"/>
      <c r="MVM1904" s="2152">
        <f t="shared" ref="MVM1904:MVO1904" si="2800">SUM(MVM1905:MVM1907)</f>
        <v>0</v>
      </c>
      <c r="MVN1904" s="2152">
        <f t="shared" si="2800"/>
        <v>115001</v>
      </c>
      <c r="MVO1904" s="2152">
        <f t="shared" si="2800"/>
        <v>0</v>
      </c>
      <c r="MVP1904" s="1230">
        <f t="shared" ref="MVP1904:MVP1907" si="2801">MVO1904/MVN1904</f>
        <v>0</v>
      </c>
      <c r="MVQ1904" s="1193"/>
      <c r="MVR1904" s="1193"/>
      <c r="MVS1904" s="2676" t="s">
        <v>698</v>
      </c>
      <c r="MVT1904" s="2677"/>
      <c r="MVU1904" s="2152">
        <f t="shared" ref="MVU1904:MVW1904" si="2802">SUM(MVU1905:MVU1907)</f>
        <v>0</v>
      </c>
      <c r="MVV1904" s="2152">
        <f t="shared" si="2802"/>
        <v>115001</v>
      </c>
      <c r="MVW1904" s="2152">
        <f t="shared" si="2802"/>
        <v>0</v>
      </c>
      <c r="MVX1904" s="1230">
        <f t="shared" ref="MVX1904:MVX1907" si="2803">MVW1904/MVV1904</f>
        <v>0</v>
      </c>
      <c r="MVY1904" s="1193"/>
      <c r="MVZ1904" s="1193"/>
      <c r="MWA1904" s="2676" t="s">
        <v>698</v>
      </c>
      <c r="MWB1904" s="2677"/>
      <c r="MWC1904" s="2152">
        <f t="shared" ref="MWC1904:MWE1904" si="2804">SUM(MWC1905:MWC1907)</f>
        <v>0</v>
      </c>
      <c r="MWD1904" s="2152">
        <f t="shared" si="2804"/>
        <v>115001</v>
      </c>
      <c r="MWE1904" s="2152">
        <f t="shared" si="2804"/>
        <v>0</v>
      </c>
      <c r="MWF1904" s="1230">
        <f t="shared" ref="MWF1904:MWF1907" si="2805">MWE1904/MWD1904</f>
        <v>0</v>
      </c>
      <c r="MWG1904" s="1193"/>
      <c r="MWH1904" s="1193"/>
      <c r="MWI1904" s="2676" t="s">
        <v>698</v>
      </c>
      <c r="MWJ1904" s="2677"/>
      <c r="MWK1904" s="2152">
        <f t="shared" ref="MWK1904:MWM1904" si="2806">SUM(MWK1905:MWK1907)</f>
        <v>0</v>
      </c>
      <c r="MWL1904" s="2152">
        <f t="shared" si="2806"/>
        <v>115001</v>
      </c>
      <c r="MWM1904" s="2152">
        <f t="shared" si="2806"/>
        <v>0</v>
      </c>
      <c r="MWN1904" s="1230">
        <f t="shared" ref="MWN1904:MWN1907" si="2807">MWM1904/MWL1904</f>
        <v>0</v>
      </c>
      <c r="MWO1904" s="1193"/>
      <c r="MWP1904" s="1193"/>
      <c r="MWQ1904" s="2676" t="s">
        <v>698</v>
      </c>
      <c r="MWR1904" s="2677"/>
      <c r="MWS1904" s="2152">
        <f t="shared" ref="MWS1904:MWU1904" si="2808">SUM(MWS1905:MWS1907)</f>
        <v>0</v>
      </c>
      <c r="MWT1904" s="2152">
        <f t="shared" si="2808"/>
        <v>115001</v>
      </c>
      <c r="MWU1904" s="2152">
        <f t="shared" si="2808"/>
        <v>0</v>
      </c>
      <c r="MWV1904" s="1230">
        <f t="shared" ref="MWV1904:MWV1907" si="2809">MWU1904/MWT1904</f>
        <v>0</v>
      </c>
      <c r="MWW1904" s="1193"/>
      <c r="MWX1904" s="1193"/>
      <c r="MWY1904" s="2676" t="s">
        <v>698</v>
      </c>
      <c r="MWZ1904" s="2677"/>
      <c r="MXA1904" s="2152">
        <f t="shared" ref="MXA1904:MXC1904" si="2810">SUM(MXA1905:MXA1907)</f>
        <v>0</v>
      </c>
      <c r="MXB1904" s="2152">
        <f t="shared" si="2810"/>
        <v>115001</v>
      </c>
      <c r="MXC1904" s="2152">
        <f t="shared" si="2810"/>
        <v>0</v>
      </c>
      <c r="MXD1904" s="1230">
        <f t="shared" ref="MXD1904:MXD1907" si="2811">MXC1904/MXB1904</f>
        <v>0</v>
      </c>
      <c r="MXE1904" s="1193"/>
      <c r="MXF1904" s="1193"/>
      <c r="MXG1904" s="2676" t="s">
        <v>698</v>
      </c>
      <c r="MXH1904" s="2677"/>
      <c r="MXI1904" s="2152">
        <f t="shared" ref="MXI1904:MXK1904" si="2812">SUM(MXI1905:MXI1907)</f>
        <v>0</v>
      </c>
      <c r="MXJ1904" s="2152">
        <f t="shared" si="2812"/>
        <v>115001</v>
      </c>
      <c r="MXK1904" s="2152">
        <f t="shared" si="2812"/>
        <v>0</v>
      </c>
      <c r="MXL1904" s="1230">
        <f t="shared" ref="MXL1904:MXL1907" si="2813">MXK1904/MXJ1904</f>
        <v>0</v>
      </c>
      <c r="MXM1904" s="1193"/>
      <c r="MXN1904" s="1193"/>
      <c r="MXO1904" s="2676" t="s">
        <v>698</v>
      </c>
      <c r="MXP1904" s="2677"/>
      <c r="MXQ1904" s="2152">
        <f t="shared" ref="MXQ1904:MXS1904" si="2814">SUM(MXQ1905:MXQ1907)</f>
        <v>0</v>
      </c>
      <c r="MXR1904" s="2152">
        <f t="shared" si="2814"/>
        <v>115001</v>
      </c>
      <c r="MXS1904" s="2152">
        <f t="shared" si="2814"/>
        <v>0</v>
      </c>
      <c r="MXT1904" s="1230">
        <f t="shared" ref="MXT1904:MXT1907" si="2815">MXS1904/MXR1904</f>
        <v>0</v>
      </c>
      <c r="MXU1904" s="1193"/>
      <c r="MXV1904" s="1193"/>
      <c r="MXW1904" s="2676" t="s">
        <v>698</v>
      </c>
      <c r="MXX1904" s="2677"/>
      <c r="MXY1904" s="2152">
        <f t="shared" ref="MXY1904:MYA1904" si="2816">SUM(MXY1905:MXY1907)</f>
        <v>0</v>
      </c>
      <c r="MXZ1904" s="2152">
        <f t="shared" si="2816"/>
        <v>115001</v>
      </c>
      <c r="MYA1904" s="2152">
        <f t="shared" si="2816"/>
        <v>0</v>
      </c>
      <c r="MYB1904" s="1230">
        <f t="shared" ref="MYB1904:MYB1907" si="2817">MYA1904/MXZ1904</f>
        <v>0</v>
      </c>
      <c r="MYC1904" s="1193"/>
      <c r="MYD1904" s="1193"/>
      <c r="MYE1904" s="2676" t="s">
        <v>698</v>
      </c>
      <c r="MYF1904" s="2677"/>
      <c r="MYG1904" s="2152">
        <f t="shared" ref="MYG1904:MYI1904" si="2818">SUM(MYG1905:MYG1907)</f>
        <v>0</v>
      </c>
      <c r="MYH1904" s="2152">
        <f t="shared" si="2818"/>
        <v>115001</v>
      </c>
      <c r="MYI1904" s="2152">
        <f t="shared" si="2818"/>
        <v>0</v>
      </c>
      <c r="MYJ1904" s="1230">
        <f t="shared" ref="MYJ1904:MYJ1907" si="2819">MYI1904/MYH1904</f>
        <v>0</v>
      </c>
      <c r="MYK1904" s="1193"/>
      <c r="MYL1904" s="1193"/>
      <c r="MYM1904" s="2676" t="s">
        <v>698</v>
      </c>
      <c r="MYN1904" s="2677"/>
      <c r="MYO1904" s="2152">
        <f t="shared" ref="MYO1904:MYQ1904" si="2820">SUM(MYO1905:MYO1907)</f>
        <v>0</v>
      </c>
      <c r="MYP1904" s="2152">
        <f t="shared" si="2820"/>
        <v>115001</v>
      </c>
      <c r="MYQ1904" s="2152">
        <f t="shared" si="2820"/>
        <v>0</v>
      </c>
      <c r="MYR1904" s="1230">
        <f t="shared" ref="MYR1904:MYR1907" si="2821">MYQ1904/MYP1904</f>
        <v>0</v>
      </c>
      <c r="MYS1904" s="1193"/>
      <c r="MYT1904" s="1193"/>
      <c r="MYU1904" s="2676" t="s">
        <v>698</v>
      </c>
      <c r="MYV1904" s="2677"/>
      <c r="MYW1904" s="2152">
        <f t="shared" ref="MYW1904:MYY1904" si="2822">SUM(MYW1905:MYW1907)</f>
        <v>0</v>
      </c>
      <c r="MYX1904" s="2152">
        <f t="shared" si="2822"/>
        <v>115001</v>
      </c>
      <c r="MYY1904" s="2152">
        <f t="shared" si="2822"/>
        <v>0</v>
      </c>
      <c r="MYZ1904" s="1230">
        <f t="shared" ref="MYZ1904:MYZ1907" si="2823">MYY1904/MYX1904</f>
        <v>0</v>
      </c>
      <c r="MZA1904" s="1193"/>
      <c r="MZB1904" s="1193"/>
      <c r="MZC1904" s="2676" t="s">
        <v>698</v>
      </c>
      <c r="MZD1904" s="2677"/>
      <c r="MZE1904" s="2152">
        <f t="shared" ref="MZE1904:MZG1904" si="2824">SUM(MZE1905:MZE1907)</f>
        <v>0</v>
      </c>
      <c r="MZF1904" s="2152">
        <f t="shared" si="2824"/>
        <v>115001</v>
      </c>
      <c r="MZG1904" s="2152">
        <f t="shared" si="2824"/>
        <v>0</v>
      </c>
      <c r="MZH1904" s="1230">
        <f t="shared" ref="MZH1904:MZH1907" si="2825">MZG1904/MZF1904</f>
        <v>0</v>
      </c>
      <c r="MZI1904" s="1193"/>
      <c r="MZJ1904" s="1193"/>
      <c r="MZK1904" s="2676" t="s">
        <v>698</v>
      </c>
      <c r="MZL1904" s="2677"/>
      <c r="MZM1904" s="2152">
        <f t="shared" ref="MZM1904:MZO1904" si="2826">SUM(MZM1905:MZM1907)</f>
        <v>0</v>
      </c>
      <c r="MZN1904" s="2152">
        <f t="shared" si="2826"/>
        <v>115001</v>
      </c>
      <c r="MZO1904" s="2152">
        <f t="shared" si="2826"/>
        <v>0</v>
      </c>
      <c r="MZP1904" s="1230">
        <f t="shared" ref="MZP1904:MZP1907" si="2827">MZO1904/MZN1904</f>
        <v>0</v>
      </c>
      <c r="MZQ1904" s="1193"/>
      <c r="MZR1904" s="1193"/>
      <c r="MZS1904" s="2676" t="s">
        <v>698</v>
      </c>
      <c r="MZT1904" s="2677"/>
      <c r="MZU1904" s="2152">
        <f t="shared" ref="MZU1904:MZW1904" si="2828">SUM(MZU1905:MZU1907)</f>
        <v>0</v>
      </c>
      <c r="MZV1904" s="2152">
        <f t="shared" si="2828"/>
        <v>115001</v>
      </c>
      <c r="MZW1904" s="2152">
        <f t="shared" si="2828"/>
        <v>0</v>
      </c>
      <c r="MZX1904" s="1230">
        <f t="shared" ref="MZX1904:MZX1907" si="2829">MZW1904/MZV1904</f>
        <v>0</v>
      </c>
      <c r="MZY1904" s="1193"/>
      <c r="MZZ1904" s="1193"/>
      <c r="NAA1904" s="2676" t="s">
        <v>698</v>
      </c>
      <c r="NAB1904" s="2677"/>
      <c r="NAC1904" s="2152">
        <f t="shared" ref="NAC1904:NAE1904" si="2830">SUM(NAC1905:NAC1907)</f>
        <v>0</v>
      </c>
      <c r="NAD1904" s="2152">
        <f t="shared" si="2830"/>
        <v>115001</v>
      </c>
      <c r="NAE1904" s="2152">
        <f t="shared" si="2830"/>
        <v>0</v>
      </c>
      <c r="NAF1904" s="1230">
        <f t="shared" ref="NAF1904:NAF1907" si="2831">NAE1904/NAD1904</f>
        <v>0</v>
      </c>
      <c r="NAG1904" s="1193"/>
      <c r="NAH1904" s="1193"/>
      <c r="NAI1904" s="2676" t="s">
        <v>698</v>
      </c>
      <c r="NAJ1904" s="2677"/>
      <c r="NAK1904" s="2152">
        <f t="shared" ref="NAK1904:NAM1904" si="2832">SUM(NAK1905:NAK1907)</f>
        <v>0</v>
      </c>
      <c r="NAL1904" s="2152">
        <f t="shared" si="2832"/>
        <v>115001</v>
      </c>
      <c r="NAM1904" s="2152">
        <f t="shared" si="2832"/>
        <v>0</v>
      </c>
      <c r="NAN1904" s="1230">
        <f t="shared" ref="NAN1904:NAN1907" si="2833">NAM1904/NAL1904</f>
        <v>0</v>
      </c>
      <c r="NAO1904" s="1193"/>
      <c r="NAP1904" s="1193"/>
      <c r="NAQ1904" s="2676" t="s">
        <v>698</v>
      </c>
      <c r="NAR1904" s="2677"/>
      <c r="NAS1904" s="2152">
        <f t="shared" ref="NAS1904:NAU1904" si="2834">SUM(NAS1905:NAS1907)</f>
        <v>0</v>
      </c>
      <c r="NAT1904" s="2152">
        <f t="shared" si="2834"/>
        <v>115001</v>
      </c>
      <c r="NAU1904" s="2152">
        <f t="shared" si="2834"/>
        <v>0</v>
      </c>
      <c r="NAV1904" s="1230">
        <f t="shared" ref="NAV1904:NAV1907" si="2835">NAU1904/NAT1904</f>
        <v>0</v>
      </c>
      <c r="NAW1904" s="1193"/>
      <c r="NAX1904" s="1193"/>
      <c r="NAY1904" s="2676" t="s">
        <v>698</v>
      </c>
      <c r="NAZ1904" s="2677"/>
      <c r="NBA1904" s="2152">
        <f t="shared" ref="NBA1904:NBC1904" si="2836">SUM(NBA1905:NBA1907)</f>
        <v>0</v>
      </c>
      <c r="NBB1904" s="2152">
        <f t="shared" si="2836"/>
        <v>115001</v>
      </c>
      <c r="NBC1904" s="2152">
        <f t="shared" si="2836"/>
        <v>0</v>
      </c>
      <c r="NBD1904" s="1230">
        <f t="shared" ref="NBD1904:NBD1907" si="2837">NBC1904/NBB1904</f>
        <v>0</v>
      </c>
      <c r="NBE1904" s="1193"/>
      <c r="NBF1904" s="1193"/>
      <c r="NBG1904" s="2676" t="s">
        <v>698</v>
      </c>
      <c r="NBH1904" s="2677"/>
      <c r="NBI1904" s="2152">
        <f t="shared" ref="NBI1904:NBK1904" si="2838">SUM(NBI1905:NBI1907)</f>
        <v>0</v>
      </c>
      <c r="NBJ1904" s="2152">
        <f t="shared" si="2838"/>
        <v>115001</v>
      </c>
      <c r="NBK1904" s="2152">
        <f t="shared" si="2838"/>
        <v>0</v>
      </c>
      <c r="NBL1904" s="1230">
        <f t="shared" ref="NBL1904:NBL1907" si="2839">NBK1904/NBJ1904</f>
        <v>0</v>
      </c>
      <c r="NBM1904" s="1193"/>
      <c r="NBN1904" s="1193"/>
      <c r="NBO1904" s="2676" t="s">
        <v>698</v>
      </c>
      <c r="NBP1904" s="2677"/>
      <c r="NBQ1904" s="2152">
        <f t="shared" ref="NBQ1904:NBS1904" si="2840">SUM(NBQ1905:NBQ1907)</f>
        <v>0</v>
      </c>
      <c r="NBR1904" s="2152">
        <f t="shared" si="2840"/>
        <v>115001</v>
      </c>
      <c r="NBS1904" s="2152">
        <f t="shared" si="2840"/>
        <v>0</v>
      </c>
      <c r="NBT1904" s="1230">
        <f t="shared" ref="NBT1904:NBT1907" si="2841">NBS1904/NBR1904</f>
        <v>0</v>
      </c>
      <c r="NBU1904" s="1193"/>
      <c r="NBV1904" s="1193"/>
      <c r="NBW1904" s="2676" t="s">
        <v>698</v>
      </c>
      <c r="NBX1904" s="2677"/>
      <c r="NBY1904" s="2152">
        <f t="shared" ref="NBY1904:NCA1904" si="2842">SUM(NBY1905:NBY1907)</f>
        <v>0</v>
      </c>
      <c r="NBZ1904" s="2152">
        <f t="shared" si="2842"/>
        <v>115001</v>
      </c>
      <c r="NCA1904" s="2152">
        <f t="shared" si="2842"/>
        <v>0</v>
      </c>
      <c r="NCB1904" s="1230">
        <f t="shared" ref="NCB1904:NCB1907" si="2843">NCA1904/NBZ1904</f>
        <v>0</v>
      </c>
      <c r="NCC1904" s="1193"/>
      <c r="NCD1904" s="1193"/>
      <c r="NCE1904" s="2676" t="s">
        <v>698</v>
      </c>
      <c r="NCF1904" s="2677"/>
      <c r="NCG1904" s="2152">
        <f t="shared" ref="NCG1904:NCI1904" si="2844">SUM(NCG1905:NCG1907)</f>
        <v>0</v>
      </c>
      <c r="NCH1904" s="2152">
        <f t="shared" si="2844"/>
        <v>115001</v>
      </c>
      <c r="NCI1904" s="2152">
        <f t="shared" si="2844"/>
        <v>0</v>
      </c>
      <c r="NCJ1904" s="1230">
        <f t="shared" ref="NCJ1904:NCJ1907" si="2845">NCI1904/NCH1904</f>
        <v>0</v>
      </c>
      <c r="NCK1904" s="1193"/>
      <c r="NCL1904" s="1193"/>
      <c r="NCM1904" s="2676" t="s">
        <v>698</v>
      </c>
      <c r="NCN1904" s="2677"/>
      <c r="NCO1904" s="2152">
        <f t="shared" ref="NCO1904:NCQ1904" si="2846">SUM(NCO1905:NCO1907)</f>
        <v>0</v>
      </c>
      <c r="NCP1904" s="2152">
        <f t="shared" si="2846"/>
        <v>115001</v>
      </c>
      <c r="NCQ1904" s="2152">
        <f t="shared" si="2846"/>
        <v>0</v>
      </c>
      <c r="NCR1904" s="1230">
        <f t="shared" ref="NCR1904:NCR1907" si="2847">NCQ1904/NCP1904</f>
        <v>0</v>
      </c>
      <c r="NCS1904" s="1193"/>
      <c r="NCT1904" s="1193"/>
      <c r="NCU1904" s="2676" t="s">
        <v>698</v>
      </c>
      <c r="NCV1904" s="2677"/>
      <c r="NCW1904" s="2152">
        <f t="shared" ref="NCW1904:NCY1904" si="2848">SUM(NCW1905:NCW1907)</f>
        <v>0</v>
      </c>
      <c r="NCX1904" s="2152">
        <f t="shared" si="2848"/>
        <v>115001</v>
      </c>
      <c r="NCY1904" s="2152">
        <f t="shared" si="2848"/>
        <v>0</v>
      </c>
      <c r="NCZ1904" s="1230">
        <f t="shared" ref="NCZ1904:NCZ1907" si="2849">NCY1904/NCX1904</f>
        <v>0</v>
      </c>
      <c r="NDA1904" s="1193"/>
      <c r="NDB1904" s="1193"/>
      <c r="NDC1904" s="2676" t="s">
        <v>698</v>
      </c>
      <c r="NDD1904" s="2677"/>
      <c r="NDE1904" s="2152">
        <f t="shared" ref="NDE1904:NDG1904" si="2850">SUM(NDE1905:NDE1907)</f>
        <v>0</v>
      </c>
      <c r="NDF1904" s="2152">
        <f t="shared" si="2850"/>
        <v>115001</v>
      </c>
      <c r="NDG1904" s="2152">
        <f t="shared" si="2850"/>
        <v>0</v>
      </c>
      <c r="NDH1904" s="1230">
        <f t="shared" ref="NDH1904:NDH1907" si="2851">NDG1904/NDF1904</f>
        <v>0</v>
      </c>
      <c r="NDI1904" s="1193"/>
      <c r="NDJ1904" s="1193"/>
      <c r="NDK1904" s="2676" t="s">
        <v>698</v>
      </c>
      <c r="NDL1904" s="2677"/>
      <c r="NDM1904" s="2152">
        <f t="shared" ref="NDM1904:NDO1904" si="2852">SUM(NDM1905:NDM1907)</f>
        <v>0</v>
      </c>
      <c r="NDN1904" s="2152">
        <f t="shared" si="2852"/>
        <v>115001</v>
      </c>
      <c r="NDO1904" s="2152">
        <f t="shared" si="2852"/>
        <v>0</v>
      </c>
      <c r="NDP1904" s="1230">
        <f t="shared" ref="NDP1904:NDP1907" si="2853">NDO1904/NDN1904</f>
        <v>0</v>
      </c>
      <c r="NDQ1904" s="1193"/>
      <c r="NDR1904" s="1193"/>
      <c r="NDS1904" s="2676" t="s">
        <v>698</v>
      </c>
      <c r="NDT1904" s="2677"/>
      <c r="NDU1904" s="2152">
        <f t="shared" ref="NDU1904:NDW1904" si="2854">SUM(NDU1905:NDU1907)</f>
        <v>0</v>
      </c>
      <c r="NDV1904" s="2152">
        <f t="shared" si="2854"/>
        <v>115001</v>
      </c>
      <c r="NDW1904" s="2152">
        <f t="shared" si="2854"/>
        <v>0</v>
      </c>
      <c r="NDX1904" s="1230">
        <f t="shared" ref="NDX1904:NDX1907" si="2855">NDW1904/NDV1904</f>
        <v>0</v>
      </c>
      <c r="NDY1904" s="1193"/>
      <c r="NDZ1904" s="1193"/>
      <c r="NEA1904" s="2676" t="s">
        <v>698</v>
      </c>
      <c r="NEB1904" s="2677"/>
      <c r="NEC1904" s="2152">
        <f t="shared" ref="NEC1904:NEE1904" si="2856">SUM(NEC1905:NEC1907)</f>
        <v>0</v>
      </c>
      <c r="NED1904" s="2152">
        <f t="shared" si="2856"/>
        <v>115001</v>
      </c>
      <c r="NEE1904" s="2152">
        <f t="shared" si="2856"/>
        <v>0</v>
      </c>
      <c r="NEF1904" s="1230">
        <f t="shared" ref="NEF1904:NEF1907" si="2857">NEE1904/NED1904</f>
        <v>0</v>
      </c>
      <c r="NEG1904" s="1193"/>
      <c r="NEH1904" s="1193"/>
      <c r="NEI1904" s="2676" t="s">
        <v>698</v>
      </c>
      <c r="NEJ1904" s="2677"/>
      <c r="NEK1904" s="2152">
        <f t="shared" ref="NEK1904:NEM1904" si="2858">SUM(NEK1905:NEK1907)</f>
        <v>0</v>
      </c>
      <c r="NEL1904" s="2152">
        <f t="shared" si="2858"/>
        <v>115001</v>
      </c>
      <c r="NEM1904" s="2152">
        <f t="shared" si="2858"/>
        <v>0</v>
      </c>
      <c r="NEN1904" s="1230">
        <f t="shared" ref="NEN1904:NEN1907" si="2859">NEM1904/NEL1904</f>
        <v>0</v>
      </c>
      <c r="NEO1904" s="1193"/>
      <c r="NEP1904" s="1193"/>
      <c r="NEQ1904" s="2676" t="s">
        <v>698</v>
      </c>
      <c r="NER1904" s="2677"/>
      <c r="NES1904" s="2152">
        <f t="shared" ref="NES1904:NEU1904" si="2860">SUM(NES1905:NES1907)</f>
        <v>0</v>
      </c>
      <c r="NET1904" s="2152">
        <f t="shared" si="2860"/>
        <v>115001</v>
      </c>
      <c r="NEU1904" s="2152">
        <f t="shared" si="2860"/>
        <v>0</v>
      </c>
      <c r="NEV1904" s="1230">
        <f t="shared" ref="NEV1904:NEV1907" si="2861">NEU1904/NET1904</f>
        <v>0</v>
      </c>
      <c r="NEW1904" s="1193"/>
      <c r="NEX1904" s="1193"/>
      <c r="NEY1904" s="2676" t="s">
        <v>698</v>
      </c>
      <c r="NEZ1904" s="2677"/>
      <c r="NFA1904" s="2152">
        <f t="shared" ref="NFA1904:NFC1904" si="2862">SUM(NFA1905:NFA1907)</f>
        <v>0</v>
      </c>
      <c r="NFB1904" s="2152">
        <f t="shared" si="2862"/>
        <v>115001</v>
      </c>
      <c r="NFC1904" s="2152">
        <f t="shared" si="2862"/>
        <v>0</v>
      </c>
      <c r="NFD1904" s="1230">
        <f t="shared" ref="NFD1904:NFD1907" si="2863">NFC1904/NFB1904</f>
        <v>0</v>
      </c>
      <c r="NFE1904" s="1193"/>
      <c r="NFF1904" s="1193"/>
      <c r="NFG1904" s="2676" t="s">
        <v>698</v>
      </c>
      <c r="NFH1904" s="2677"/>
      <c r="NFI1904" s="2152">
        <f t="shared" ref="NFI1904:NFK1904" si="2864">SUM(NFI1905:NFI1907)</f>
        <v>0</v>
      </c>
      <c r="NFJ1904" s="2152">
        <f t="shared" si="2864"/>
        <v>115001</v>
      </c>
      <c r="NFK1904" s="2152">
        <f t="shared" si="2864"/>
        <v>0</v>
      </c>
      <c r="NFL1904" s="1230">
        <f t="shared" ref="NFL1904:NFL1907" si="2865">NFK1904/NFJ1904</f>
        <v>0</v>
      </c>
      <c r="NFM1904" s="1193"/>
      <c r="NFN1904" s="1193"/>
      <c r="NFO1904" s="2676" t="s">
        <v>698</v>
      </c>
      <c r="NFP1904" s="2677"/>
      <c r="NFQ1904" s="2152">
        <f t="shared" ref="NFQ1904:NFS1904" si="2866">SUM(NFQ1905:NFQ1907)</f>
        <v>0</v>
      </c>
      <c r="NFR1904" s="2152">
        <f t="shared" si="2866"/>
        <v>115001</v>
      </c>
      <c r="NFS1904" s="2152">
        <f t="shared" si="2866"/>
        <v>0</v>
      </c>
      <c r="NFT1904" s="1230">
        <f t="shared" ref="NFT1904:NFT1907" si="2867">NFS1904/NFR1904</f>
        <v>0</v>
      </c>
      <c r="NFU1904" s="1193"/>
      <c r="NFV1904" s="1193"/>
      <c r="NFW1904" s="2676" t="s">
        <v>698</v>
      </c>
      <c r="NFX1904" s="2677"/>
      <c r="NFY1904" s="2152">
        <f t="shared" ref="NFY1904:NGA1904" si="2868">SUM(NFY1905:NFY1907)</f>
        <v>0</v>
      </c>
      <c r="NFZ1904" s="2152">
        <f t="shared" si="2868"/>
        <v>115001</v>
      </c>
      <c r="NGA1904" s="2152">
        <f t="shared" si="2868"/>
        <v>0</v>
      </c>
      <c r="NGB1904" s="1230">
        <f t="shared" ref="NGB1904:NGB1907" si="2869">NGA1904/NFZ1904</f>
        <v>0</v>
      </c>
      <c r="NGC1904" s="1193"/>
      <c r="NGD1904" s="1193"/>
      <c r="NGE1904" s="2676" t="s">
        <v>698</v>
      </c>
      <c r="NGF1904" s="2677"/>
      <c r="NGG1904" s="2152">
        <f t="shared" ref="NGG1904:NGI1904" si="2870">SUM(NGG1905:NGG1907)</f>
        <v>0</v>
      </c>
      <c r="NGH1904" s="2152">
        <f t="shared" si="2870"/>
        <v>115001</v>
      </c>
      <c r="NGI1904" s="2152">
        <f t="shared" si="2870"/>
        <v>0</v>
      </c>
      <c r="NGJ1904" s="1230">
        <f t="shared" ref="NGJ1904:NGJ1907" si="2871">NGI1904/NGH1904</f>
        <v>0</v>
      </c>
      <c r="NGK1904" s="1193"/>
      <c r="NGL1904" s="1193"/>
      <c r="NGM1904" s="2676" t="s">
        <v>698</v>
      </c>
      <c r="NGN1904" s="2677"/>
      <c r="NGO1904" s="2152">
        <f t="shared" ref="NGO1904:NGQ1904" si="2872">SUM(NGO1905:NGO1907)</f>
        <v>0</v>
      </c>
      <c r="NGP1904" s="2152">
        <f t="shared" si="2872"/>
        <v>115001</v>
      </c>
      <c r="NGQ1904" s="2152">
        <f t="shared" si="2872"/>
        <v>0</v>
      </c>
      <c r="NGR1904" s="1230">
        <f t="shared" ref="NGR1904:NGR1907" si="2873">NGQ1904/NGP1904</f>
        <v>0</v>
      </c>
      <c r="NGS1904" s="1193"/>
      <c r="NGT1904" s="1193"/>
      <c r="NGU1904" s="2676" t="s">
        <v>698</v>
      </c>
      <c r="NGV1904" s="2677"/>
      <c r="NGW1904" s="2152">
        <f t="shared" ref="NGW1904:NGY1904" si="2874">SUM(NGW1905:NGW1907)</f>
        <v>0</v>
      </c>
      <c r="NGX1904" s="2152">
        <f t="shared" si="2874"/>
        <v>115001</v>
      </c>
      <c r="NGY1904" s="2152">
        <f t="shared" si="2874"/>
        <v>0</v>
      </c>
      <c r="NGZ1904" s="1230">
        <f t="shared" ref="NGZ1904:NGZ1907" si="2875">NGY1904/NGX1904</f>
        <v>0</v>
      </c>
      <c r="NHA1904" s="1193"/>
      <c r="NHB1904" s="1193"/>
      <c r="NHC1904" s="2676" t="s">
        <v>698</v>
      </c>
      <c r="NHD1904" s="2677"/>
      <c r="NHE1904" s="2152">
        <f t="shared" ref="NHE1904:NHG1904" si="2876">SUM(NHE1905:NHE1907)</f>
        <v>0</v>
      </c>
      <c r="NHF1904" s="2152">
        <f t="shared" si="2876"/>
        <v>115001</v>
      </c>
      <c r="NHG1904" s="2152">
        <f t="shared" si="2876"/>
        <v>0</v>
      </c>
      <c r="NHH1904" s="1230">
        <f t="shared" ref="NHH1904:NHH1907" si="2877">NHG1904/NHF1904</f>
        <v>0</v>
      </c>
      <c r="NHI1904" s="1193"/>
      <c r="NHJ1904" s="1193"/>
      <c r="NHK1904" s="2676" t="s">
        <v>698</v>
      </c>
      <c r="NHL1904" s="2677"/>
      <c r="NHM1904" s="2152">
        <f t="shared" ref="NHM1904:NHO1904" si="2878">SUM(NHM1905:NHM1907)</f>
        <v>0</v>
      </c>
      <c r="NHN1904" s="2152">
        <f t="shared" si="2878"/>
        <v>115001</v>
      </c>
      <c r="NHO1904" s="2152">
        <f t="shared" si="2878"/>
        <v>0</v>
      </c>
      <c r="NHP1904" s="1230">
        <f t="shared" ref="NHP1904:NHP1907" si="2879">NHO1904/NHN1904</f>
        <v>0</v>
      </c>
      <c r="NHQ1904" s="1193"/>
      <c r="NHR1904" s="1193"/>
      <c r="NHS1904" s="2676" t="s">
        <v>698</v>
      </c>
      <c r="NHT1904" s="2677"/>
      <c r="NHU1904" s="2152">
        <f t="shared" ref="NHU1904:NHW1904" si="2880">SUM(NHU1905:NHU1907)</f>
        <v>0</v>
      </c>
      <c r="NHV1904" s="2152">
        <f t="shared" si="2880"/>
        <v>115001</v>
      </c>
      <c r="NHW1904" s="2152">
        <f t="shared" si="2880"/>
        <v>0</v>
      </c>
      <c r="NHX1904" s="1230">
        <f t="shared" ref="NHX1904:NHX1907" si="2881">NHW1904/NHV1904</f>
        <v>0</v>
      </c>
      <c r="NHY1904" s="1193"/>
      <c r="NHZ1904" s="1193"/>
      <c r="NIA1904" s="2676" t="s">
        <v>698</v>
      </c>
      <c r="NIB1904" s="2677"/>
      <c r="NIC1904" s="2152">
        <f t="shared" ref="NIC1904:NIE1904" si="2882">SUM(NIC1905:NIC1907)</f>
        <v>0</v>
      </c>
      <c r="NID1904" s="2152">
        <f t="shared" si="2882"/>
        <v>115001</v>
      </c>
      <c r="NIE1904" s="2152">
        <f t="shared" si="2882"/>
        <v>0</v>
      </c>
      <c r="NIF1904" s="1230">
        <f t="shared" ref="NIF1904:NIF1907" si="2883">NIE1904/NID1904</f>
        <v>0</v>
      </c>
      <c r="NIG1904" s="1193"/>
      <c r="NIH1904" s="1193"/>
      <c r="NII1904" s="2676" t="s">
        <v>698</v>
      </c>
      <c r="NIJ1904" s="2677"/>
      <c r="NIK1904" s="2152">
        <f t="shared" ref="NIK1904:NIM1904" si="2884">SUM(NIK1905:NIK1907)</f>
        <v>0</v>
      </c>
      <c r="NIL1904" s="2152">
        <f t="shared" si="2884"/>
        <v>115001</v>
      </c>
      <c r="NIM1904" s="2152">
        <f t="shared" si="2884"/>
        <v>0</v>
      </c>
      <c r="NIN1904" s="1230">
        <f t="shared" ref="NIN1904:NIN1907" si="2885">NIM1904/NIL1904</f>
        <v>0</v>
      </c>
      <c r="NIO1904" s="1193"/>
      <c r="NIP1904" s="1193"/>
      <c r="NIQ1904" s="2676" t="s">
        <v>698</v>
      </c>
      <c r="NIR1904" s="2677"/>
      <c r="NIS1904" s="2152">
        <f t="shared" ref="NIS1904:NIU1904" si="2886">SUM(NIS1905:NIS1907)</f>
        <v>0</v>
      </c>
      <c r="NIT1904" s="2152">
        <f t="shared" si="2886"/>
        <v>115001</v>
      </c>
      <c r="NIU1904" s="2152">
        <f t="shared" si="2886"/>
        <v>0</v>
      </c>
      <c r="NIV1904" s="1230">
        <f t="shared" ref="NIV1904:NIV1907" si="2887">NIU1904/NIT1904</f>
        <v>0</v>
      </c>
      <c r="NIW1904" s="1193"/>
      <c r="NIX1904" s="1193"/>
      <c r="NIY1904" s="2676" t="s">
        <v>698</v>
      </c>
      <c r="NIZ1904" s="2677"/>
      <c r="NJA1904" s="2152">
        <f t="shared" ref="NJA1904:NJC1904" si="2888">SUM(NJA1905:NJA1907)</f>
        <v>0</v>
      </c>
      <c r="NJB1904" s="2152">
        <f t="shared" si="2888"/>
        <v>115001</v>
      </c>
      <c r="NJC1904" s="2152">
        <f t="shared" si="2888"/>
        <v>0</v>
      </c>
      <c r="NJD1904" s="1230">
        <f t="shared" ref="NJD1904:NJD1907" si="2889">NJC1904/NJB1904</f>
        <v>0</v>
      </c>
      <c r="NJE1904" s="1193"/>
      <c r="NJF1904" s="1193"/>
      <c r="NJG1904" s="2676" t="s">
        <v>698</v>
      </c>
      <c r="NJH1904" s="2677"/>
      <c r="NJI1904" s="2152">
        <f t="shared" ref="NJI1904:NJK1904" si="2890">SUM(NJI1905:NJI1907)</f>
        <v>0</v>
      </c>
      <c r="NJJ1904" s="2152">
        <f t="shared" si="2890"/>
        <v>115001</v>
      </c>
      <c r="NJK1904" s="2152">
        <f t="shared" si="2890"/>
        <v>0</v>
      </c>
      <c r="NJL1904" s="1230">
        <f t="shared" ref="NJL1904:NJL1907" si="2891">NJK1904/NJJ1904</f>
        <v>0</v>
      </c>
      <c r="NJM1904" s="1193"/>
      <c r="NJN1904" s="1193"/>
      <c r="NJO1904" s="2676" t="s">
        <v>698</v>
      </c>
      <c r="NJP1904" s="2677"/>
      <c r="NJQ1904" s="2152">
        <f t="shared" ref="NJQ1904:NJS1904" si="2892">SUM(NJQ1905:NJQ1907)</f>
        <v>0</v>
      </c>
      <c r="NJR1904" s="2152">
        <f t="shared" si="2892"/>
        <v>115001</v>
      </c>
      <c r="NJS1904" s="2152">
        <f t="shared" si="2892"/>
        <v>0</v>
      </c>
      <c r="NJT1904" s="1230">
        <f t="shared" ref="NJT1904:NJT1907" si="2893">NJS1904/NJR1904</f>
        <v>0</v>
      </c>
      <c r="NJU1904" s="1193"/>
      <c r="NJV1904" s="1193"/>
      <c r="NJW1904" s="2676" t="s">
        <v>698</v>
      </c>
      <c r="NJX1904" s="2677"/>
      <c r="NJY1904" s="2152">
        <f t="shared" ref="NJY1904:NKA1904" si="2894">SUM(NJY1905:NJY1907)</f>
        <v>0</v>
      </c>
      <c r="NJZ1904" s="2152">
        <f t="shared" si="2894"/>
        <v>115001</v>
      </c>
      <c r="NKA1904" s="2152">
        <f t="shared" si="2894"/>
        <v>0</v>
      </c>
      <c r="NKB1904" s="1230">
        <f t="shared" ref="NKB1904:NKB1907" si="2895">NKA1904/NJZ1904</f>
        <v>0</v>
      </c>
      <c r="NKC1904" s="1193"/>
      <c r="NKD1904" s="1193"/>
      <c r="NKE1904" s="2676" t="s">
        <v>698</v>
      </c>
      <c r="NKF1904" s="2677"/>
      <c r="NKG1904" s="2152">
        <f t="shared" ref="NKG1904:NKI1904" si="2896">SUM(NKG1905:NKG1907)</f>
        <v>0</v>
      </c>
      <c r="NKH1904" s="2152">
        <f t="shared" si="2896"/>
        <v>115001</v>
      </c>
      <c r="NKI1904" s="2152">
        <f t="shared" si="2896"/>
        <v>0</v>
      </c>
      <c r="NKJ1904" s="1230">
        <f t="shared" ref="NKJ1904:NKJ1907" si="2897">NKI1904/NKH1904</f>
        <v>0</v>
      </c>
      <c r="NKK1904" s="1193"/>
      <c r="NKL1904" s="1193"/>
      <c r="NKM1904" s="2676" t="s">
        <v>698</v>
      </c>
      <c r="NKN1904" s="2677"/>
      <c r="NKO1904" s="2152">
        <f t="shared" ref="NKO1904:NKQ1904" si="2898">SUM(NKO1905:NKO1907)</f>
        <v>0</v>
      </c>
      <c r="NKP1904" s="2152">
        <f t="shared" si="2898"/>
        <v>115001</v>
      </c>
      <c r="NKQ1904" s="2152">
        <f t="shared" si="2898"/>
        <v>0</v>
      </c>
      <c r="NKR1904" s="1230">
        <f t="shared" ref="NKR1904:NKR1907" si="2899">NKQ1904/NKP1904</f>
        <v>0</v>
      </c>
      <c r="NKS1904" s="1193"/>
      <c r="NKT1904" s="1193"/>
      <c r="NKU1904" s="2676" t="s">
        <v>698</v>
      </c>
      <c r="NKV1904" s="2677"/>
      <c r="NKW1904" s="2152">
        <f t="shared" ref="NKW1904:NKY1904" si="2900">SUM(NKW1905:NKW1907)</f>
        <v>0</v>
      </c>
      <c r="NKX1904" s="2152">
        <f t="shared" si="2900"/>
        <v>115001</v>
      </c>
      <c r="NKY1904" s="2152">
        <f t="shared" si="2900"/>
        <v>0</v>
      </c>
      <c r="NKZ1904" s="1230">
        <f t="shared" ref="NKZ1904:NKZ1907" si="2901">NKY1904/NKX1904</f>
        <v>0</v>
      </c>
      <c r="NLA1904" s="1193"/>
      <c r="NLB1904" s="1193"/>
      <c r="NLC1904" s="2676" t="s">
        <v>698</v>
      </c>
      <c r="NLD1904" s="2677"/>
      <c r="NLE1904" s="2152">
        <f t="shared" ref="NLE1904:NLG1904" si="2902">SUM(NLE1905:NLE1907)</f>
        <v>0</v>
      </c>
      <c r="NLF1904" s="2152">
        <f t="shared" si="2902"/>
        <v>115001</v>
      </c>
      <c r="NLG1904" s="2152">
        <f t="shared" si="2902"/>
        <v>0</v>
      </c>
      <c r="NLH1904" s="1230">
        <f t="shared" ref="NLH1904:NLH1907" si="2903">NLG1904/NLF1904</f>
        <v>0</v>
      </c>
      <c r="NLI1904" s="1193"/>
      <c r="NLJ1904" s="1193"/>
      <c r="NLK1904" s="2676" t="s">
        <v>698</v>
      </c>
      <c r="NLL1904" s="2677"/>
      <c r="NLM1904" s="2152">
        <f t="shared" ref="NLM1904:NLO1904" si="2904">SUM(NLM1905:NLM1907)</f>
        <v>0</v>
      </c>
      <c r="NLN1904" s="2152">
        <f t="shared" si="2904"/>
        <v>115001</v>
      </c>
      <c r="NLO1904" s="2152">
        <f t="shared" si="2904"/>
        <v>0</v>
      </c>
      <c r="NLP1904" s="1230">
        <f t="shared" ref="NLP1904:NLP1907" si="2905">NLO1904/NLN1904</f>
        <v>0</v>
      </c>
      <c r="NLQ1904" s="1193"/>
      <c r="NLR1904" s="1193"/>
      <c r="NLS1904" s="2676" t="s">
        <v>698</v>
      </c>
      <c r="NLT1904" s="2677"/>
      <c r="NLU1904" s="2152">
        <f t="shared" ref="NLU1904:NLW1904" si="2906">SUM(NLU1905:NLU1907)</f>
        <v>0</v>
      </c>
      <c r="NLV1904" s="2152">
        <f t="shared" si="2906"/>
        <v>115001</v>
      </c>
      <c r="NLW1904" s="2152">
        <f t="shared" si="2906"/>
        <v>0</v>
      </c>
      <c r="NLX1904" s="1230">
        <f t="shared" ref="NLX1904:NLX1907" si="2907">NLW1904/NLV1904</f>
        <v>0</v>
      </c>
      <c r="NLY1904" s="1193"/>
      <c r="NLZ1904" s="1193"/>
      <c r="NMA1904" s="2676" t="s">
        <v>698</v>
      </c>
      <c r="NMB1904" s="2677"/>
      <c r="NMC1904" s="2152">
        <f t="shared" ref="NMC1904:NME1904" si="2908">SUM(NMC1905:NMC1907)</f>
        <v>0</v>
      </c>
      <c r="NMD1904" s="2152">
        <f t="shared" si="2908"/>
        <v>115001</v>
      </c>
      <c r="NME1904" s="2152">
        <f t="shared" si="2908"/>
        <v>0</v>
      </c>
      <c r="NMF1904" s="1230">
        <f t="shared" ref="NMF1904:NMF1907" si="2909">NME1904/NMD1904</f>
        <v>0</v>
      </c>
      <c r="NMG1904" s="1193"/>
      <c r="NMH1904" s="1193"/>
      <c r="NMI1904" s="2676" t="s">
        <v>698</v>
      </c>
      <c r="NMJ1904" s="2677"/>
      <c r="NMK1904" s="2152">
        <f t="shared" ref="NMK1904:NMM1904" si="2910">SUM(NMK1905:NMK1907)</f>
        <v>0</v>
      </c>
      <c r="NML1904" s="2152">
        <f t="shared" si="2910"/>
        <v>115001</v>
      </c>
      <c r="NMM1904" s="2152">
        <f t="shared" si="2910"/>
        <v>0</v>
      </c>
      <c r="NMN1904" s="1230">
        <f t="shared" ref="NMN1904:NMN1907" si="2911">NMM1904/NML1904</f>
        <v>0</v>
      </c>
      <c r="NMO1904" s="1193"/>
      <c r="NMP1904" s="1193"/>
      <c r="NMQ1904" s="2676" t="s">
        <v>698</v>
      </c>
      <c r="NMR1904" s="2677"/>
      <c r="NMS1904" s="2152">
        <f t="shared" ref="NMS1904:NMU1904" si="2912">SUM(NMS1905:NMS1907)</f>
        <v>0</v>
      </c>
      <c r="NMT1904" s="2152">
        <f t="shared" si="2912"/>
        <v>115001</v>
      </c>
      <c r="NMU1904" s="2152">
        <f t="shared" si="2912"/>
        <v>0</v>
      </c>
      <c r="NMV1904" s="1230">
        <f t="shared" ref="NMV1904:NMV1907" si="2913">NMU1904/NMT1904</f>
        <v>0</v>
      </c>
      <c r="NMW1904" s="1193"/>
      <c r="NMX1904" s="1193"/>
      <c r="NMY1904" s="2676" t="s">
        <v>698</v>
      </c>
      <c r="NMZ1904" s="2677"/>
      <c r="NNA1904" s="2152">
        <f t="shared" ref="NNA1904:NNC1904" si="2914">SUM(NNA1905:NNA1907)</f>
        <v>0</v>
      </c>
      <c r="NNB1904" s="2152">
        <f t="shared" si="2914"/>
        <v>115001</v>
      </c>
      <c r="NNC1904" s="2152">
        <f t="shared" si="2914"/>
        <v>0</v>
      </c>
      <c r="NND1904" s="1230">
        <f t="shared" ref="NND1904:NND1907" si="2915">NNC1904/NNB1904</f>
        <v>0</v>
      </c>
      <c r="NNE1904" s="1193"/>
      <c r="NNF1904" s="1193"/>
      <c r="NNG1904" s="2676" t="s">
        <v>698</v>
      </c>
      <c r="NNH1904" s="2677"/>
      <c r="NNI1904" s="2152">
        <f t="shared" ref="NNI1904:NNK1904" si="2916">SUM(NNI1905:NNI1907)</f>
        <v>0</v>
      </c>
      <c r="NNJ1904" s="2152">
        <f t="shared" si="2916"/>
        <v>115001</v>
      </c>
      <c r="NNK1904" s="2152">
        <f t="shared" si="2916"/>
        <v>0</v>
      </c>
      <c r="NNL1904" s="1230">
        <f t="shared" ref="NNL1904:NNL1907" si="2917">NNK1904/NNJ1904</f>
        <v>0</v>
      </c>
      <c r="NNM1904" s="1193"/>
      <c r="NNN1904" s="1193"/>
      <c r="NNO1904" s="2676" t="s">
        <v>698</v>
      </c>
      <c r="NNP1904" s="2677"/>
      <c r="NNQ1904" s="2152">
        <f t="shared" ref="NNQ1904:NNS1904" si="2918">SUM(NNQ1905:NNQ1907)</f>
        <v>0</v>
      </c>
      <c r="NNR1904" s="2152">
        <f t="shared" si="2918"/>
        <v>115001</v>
      </c>
      <c r="NNS1904" s="2152">
        <f t="shared" si="2918"/>
        <v>0</v>
      </c>
      <c r="NNT1904" s="1230">
        <f t="shared" ref="NNT1904:NNT1907" si="2919">NNS1904/NNR1904</f>
        <v>0</v>
      </c>
      <c r="NNU1904" s="1193"/>
      <c r="NNV1904" s="1193"/>
      <c r="NNW1904" s="2676" t="s">
        <v>698</v>
      </c>
      <c r="NNX1904" s="2677"/>
      <c r="NNY1904" s="2152">
        <f t="shared" ref="NNY1904:NOA1904" si="2920">SUM(NNY1905:NNY1907)</f>
        <v>0</v>
      </c>
      <c r="NNZ1904" s="2152">
        <f t="shared" si="2920"/>
        <v>115001</v>
      </c>
      <c r="NOA1904" s="2152">
        <f t="shared" si="2920"/>
        <v>0</v>
      </c>
      <c r="NOB1904" s="1230">
        <f t="shared" ref="NOB1904:NOB1907" si="2921">NOA1904/NNZ1904</f>
        <v>0</v>
      </c>
      <c r="NOC1904" s="1193"/>
      <c r="NOD1904" s="1193"/>
      <c r="NOE1904" s="2676" t="s">
        <v>698</v>
      </c>
      <c r="NOF1904" s="2677"/>
      <c r="NOG1904" s="2152">
        <f t="shared" ref="NOG1904:NOI1904" si="2922">SUM(NOG1905:NOG1907)</f>
        <v>0</v>
      </c>
      <c r="NOH1904" s="2152">
        <f t="shared" si="2922"/>
        <v>115001</v>
      </c>
      <c r="NOI1904" s="2152">
        <f t="shared" si="2922"/>
        <v>0</v>
      </c>
      <c r="NOJ1904" s="1230">
        <f t="shared" ref="NOJ1904:NOJ1907" si="2923">NOI1904/NOH1904</f>
        <v>0</v>
      </c>
      <c r="NOK1904" s="1193"/>
      <c r="NOL1904" s="1193"/>
      <c r="NOM1904" s="2676" t="s">
        <v>698</v>
      </c>
      <c r="NON1904" s="2677"/>
      <c r="NOO1904" s="2152">
        <f t="shared" ref="NOO1904:NOQ1904" si="2924">SUM(NOO1905:NOO1907)</f>
        <v>0</v>
      </c>
      <c r="NOP1904" s="2152">
        <f t="shared" si="2924"/>
        <v>115001</v>
      </c>
      <c r="NOQ1904" s="2152">
        <f t="shared" si="2924"/>
        <v>0</v>
      </c>
      <c r="NOR1904" s="1230">
        <f t="shared" ref="NOR1904:NOR1907" si="2925">NOQ1904/NOP1904</f>
        <v>0</v>
      </c>
      <c r="NOS1904" s="1193"/>
      <c r="NOT1904" s="1193"/>
      <c r="NOU1904" s="2676" t="s">
        <v>698</v>
      </c>
      <c r="NOV1904" s="2677"/>
      <c r="NOW1904" s="2152">
        <f t="shared" ref="NOW1904:NOY1904" si="2926">SUM(NOW1905:NOW1907)</f>
        <v>0</v>
      </c>
      <c r="NOX1904" s="2152">
        <f t="shared" si="2926"/>
        <v>115001</v>
      </c>
      <c r="NOY1904" s="2152">
        <f t="shared" si="2926"/>
        <v>0</v>
      </c>
      <c r="NOZ1904" s="1230">
        <f t="shared" ref="NOZ1904:NOZ1907" si="2927">NOY1904/NOX1904</f>
        <v>0</v>
      </c>
      <c r="NPA1904" s="1193"/>
      <c r="NPB1904" s="1193"/>
      <c r="NPC1904" s="2676" t="s">
        <v>698</v>
      </c>
      <c r="NPD1904" s="2677"/>
      <c r="NPE1904" s="2152">
        <f t="shared" ref="NPE1904:NPG1904" si="2928">SUM(NPE1905:NPE1907)</f>
        <v>0</v>
      </c>
      <c r="NPF1904" s="2152">
        <f t="shared" si="2928"/>
        <v>115001</v>
      </c>
      <c r="NPG1904" s="2152">
        <f t="shared" si="2928"/>
        <v>0</v>
      </c>
      <c r="NPH1904" s="1230">
        <f t="shared" ref="NPH1904:NPH1907" si="2929">NPG1904/NPF1904</f>
        <v>0</v>
      </c>
      <c r="NPI1904" s="1193"/>
      <c r="NPJ1904" s="1193"/>
      <c r="NPK1904" s="2676" t="s">
        <v>698</v>
      </c>
      <c r="NPL1904" s="2677"/>
      <c r="NPM1904" s="2152">
        <f t="shared" ref="NPM1904:NPO1904" si="2930">SUM(NPM1905:NPM1907)</f>
        <v>0</v>
      </c>
      <c r="NPN1904" s="2152">
        <f t="shared" si="2930"/>
        <v>115001</v>
      </c>
      <c r="NPO1904" s="2152">
        <f t="shared" si="2930"/>
        <v>0</v>
      </c>
      <c r="NPP1904" s="1230">
        <f t="shared" ref="NPP1904:NPP1907" si="2931">NPO1904/NPN1904</f>
        <v>0</v>
      </c>
      <c r="NPQ1904" s="1193"/>
      <c r="NPR1904" s="1193"/>
      <c r="NPS1904" s="2676" t="s">
        <v>698</v>
      </c>
      <c r="NPT1904" s="2677"/>
      <c r="NPU1904" s="2152">
        <f t="shared" ref="NPU1904:NPW1904" si="2932">SUM(NPU1905:NPU1907)</f>
        <v>0</v>
      </c>
      <c r="NPV1904" s="2152">
        <f t="shared" si="2932"/>
        <v>115001</v>
      </c>
      <c r="NPW1904" s="2152">
        <f t="shared" si="2932"/>
        <v>0</v>
      </c>
      <c r="NPX1904" s="1230">
        <f t="shared" ref="NPX1904:NPX1907" si="2933">NPW1904/NPV1904</f>
        <v>0</v>
      </c>
      <c r="NPY1904" s="1193"/>
      <c r="NPZ1904" s="1193"/>
      <c r="NQA1904" s="2676" t="s">
        <v>698</v>
      </c>
      <c r="NQB1904" s="2677"/>
      <c r="NQC1904" s="2152">
        <f t="shared" ref="NQC1904:NQE1904" si="2934">SUM(NQC1905:NQC1907)</f>
        <v>0</v>
      </c>
      <c r="NQD1904" s="2152">
        <f t="shared" si="2934"/>
        <v>115001</v>
      </c>
      <c r="NQE1904" s="2152">
        <f t="shared" si="2934"/>
        <v>0</v>
      </c>
      <c r="NQF1904" s="1230">
        <f t="shared" ref="NQF1904:NQF1907" si="2935">NQE1904/NQD1904</f>
        <v>0</v>
      </c>
      <c r="NQG1904" s="1193"/>
      <c r="NQH1904" s="1193"/>
      <c r="NQI1904" s="2676" t="s">
        <v>698</v>
      </c>
      <c r="NQJ1904" s="2677"/>
      <c r="NQK1904" s="2152">
        <f t="shared" ref="NQK1904:NQM1904" si="2936">SUM(NQK1905:NQK1907)</f>
        <v>0</v>
      </c>
      <c r="NQL1904" s="2152">
        <f t="shared" si="2936"/>
        <v>115001</v>
      </c>
      <c r="NQM1904" s="2152">
        <f t="shared" si="2936"/>
        <v>0</v>
      </c>
      <c r="NQN1904" s="1230">
        <f t="shared" ref="NQN1904:NQN1907" si="2937">NQM1904/NQL1904</f>
        <v>0</v>
      </c>
      <c r="NQO1904" s="1193"/>
      <c r="NQP1904" s="1193"/>
      <c r="NQQ1904" s="2676" t="s">
        <v>698</v>
      </c>
      <c r="NQR1904" s="2677"/>
      <c r="NQS1904" s="2152">
        <f t="shared" ref="NQS1904:NQU1904" si="2938">SUM(NQS1905:NQS1907)</f>
        <v>0</v>
      </c>
      <c r="NQT1904" s="2152">
        <f t="shared" si="2938"/>
        <v>115001</v>
      </c>
      <c r="NQU1904" s="2152">
        <f t="shared" si="2938"/>
        <v>0</v>
      </c>
      <c r="NQV1904" s="1230">
        <f t="shared" ref="NQV1904:NQV1907" si="2939">NQU1904/NQT1904</f>
        <v>0</v>
      </c>
      <c r="NQW1904" s="1193"/>
      <c r="NQX1904" s="1193"/>
      <c r="NQY1904" s="2676" t="s">
        <v>698</v>
      </c>
      <c r="NQZ1904" s="2677"/>
      <c r="NRA1904" s="2152">
        <f t="shared" ref="NRA1904:NRC1904" si="2940">SUM(NRA1905:NRA1907)</f>
        <v>0</v>
      </c>
      <c r="NRB1904" s="2152">
        <f t="shared" si="2940"/>
        <v>115001</v>
      </c>
      <c r="NRC1904" s="2152">
        <f t="shared" si="2940"/>
        <v>0</v>
      </c>
      <c r="NRD1904" s="1230">
        <f t="shared" ref="NRD1904:NRD1907" si="2941">NRC1904/NRB1904</f>
        <v>0</v>
      </c>
      <c r="NRE1904" s="1193"/>
      <c r="NRF1904" s="1193"/>
      <c r="NRG1904" s="2676" t="s">
        <v>698</v>
      </c>
      <c r="NRH1904" s="2677"/>
      <c r="NRI1904" s="2152">
        <f t="shared" ref="NRI1904:NRK1904" si="2942">SUM(NRI1905:NRI1907)</f>
        <v>0</v>
      </c>
      <c r="NRJ1904" s="2152">
        <f t="shared" si="2942"/>
        <v>115001</v>
      </c>
      <c r="NRK1904" s="2152">
        <f t="shared" si="2942"/>
        <v>0</v>
      </c>
      <c r="NRL1904" s="1230">
        <f t="shared" ref="NRL1904:NRL1907" si="2943">NRK1904/NRJ1904</f>
        <v>0</v>
      </c>
      <c r="NRM1904" s="1193"/>
      <c r="NRN1904" s="1193"/>
      <c r="NRO1904" s="2676" t="s">
        <v>698</v>
      </c>
      <c r="NRP1904" s="2677"/>
      <c r="NRQ1904" s="2152">
        <f t="shared" ref="NRQ1904:NRS1904" si="2944">SUM(NRQ1905:NRQ1907)</f>
        <v>0</v>
      </c>
      <c r="NRR1904" s="2152">
        <f t="shared" si="2944"/>
        <v>115001</v>
      </c>
      <c r="NRS1904" s="2152">
        <f t="shared" si="2944"/>
        <v>0</v>
      </c>
      <c r="NRT1904" s="1230">
        <f t="shared" ref="NRT1904:NRT1907" si="2945">NRS1904/NRR1904</f>
        <v>0</v>
      </c>
      <c r="NRU1904" s="1193"/>
      <c r="NRV1904" s="1193"/>
      <c r="NRW1904" s="2676" t="s">
        <v>698</v>
      </c>
      <c r="NRX1904" s="2677"/>
      <c r="NRY1904" s="2152">
        <f t="shared" ref="NRY1904:NSA1904" si="2946">SUM(NRY1905:NRY1907)</f>
        <v>0</v>
      </c>
      <c r="NRZ1904" s="2152">
        <f t="shared" si="2946"/>
        <v>115001</v>
      </c>
      <c r="NSA1904" s="2152">
        <f t="shared" si="2946"/>
        <v>0</v>
      </c>
      <c r="NSB1904" s="1230">
        <f t="shared" ref="NSB1904:NSB1907" si="2947">NSA1904/NRZ1904</f>
        <v>0</v>
      </c>
      <c r="NSC1904" s="1193"/>
      <c r="NSD1904" s="1193"/>
      <c r="NSE1904" s="2676" t="s">
        <v>698</v>
      </c>
      <c r="NSF1904" s="2677"/>
      <c r="NSG1904" s="2152">
        <f t="shared" ref="NSG1904:NSI1904" si="2948">SUM(NSG1905:NSG1907)</f>
        <v>0</v>
      </c>
      <c r="NSH1904" s="2152">
        <f t="shared" si="2948"/>
        <v>115001</v>
      </c>
      <c r="NSI1904" s="2152">
        <f t="shared" si="2948"/>
        <v>0</v>
      </c>
      <c r="NSJ1904" s="1230">
        <f t="shared" ref="NSJ1904:NSJ1907" si="2949">NSI1904/NSH1904</f>
        <v>0</v>
      </c>
      <c r="NSK1904" s="1193"/>
      <c r="NSL1904" s="1193"/>
      <c r="NSM1904" s="2676" t="s">
        <v>698</v>
      </c>
      <c r="NSN1904" s="2677"/>
      <c r="NSO1904" s="2152">
        <f t="shared" ref="NSO1904:NSQ1904" si="2950">SUM(NSO1905:NSO1907)</f>
        <v>0</v>
      </c>
      <c r="NSP1904" s="2152">
        <f t="shared" si="2950"/>
        <v>115001</v>
      </c>
      <c r="NSQ1904" s="2152">
        <f t="shared" si="2950"/>
        <v>0</v>
      </c>
      <c r="NSR1904" s="1230">
        <f t="shared" ref="NSR1904:NSR1907" si="2951">NSQ1904/NSP1904</f>
        <v>0</v>
      </c>
      <c r="NSS1904" s="1193"/>
      <c r="NST1904" s="1193"/>
      <c r="NSU1904" s="2676" t="s">
        <v>698</v>
      </c>
      <c r="NSV1904" s="2677"/>
      <c r="NSW1904" s="2152">
        <f t="shared" ref="NSW1904:NSY1904" si="2952">SUM(NSW1905:NSW1907)</f>
        <v>0</v>
      </c>
      <c r="NSX1904" s="2152">
        <f t="shared" si="2952"/>
        <v>115001</v>
      </c>
      <c r="NSY1904" s="2152">
        <f t="shared" si="2952"/>
        <v>0</v>
      </c>
      <c r="NSZ1904" s="1230">
        <f t="shared" ref="NSZ1904:NSZ1907" si="2953">NSY1904/NSX1904</f>
        <v>0</v>
      </c>
      <c r="NTA1904" s="1193"/>
      <c r="NTB1904" s="1193"/>
      <c r="NTC1904" s="2676" t="s">
        <v>698</v>
      </c>
      <c r="NTD1904" s="2677"/>
      <c r="NTE1904" s="2152">
        <f t="shared" ref="NTE1904:NTG1904" si="2954">SUM(NTE1905:NTE1907)</f>
        <v>0</v>
      </c>
      <c r="NTF1904" s="2152">
        <f t="shared" si="2954"/>
        <v>115001</v>
      </c>
      <c r="NTG1904" s="2152">
        <f t="shared" si="2954"/>
        <v>0</v>
      </c>
      <c r="NTH1904" s="1230">
        <f t="shared" ref="NTH1904:NTH1907" si="2955">NTG1904/NTF1904</f>
        <v>0</v>
      </c>
      <c r="NTI1904" s="1193"/>
      <c r="NTJ1904" s="1193"/>
      <c r="NTK1904" s="2676" t="s">
        <v>698</v>
      </c>
      <c r="NTL1904" s="2677"/>
      <c r="NTM1904" s="2152">
        <f t="shared" ref="NTM1904:NTO1904" si="2956">SUM(NTM1905:NTM1907)</f>
        <v>0</v>
      </c>
      <c r="NTN1904" s="2152">
        <f t="shared" si="2956"/>
        <v>115001</v>
      </c>
      <c r="NTO1904" s="2152">
        <f t="shared" si="2956"/>
        <v>0</v>
      </c>
      <c r="NTP1904" s="1230">
        <f t="shared" ref="NTP1904:NTP1907" si="2957">NTO1904/NTN1904</f>
        <v>0</v>
      </c>
      <c r="NTQ1904" s="1193"/>
      <c r="NTR1904" s="1193"/>
      <c r="NTS1904" s="2676" t="s">
        <v>698</v>
      </c>
      <c r="NTT1904" s="2677"/>
      <c r="NTU1904" s="2152">
        <f t="shared" ref="NTU1904:NTW1904" si="2958">SUM(NTU1905:NTU1907)</f>
        <v>0</v>
      </c>
      <c r="NTV1904" s="2152">
        <f t="shared" si="2958"/>
        <v>115001</v>
      </c>
      <c r="NTW1904" s="2152">
        <f t="shared" si="2958"/>
        <v>0</v>
      </c>
      <c r="NTX1904" s="1230">
        <f t="shared" ref="NTX1904:NTX1907" si="2959">NTW1904/NTV1904</f>
        <v>0</v>
      </c>
      <c r="NTY1904" s="1193"/>
      <c r="NTZ1904" s="1193"/>
      <c r="NUA1904" s="2676" t="s">
        <v>698</v>
      </c>
      <c r="NUB1904" s="2677"/>
      <c r="NUC1904" s="2152">
        <f t="shared" ref="NUC1904:NUE1904" si="2960">SUM(NUC1905:NUC1907)</f>
        <v>0</v>
      </c>
      <c r="NUD1904" s="2152">
        <f t="shared" si="2960"/>
        <v>115001</v>
      </c>
      <c r="NUE1904" s="2152">
        <f t="shared" si="2960"/>
        <v>0</v>
      </c>
      <c r="NUF1904" s="1230">
        <f t="shared" ref="NUF1904:NUF1907" si="2961">NUE1904/NUD1904</f>
        <v>0</v>
      </c>
      <c r="NUG1904" s="1193"/>
      <c r="NUH1904" s="1193"/>
      <c r="NUI1904" s="2676" t="s">
        <v>698</v>
      </c>
      <c r="NUJ1904" s="2677"/>
      <c r="NUK1904" s="2152">
        <f t="shared" ref="NUK1904:NUM1904" si="2962">SUM(NUK1905:NUK1907)</f>
        <v>0</v>
      </c>
      <c r="NUL1904" s="2152">
        <f t="shared" si="2962"/>
        <v>115001</v>
      </c>
      <c r="NUM1904" s="2152">
        <f t="shared" si="2962"/>
        <v>0</v>
      </c>
      <c r="NUN1904" s="1230">
        <f t="shared" ref="NUN1904:NUN1907" si="2963">NUM1904/NUL1904</f>
        <v>0</v>
      </c>
      <c r="NUO1904" s="1193"/>
      <c r="NUP1904" s="1193"/>
      <c r="NUQ1904" s="2676" t="s">
        <v>698</v>
      </c>
      <c r="NUR1904" s="2677"/>
      <c r="NUS1904" s="2152">
        <f t="shared" ref="NUS1904:NUU1904" si="2964">SUM(NUS1905:NUS1907)</f>
        <v>0</v>
      </c>
      <c r="NUT1904" s="2152">
        <f t="shared" si="2964"/>
        <v>115001</v>
      </c>
      <c r="NUU1904" s="2152">
        <f t="shared" si="2964"/>
        <v>0</v>
      </c>
      <c r="NUV1904" s="1230">
        <f t="shared" ref="NUV1904:NUV1907" si="2965">NUU1904/NUT1904</f>
        <v>0</v>
      </c>
      <c r="NUW1904" s="1193"/>
      <c r="NUX1904" s="1193"/>
      <c r="NUY1904" s="2676" t="s">
        <v>698</v>
      </c>
      <c r="NUZ1904" s="2677"/>
      <c r="NVA1904" s="2152">
        <f t="shared" ref="NVA1904:NVC1904" si="2966">SUM(NVA1905:NVA1907)</f>
        <v>0</v>
      </c>
      <c r="NVB1904" s="2152">
        <f t="shared" si="2966"/>
        <v>115001</v>
      </c>
      <c r="NVC1904" s="2152">
        <f t="shared" si="2966"/>
        <v>0</v>
      </c>
      <c r="NVD1904" s="1230">
        <f t="shared" ref="NVD1904:NVD1907" si="2967">NVC1904/NVB1904</f>
        <v>0</v>
      </c>
      <c r="NVE1904" s="1193"/>
      <c r="NVF1904" s="1193"/>
      <c r="NVG1904" s="2676" t="s">
        <v>698</v>
      </c>
      <c r="NVH1904" s="2677"/>
      <c r="NVI1904" s="2152">
        <f t="shared" ref="NVI1904:NVK1904" si="2968">SUM(NVI1905:NVI1907)</f>
        <v>0</v>
      </c>
      <c r="NVJ1904" s="2152">
        <f t="shared" si="2968"/>
        <v>115001</v>
      </c>
      <c r="NVK1904" s="2152">
        <f t="shared" si="2968"/>
        <v>0</v>
      </c>
      <c r="NVL1904" s="1230">
        <f t="shared" ref="NVL1904:NVL1907" si="2969">NVK1904/NVJ1904</f>
        <v>0</v>
      </c>
      <c r="NVM1904" s="1193"/>
      <c r="NVN1904" s="1193"/>
      <c r="NVO1904" s="2676" t="s">
        <v>698</v>
      </c>
      <c r="NVP1904" s="2677"/>
      <c r="NVQ1904" s="2152">
        <f t="shared" ref="NVQ1904:NVS1904" si="2970">SUM(NVQ1905:NVQ1907)</f>
        <v>0</v>
      </c>
      <c r="NVR1904" s="2152">
        <f t="shared" si="2970"/>
        <v>115001</v>
      </c>
      <c r="NVS1904" s="2152">
        <f t="shared" si="2970"/>
        <v>0</v>
      </c>
      <c r="NVT1904" s="1230">
        <f t="shared" ref="NVT1904:NVT1907" si="2971">NVS1904/NVR1904</f>
        <v>0</v>
      </c>
      <c r="NVU1904" s="1193"/>
      <c r="NVV1904" s="1193"/>
      <c r="NVW1904" s="2676" t="s">
        <v>698</v>
      </c>
      <c r="NVX1904" s="2677"/>
      <c r="NVY1904" s="2152">
        <f t="shared" ref="NVY1904:NWA1904" si="2972">SUM(NVY1905:NVY1907)</f>
        <v>0</v>
      </c>
      <c r="NVZ1904" s="2152">
        <f t="shared" si="2972"/>
        <v>115001</v>
      </c>
      <c r="NWA1904" s="2152">
        <f t="shared" si="2972"/>
        <v>0</v>
      </c>
      <c r="NWB1904" s="1230">
        <f t="shared" ref="NWB1904:NWB1907" si="2973">NWA1904/NVZ1904</f>
        <v>0</v>
      </c>
      <c r="NWC1904" s="1193"/>
      <c r="NWD1904" s="1193"/>
      <c r="NWE1904" s="2676" t="s">
        <v>698</v>
      </c>
      <c r="NWF1904" s="2677"/>
      <c r="NWG1904" s="2152">
        <f t="shared" ref="NWG1904:NWI1904" si="2974">SUM(NWG1905:NWG1907)</f>
        <v>0</v>
      </c>
      <c r="NWH1904" s="2152">
        <f t="shared" si="2974"/>
        <v>115001</v>
      </c>
      <c r="NWI1904" s="2152">
        <f t="shared" si="2974"/>
        <v>0</v>
      </c>
      <c r="NWJ1904" s="1230">
        <f t="shared" ref="NWJ1904:NWJ1907" si="2975">NWI1904/NWH1904</f>
        <v>0</v>
      </c>
      <c r="NWK1904" s="1193"/>
      <c r="NWL1904" s="1193"/>
      <c r="NWM1904" s="2676" t="s">
        <v>698</v>
      </c>
      <c r="NWN1904" s="2677"/>
      <c r="NWO1904" s="2152">
        <f t="shared" ref="NWO1904:NWQ1904" si="2976">SUM(NWO1905:NWO1907)</f>
        <v>0</v>
      </c>
      <c r="NWP1904" s="2152">
        <f t="shared" si="2976"/>
        <v>115001</v>
      </c>
      <c r="NWQ1904" s="2152">
        <f t="shared" si="2976"/>
        <v>0</v>
      </c>
      <c r="NWR1904" s="1230">
        <f t="shared" ref="NWR1904:NWR1907" si="2977">NWQ1904/NWP1904</f>
        <v>0</v>
      </c>
      <c r="NWS1904" s="1193"/>
      <c r="NWT1904" s="1193"/>
      <c r="NWU1904" s="2676" t="s">
        <v>698</v>
      </c>
      <c r="NWV1904" s="2677"/>
      <c r="NWW1904" s="2152">
        <f t="shared" ref="NWW1904:NWY1904" si="2978">SUM(NWW1905:NWW1907)</f>
        <v>0</v>
      </c>
      <c r="NWX1904" s="2152">
        <f t="shared" si="2978"/>
        <v>115001</v>
      </c>
      <c r="NWY1904" s="2152">
        <f t="shared" si="2978"/>
        <v>0</v>
      </c>
      <c r="NWZ1904" s="1230">
        <f t="shared" ref="NWZ1904:NWZ1907" si="2979">NWY1904/NWX1904</f>
        <v>0</v>
      </c>
      <c r="NXA1904" s="1193"/>
      <c r="NXB1904" s="1193"/>
      <c r="NXC1904" s="2676" t="s">
        <v>698</v>
      </c>
      <c r="NXD1904" s="2677"/>
      <c r="NXE1904" s="2152">
        <f t="shared" ref="NXE1904:NXG1904" si="2980">SUM(NXE1905:NXE1907)</f>
        <v>0</v>
      </c>
      <c r="NXF1904" s="2152">
        <f t="shared" si="2980"/>
        <v>115001</v>
      </c>
      <c r="NXG1904" s="2152">
        <f t="shared" si="2980"/>
        <v>0</v>
      </c>
      <c r="NXH1904" s="1230">
        <f t="shared" ref="NXH1904:NXH1907" si="2981">NXG1904/NXF1904</f>
        <v>0</v>
      </c>
      <c r="NXI1904" s="1193"/>
      <c r="NXJ1904" s="1193"/>
      <c r="NXK1904" s="2676" t="s">
        <v>698</v>
      </c>
      <c r="NXL1904" s="2677"/>
      <c r="NXM1904" s="2152">
        <f t="shared" ref="NXM1904:NXO1904" si="2982">SUM(NXM1905:NXM1907)</f>
        <v>0</v>
      </c>
      <c r="NXN1904" s="2152">
        <f t="shared" si="2982"/>
        <v>115001</v>
      </c>
      <c r="NXO1904" s="2152">
        <f t="shared" si="2982"/>
        <v>0</v>
      </c>
      <c r="NXP1904" s="1230">
        <f t="shared" ref="NXP1904:NXP1907" si="2983">NXO1904/NXN1904</f>
        <v>0</v>
      </c>
      <c r="NXQ1904" s="1193"/>
      <c r="NXR1904" s="1193"/>
      <c r="NXS1904" s="2676" t="s">
        <v>698</v>
      </c>
      <c r="NXT1904" s="2677"/>
      <c r="NXU1904" s="2152">
        <f t="shared" ref="NXU1904:NXW1904" si="2984">SUM(NXU1905:NXU1907)</f>
        <v>0</v>
      </c>
      <c r="NXV1904" s="2152">
        <f t="shared" si="2984"/>
        <v>115001</v>
      </c>
      <c r="NXW1904" s="2152">
        <f t="shared" si="2984"/>
        <v>0</v>
      </c>
      <c r="NXX1904" s="1230">
        <f t="shared" ref="NXX1904:NXX1907" si="2985">NXW1904/NXV1904</f>
        <v>0</v>
      </c>
      <c r="NXY1904" s="1193"/>
      <c r="NXZ1904" s="1193"/>
      <c r="NYA1904" s="2676" t="s">
        <v>698</v>
      </c>
      <c r="NYB1904" s="2677"/>
      <c r="NYC1904" s="2152">
        <f t="shared" ref="NYC1904:NYE1904" si="2986">SUM(NYC1905:NYC1907)</f>
        <v>0</v>
      </c>
      <c r="NYD1904" s="2152">
        <f t="shared" si="2986"/>
        <v>115001</v>
      </c>
      <c r="NYE1904" s="2152">
        <f t="shared" si="2986"/>
        <v>0</v>
      </c>
      <c r="NYF1904" s="1230">
        <f t="shared" ref="NYF1904:NYF1907" si="2987">NYE1904/NYD1904</f>
        <v>0</v>
      </c>
      <c r="NYG1904" s="1193"/>
      <c r="NYH1904" s="1193"/>
      <c r="NYI1904" s="2676" t="s">
        <v>698</v>
      </c>
      <c r="NYJ1904" s="2677"/>
      <c r="NYK1904" s="2152">
        <f t="shared" ref="NYK1904:NYM1904" si="2988">SUM(NYK1905:NYK1907)</f>
        <v>0</v>
      </c>
      <c r="NYL1904" s="2152">
        <f t="shared" si="2988"/>
        <v>115001</v>
      </c>
      <c r="NYM1904" s="2152">
        <f t="shared" si="2988"/>
        <v>0</v>
      </c>
      <c r="NYN1904" s="1230">
        <f t="shared" ref="NYN1904:NYN1907" si="2989">NYM1904/NYL1904</f>
        <v>0</v>
      </c>
      <c r="NYO1904" s="1193"/>
      <c r="NYP1904" s="1193"/>
      <c r="NYQ1904" s="2676" t="s">
        <v>698</v>
      </c>
      <c r="NYR1904" s="2677"/>
      <c r="NYS1904" s="2152">
        <f t="shared" ref="NYS1904:NYU1904" si="2990">SUM(NYS1905:NYS1907)</f>
        <v>0</v>
      </c>
      <c r="NYT1904" s="2152">
        <f t="shared" si="2990"/>
        <v>115001</v>
      </c>
      <c r="NYU1904" s="2152">
        <f t="shared" si="2990"/>
        <v>0</v>
      </c>
      <c r="NYV1904" s="1230">
        <f t="shared" ref="NYV1904:NYV1907" si="2991">NYU1904/NYT1904</f>
        <v>0</v>
      </c>
      <c r="NYW1904" s="1193"/>
      <c r="NYX1904" s="1193"/>
      <c r="NYY1904" s="2676" t="s">
        <v>698</v>
      </c>
      <c r="NYZ1904" s="2677"/>
      <c r="NZA1904" s="2152">
        <f t="shared" ref="NZA1904:NZC1904" si="2992">SUM(NZA1905:NZA1907)</f>
        <v>0</v>
      </c>
      <c r="NZB1904" s="2152">
        <f t="shared" si="2992"/>
        <v>115001</v>
      </c>
      <c r="NZC1904" s="2152">
        <f t="shared" si="2992"/>
        <v>0</v>
      </c>
      <c r="NZD1904" s="1230">
        <f t="shared" ref="NZD1904:NZD1907" si="2993">NZC1904/NZB1904</f>
        <v>0</v>
      </c>
      <c r="NZE1904" s="1193"/>
      <c r="NZF1904" s="1193"/>
      <c r="NZG1904" s="2676" t="s">
        <v>698</v>
      </c>
      <c r="NZH1904" s="2677"/>
      <c r="NZI1904" s="2152">
        <f t="shared" ref="NZI1904:NZK1904" si="2994">SUM(NZI1905:NZI1907)</f>
        <v>0</v>
      </c>
      <c r="NZJ1904" s="2152">
        <f t="shared" si="2994"/>
        <v>115001</v>
      </c>
      <c r="NZK1904" s="2152">
        <f t="shared" si="2994"/>
        <v>0</v>
      </c>
      <c r="NZL1904" s="1230">
        <f t="shared" ref="NZL1904:NZL1907" si="2995">NZK1904/NZJ1904</f>
        <v>0</v>
      </c>
      <c r="NZM1904" s="1193"/>
      <c r="NZN1904" s="1193"/>
      <c r="NZO1904" s="2676" t="s">
        <v>698</v>
      </c>
      <c r="NZP1904" s="2677"/>
      <c r="NZQ1904" s="2152">
        <f t="shared" ref="NZQ1904:NZS1904" si="2996">SUM(NZQ1905:NZQ1907)</f>
        <v>0</v>
      </c>
      <c r="NZR1904" s="2152">
        <f t="shared" si="2996"/>
        <v>115001</v>
      </c>
      <c r="NZS1904" s="2152">
        <f t="shared" si="2996"/>
        <v>0</v>
      </c>
      <c r="NZT1904" s="1230">
        <f t="shared" ref="NZT1904:NZT1907" si="2997">NZS1904/NZR1904</f>
        <v>0</v>
      </c>
      <c r="NZU1904" s="1193"/>
      <c r="NZV1904" s="1193"/>
      <c r="NZW1904" s="2676" t="s">
        <v>698</v>
      </c>
      <c r="NZX1904" s="2677"/>
      <c r="NZY1904" s="2152">
        <f t="shared" ref="NZY1904:OAA1904" si="2998">SUM(NZY1905:NZY1907)</f>
        <v>0</v>
      </c>
      <c r="NZZ1904" s="2152">
        <f t="shared" si="2998"/>
        <v>115001</v>
      </c>
      <c r="OAA1904" s="2152">
        <f t="shared" si="2998"/>
        <v>0</v>
      </c>
      <c r="OAB1904" s="1230">
        <f t="shared" ref="OAB1904:OAB1907" si="2999">OAA1904/NZZ1904</f>
        <v>0</v>
      </c>
      <c r="OAC1904" s="1193"/>
      <c r="OAD1904" s="1193"/>
      <c r="OAE1904" s="2676" t="s">
        <v>698</v>
      </c>
      <c r="OAF1904" s="2677"/>
      <c r="OAG1904" s="2152">
        <f t="shared" ref="OAG1904:OAI1904" si="3000">SUM(OAG1905:OAG1907)</f>
        <v>0</v>
      </c>
      <c r="OAH1904" s="2152">
        <f t="shared" si="3000"/>
        <v>115001</v>
      </c>
      <c r="OAI1904" s="2152">
        <f t="shared" si="3000"/>
        <v>0</v>
      </c>
      <c r="OAJ1904" s="1230">
        <f t="shared" ref="OAJ1904:OAJ1907" si="3001">OAI1904/OAH1904</f>
        <v>0</v>
      </c>
      <c r="OAK1904" s="1193"/>
      <c r="OAL1904" s="1193"/>
      <c r="OAM1904" s="2676" t="s">
        <v>698</v>
      </c>
      <c r="OAN1904" s="2677"/>
      <c r="OAO1904" s="2152">
        <f t="shared" ref="OAO1904:OAQ1904" si="3002">SUM(OAO1905:OAO1907)</f>
        <v>0</v>
      </c>
      <c r="OAP1904" s="2152">
        <f t="shared" si="3002"/>
        <v>115001</v>
      </c>
      <c r="OAQ1904" s="2152">
        <f t="shared" si="3002"/>
        <v>0</v>
      </c>
      <c r="OAR1904" s="1230">
        <f t="shared" ref="OAR1904:OAR1907" si="3003">OAQ1904/OAP1904</f>
        <v>0</v>
      </c>
      <c r="OAS1904" s="1193"/>
      <c r="OAT1904" s="1193"/>
      <c r="OAU1904" s="2676" t="s">
        <v>698</v>
      </c>
      <c r="OAV1904" s="2677"/>
      <c r="OAW1904" s="2152">
        <f t="shared" ref="OAW1904:OAY1904" si="3004">SUM(OAW1905:OAW1907)</f>
        <v>0</v>
      </c>
      <c r="OAX1904" s="2152">
        <f t="shared" si="3004"/>
        <v>115001</v>
      </c>
      <c r="OAY1904" s="2152">
        <f t="shared" si="3004"/>
        <v>0</v>
      </c>
      <c r="OAZ1904" s="1230">
        <f t="shared" ref="OAZ1904:OAZ1907" si="3005">OAY1904/OAX1904</f>
        <v>0</v>
      </c>
      <c r="OBA1904" s="1193"/>
      <c r="OBB1904" s="1193"/>
      <c r="OBC1904" s="2676" t="s">
        <v>698</v>
      </c>
      <c r="OBD1904" s="2677"/>
      <c r="OBE1904" s="2152">
        <f t="shared" ref="OBE1904:OBG1904" si="3006">SUM(OBE1905:OBE1907)</f>
        <v>0</v>
      </c>
      <c r="OBF1904" s="2152">
        <f t="shared" si="3006"/>
        <v>115001</v>
      </c>
      <c r="OBG1904" s="2152">
        <f t="shared" si="3006"/>
        <v>0</v>
      </c>
      <c r="OBH1904" s="1230">
        <f t="shared" ref="OBH1904:OBH1907" si="3007">OBG1904/OBF1904</f>
        <v>0</v>
      </c>
      <c r="OBI1904" s="1193"/>
      <c r="OBJ1904" s="1193"/>
      <c r="OBK1904" s="2676" t="s">
        <v>698</v>
      </c>
      <c r="OBL1904" s="2677"/>
      <c r="OBM1904" s="2152">
        <f t="shared" ref="OBM1904:OBO1904" si="3008">SUM(OBM1905:OBM1907)</f>
        <v>0</v>
      </c>
      <c r="OBN1904" s="2152">
        <f t="shared" si="3008"/>
        <v>115001</v>
      </c>
      <c r="OBO1904" s="2152">
        <f t="shared" si="3008"/>
        <v>0</v>
      </c>
      <c r="OBP1904" s="1230">
        <f t="shared" ref="OBP1904:OBP1907" si="3009">OBO1904/OBN1904</f>
        <v>0</v>
      </c>
      <c r="OBQ1904" s="1193"/>
      <c r="OBR1904" s="1193"/>
      <c r="OBS1904" s="2676" t="s">
        <v>698</v>
      </c>
      <c r="OBT1904" s="2677"/>
      <c r="OBU1904" s="2152">
        <f t="shared" ref="OBU1904:OBW1904" si="3010">SUM(OBU1905:OBU1907)</f>
        <v>0</v>
      </c>
      <c r="OBV1904" s="2152">
        <f t="shared" si="3010"/>
        <v>115001</v>
      </c>
      <c r="OBW1904" s="2152">
        <f t="shared" si="3010"/>
        <v>0</v>
      </c>
      <c r="OBX1904" s="1230">
        <f t="shared" ref="OBX1904:OBX1907" si="3011">OBW1904/OBV1904</f>
        <v>0</v>
      </c>
      <c r="OBY1904" s="1193"/>
      <c r="OBZ1904" s="1193"/>
      <c r="OCA1904" s="2676" t="s">
        <v>698</v>
      </c>
      <c r="OCB1904" s="2677"/>
      <c r="OCC1904" s="2152">
        <f t="shared" ref="OCC1904:OCE1904" si="3012">SUM(OCC1905:OCC1907)</f>
        <v>0</v>
      </c>
      <c r="OCD1904" s="2152">
        <f t="shared" si="3012"/>
        <v>115001</v>
      </c>
      <c r="OCE1904" s="2152">
        <f t="shared" si="3012"/>
        <v>0</v>
      </c>
      <c r="OCF1904" s="1230">
        <f t="shared" ref="OCF1904:OCF1907" si="3013">OCE1904/OCD1904</f>
        <v>0</v>
      </c>
      <c r="OCG1904" s="1193"/>
      <c r="OCH1904" s="1193"/>
      <c r="OCI1904" s="2676" t="s">
        <v>698</v>
      </c>
      <c r="OCJ1904" s="2677"/>
      <c r="OCK1904" s="2152">
        <f t="shared" ref="OCK1904:OCM1904" si="3014">SUM(OCK1905:OCK1907)</f>
        <v>0</v>
      </c>
      <c r="OCL1904" s="2152">
        <f t="shared" si="3014"/>
        <v>115001</v>
      </c>
      <c r="OCM1904" s="2152">
        <f t="shared" si="3014"/>
        <v>0</v>
      </c>
      <c r="OCN1904" s="1230">
        <f t="shared" ref="OCN1904:OCN1907" si="3015">OCM1904/OCL1904</f>
        <v>0</v>
      </c>
      <c r="OCO1904" s="1193"/>
      <c r="OCP1904" s="1193"/>
      <c r="OCQ1904" s="2676" t="s">
        <v>698</v>
      </c>
      <c r="OCR1904" s="2677"/>
      <c r="OCS1904" s="2152">
        <f t="shared" ref="OCS1904:OCU1904" si="3016">SUM(OCS1905:OCS1907)</f>
        <v>0</v>
      </c>
      <c r="OCT1904" s="2152">
        <f t="shared" si="3016"/>
        <v>115001</v>
      </c>
      <c r="OCU1904" s="2152">
        <f t="shared" si="3016"/>
        <v>0</v>
      </c>
      <c r="OCV1904" s="1230">
        <f t="shared" ref="OCV1904:OCV1907" si="3017">OCU1904/OCT1904</f>
        <v>0</v>
      </c>
      <c r="OCW1904" s="1193"/>
      <c r="OCX1904" s="1193"/>
      <c r="OCY1904" s="2676" t="s">
        <v>698</v>
      </c>
      <c r="OCZ1904" s="2677"/>
      <c r="ODA1904" s="2152">
        <f t="shared" ref="ODA1904:ODC1904" si="3018">SUM(ODA1905:ODA1907)</f>
        <v>0</v>
      </c>
      <c r="ODB1904" s="2152">
        <f t="shared" si="3018"/>
        <v>115001</v>
      </c>
      <c r="ODC1904" s="2152">
        <f t="shared" si="3018"/>
        <v>0</v>
      </c>
      <c r="ODD1904" s="1230">
        <f t="shared" ref="ODD1904:ODD1907" si="3019">ODC1904/ODB1904</f>
        <v>0</v>
      </c>
      <c r="ODE1904" s="1193"/>
      <c r="ODF1904" s="1193"/>
      <c r="ODG1904" s="2676" t="s">
        <v>698</v>
      </c>
      <c r="ODH1904" s="2677"/>
      <c r="ODI1904" s="2152">
        <f t="shared" ref="ODI1904:ODK1904" si="3020">SUM(ODI1905:ODI1907)</f>
        <v>0</v>
      </c>
      <c r="ODJ1904" s="2152">
        <f t="shared" si="3020"/>
        <v>115001</v>
      </c>
      <c r="ODK1904" s="2152">
        <f t="shared" si="3020"/>
        <v>0</v>
      </c>
      <c r="ODL1904" s="1230">
        <f t="shared" ref="ODL1904:ODL1907" si="3021">ODK1904/ODJ1904</f>
        <v>0</v>
      </c>
      <c r="ODM1904" s="1193"/>
      <c r="ODN1904" s="1193"/>
      <c r="ODO1904" s="2676" t="s">
        <v>698</v>
      </c>
      <c r="ODP1904" s="2677"/>
      <c r="ODQ1904" s="2152">
        <f t="shared" ref="ODQ1904:ODS1904" si="3022">SUM(ODQ1905:ODQ1907)</f>
        <v>0</v>
      </c>
      <c r="ODR1904" s="2152">
        <f t="shared" si="3022"/>
        <v>115001</v>
      </c>
      <c r="ODS1904" s="2152">
        <f t="shared" si="3022"/>
        <v>0</v>
      </c>
      <c r="ODT1904" s="1230">
        <f t="shared" ref="ODT1904:ODT1907" si="3023">ODS1904/ODR1904</f>
        <v>0</v>
      </c>
      <c r="ODU1904" s="1193"/>
      <c r="ODV1904" s="1193"/>
      <c r="ODW1904" s="2676" t="s">
        <v>698</v>
      </c>
      <c r="ODX1904" s="2677"/>
      <c r="ODY1904" s="2152">
        <f t="shared" ref="ODY1904:OEA1904" si="3024">SUM(ODY1905:ODY1907)</f>
        <v>0</v>
      </c>
      <c r="ODZ1904" s="2152">
        <f t="shared" si="3024"/>
        <v>115001</v>
      </c>
      <c r="OEA1904" s="2152">
        <f t="shared" si="3024"/>
        <v>0</v>
      </c>
      <c r="OEB1904" s="1230">
        <f t="shared" ref="OEB1904:OEB1907" si="3025">OEA1904/ODZ1904</f>
        <v>0</v>
      </c>
      <c r="OEC1904" s="1193"/>
      <c r="OED1904" s="1193"/>
      <c r="OEE1904" s="2676" t="s">
        <v>698</v>
      </c>
      <c r="OEF1904" s="2677"/>
      <c r="OEG1904" s="2152">
        <f t="shared" ref="OEG1904:OEI1904" si="3026">SUM(OEG1905:OEG1907)</f>
        <v>0</v>
      </c>
      <c r="OEH1904" s="2152">
        <f t="shared" si="3026"/>
        <v>115001</v>
      </c>
      <c r="OEI1904" s="2152">
        <f t="shared" si="3026"/>
        <v>0</v>
      </c>
      <c r="OEJ1904" s="1230">
        <f t="shared" ref="OEJ1904:OEJ1907" si="3027">OEI1904/OEH1904</f>
        <v>0</v>
      </c>
      <c r="OEK1904" s="1193"/>
      <c r="OEL1904" s="1193"/>
      <c r="OEM1904" s="2676" t="s">
        <v>698</v>
      </c>
      <c r="OEN1904" s="2677"/>
      <c r="OEO1904" s="2152">
        <f t="shared" ref="OEO1904:OEQ1904" si="3028">SUM(OEO1905:OEO1907)</f>
        <v>0</v>
      </c>
      <c r="OEP1904" s="2152">
        <f t="shared" si="3028"/>
        <v>115001</v>
      </c>
      <c r="OEQ1904" s="2152">
        <f t="shared" si="3028"/>
        <v>0</v>
      </c>
      <c r="OER1904" s="1230">
        <f t="shared" ref="OER1904:OER1907" si="3029">OEQ1904/OEP1904</f>
        <v>0</v>
      </c>
      <c r="OES1904" s="1193"/>
      <c r="OET1904" s="1193"/>
      <c r="OEU1904" s="2676" t="s">
        <v>698</v>
      </c>
      <c r="OEV1904" s="2677"/>
      <c r="OEW1904" s="2152">
        <f t="shared" ref="OEW1904:OEY1904" si="3030">SUM(OEW1905:OEW1907)</f>
        <v>0</v>
      </c>
      <c r="OEX1904" s="2152">
        <f t="shared" si="3030"/>
        <v>115001</v>
      </c>
      <c r="OEY1904" s="2152">
        <f t="shared" si="3030"/>
        <v>0</v>
      </c>
      <c r="OEZ1904" s="1230">
        <f t="shared" ref="OEZ1904:OEZ1907" si="3031">OEY1904/OEX1904</f>
        <v>0</v>
      </c>
      <c r="OFA1904" s="1193"/>
      <c r="OFB1904" s="1193"/>
      <c r="OFC1904" s="2676" t="s">
        <v>698</v>
      </c>
      <c r="OFD1904" s="2677"/>
      <c r="OFE1904" s="2152">
        <f t="shared" ref="OFE1904:OFG1904" si="3032">SUM(OFE1905:OFE1907)</f>
        <v>0</v>
      </c>
      <c r="OFF1904" s="2152">
        <f t="shared" si="3032"/>
        <v>115001</v>
      </c>
      <c r="OFG1904" s="2152">
        <f t="shared" si="3032"/>
        <v>0</v>
      </c>
      <c r="OFH1904" s="1230">
        <f t="shared" ref="OFH1904:OFH1907" si="3033">OFG1904/OFF1904</f>
        <v>0</v>
      </c>
      <c r="OFI1904" s="1193"/>
      <c r="OFJ1904" s="1193"/>
      <c r="OFK1904" s="2676" t="s">
        <v>698</v>
      </c>
      <c r="OFL1904" s="2677"/>
      <c r="OFM1904" s="2152">
        <f t="shared" ref="OFM1904:OFO1904" si="3034">SUM(OFM1905:OFM1907)</f>
        <v>0</v>
      </c>
      <c r="OFN1904" s="2152">
        <f t="shared" si="3034"/>
        <v>115001</v>
      </c>
      <c r="OFO1904" s="2152">
        <f t="shared" si="3034"/>
        <v>0</v>
      </c>
      <c r="OFP1904" s="1230">
        <f t="shared" ref="OFP1904:OFP1907" si="3035">OFO1904/OFN1904</f>
        <v>0</v>
      </c>
      <c r="OFQ1904" s="1193"/>
      <c r="OFR1904" s="1193"/>
      <c r="OFS1904" s="2676" t="s">
        <v>698</v>
      </c>
      <c r="OFT1904" s="2677"/>
      <c r="OFU1904" s="2152">
        <f t="shared" ref="OFU1904:OFW1904" si="3036">SUM(OFU1905:OFU1907)</f>
        <v>0</v>
      </c>
      <c r="OFV1904" s="2152">
        <f t="shared" si="3036"/>
        <v>115001</v>
      </c>
      <c r="OFW1904" s="2152">
        <f t="shared" si="3036"/>
        <v>0</v>
      </c>
      <c r="OFX1904" s="1230">
        <f t="shared" ref="OFX1904:OFX1907" si="3037">OFW1904/OFV1904</f>
        <v>0</v>
      </c>
      <c r="OFY1904" s="1193"/>
      <c r="OFZ1904" s="1193"/>
      <c r="OGA1904" s="2676" t="s">
        <v>698</v>
      </c>
      <c r="OGB1904" s="2677"/>
      <c r="OGC1904" s="2152">
        <f t="shared" ref="OGC1904:OGE1904" si="3038">SUM(OGC1905:OGC1907)</f>
        <v>0</v>
      </c>
      <c r="OGD1904" s="2152">
        <f t="shared" si="3038"/>
        <v>115001</v>
      </c>
      <c r="OGE1904" s="2152">
        <f t="shared" si="3038"/>
        <v>0</v>
      </c>
      <c r="OGF1904" s="1230">
        <f t="shared" ref="OGF1904:OGF1907" si="3039">OGE1904/OGD1904</f>
        <v>0</v>
      </c>
      <c r="OGG1904" s="1193"/>
      <c r="OGH1904" s="1193"/>
      <c r="OGI1904" s="2676" t="s">
        <v>698</v>
      </c>
      <c r="OGJ1904" s="2677"/>
      <c r="OGK1904" s="2152">
        <f t="shared" ref="OGK1904:OGM1904" si="3040">SUM(OGK1905:OGK1907)</f>
        <v>0</v>
      </c>
      <c r="OGL1904" s="2152">
        <f t="shared" si="3040"/>
        <v>115001</v>
      </c>
      <c r="OGM1904" s="2152">
        <f t="shared" si="3040"/>
        <v>0</v>
      </c>
      <c r="OGN1904" s="1230">
        <f t="shared" ref="OGN1904:OGN1907" si="3041">OGM1904/OGL1904</f>
        <v>0</v>
      </c>
      <c r="OGO1904" s="1193"/>
      <c r="OGP1904" s="1193"/>
      <c r="OGQ1904" s="2676" t="s">
        <v>698</v>
      </c>
      <c r="OGR1904" s="2677"/>
      <c r="OGS1904" s="2152">
        <f t="shared" ref="OGS1904:OGU1904" si="3042">SUM(OGS1905:OGS1907)</f>
        <v>0</v>
      </c>
      <c r="OGT1904" s="2152">
        <f t="shared" si="3042"/>
        <v>115001</v>
      </c>
      <c r="OGU1904" s="2152">
        <f t="shared" si="3042"/>
        <v>0</v>
      </c>
      <c r="OGV1904" s="1230">
        <f t="shared" ref="OGV1904:OGV1907" si="3043">OGU1904/OGT1904</f>
        <v>0</v>
      </c>
      <c r="OGW1904" s="1193"/>
      <c r="OGX1904" s="1193"/>
      <c r="OGY1904" s="2676" t="s">
        <v>698</v>
      </c>
      <c r="OGZ1904" s="2677"/>
      <c r="OHA1904" s="2152">
        <f t="shared" ref="OHA1904:OHC1904" si="3044">SUM(OHA1905:OHA1907)</f>
        <v>0</v>
      </c>
      <c r="OHB1904" s="2152">
        <f t="shared" si="3044"/>
        <v>115001</v>
      </c>
      <c r="OHC1904" s="2152">
        <f t="shared" si="3044"/>
        <v>0</v>
      </c>
      <c r="OHD1904" s="1230">
        <f t="shared" ref="OHD1904:OHD1907" si="3045">OHC1904/OHB1904</f>
        <v>0</v>
      </c>
      <c r="OHE1904" s="1193"/>
      <c r="OHF1904" s="1193"/>
      <c r="OHG1904" s="2676" t="s">
        <v>698</v>
      </c>
      <c r="OHH1904" s="2677"/>
      <c r="OHI1904" s="2152">
        <f t="shared" ref="OHI1904:OHK1904" si="3046">SUM(OHI1905:OHI1907)</f>
        <v>0</v>
      </c>
      <c r="OHJ1904" s="2152">
        <f t="shared" si="3046"/>
        <v>115001</v>
      </c>
      <c r="OHK1904" s="2152">
        <f t="shared" si="3046"/>
        <v>0</v>
      </c>
      <c r="OHL1904" s="1230">
        <f t="shared" ref="OHL1904:OHL1907" si="3047">OHK1904/OHJ1904</f>
        <v>0</v>
      </c>
      <c r="OHM1904" s="1193"/>
      <c r="OHN1904" s="1193"/>
      <c r="OHO1904" s="2676" t="s">
        <v>698</v>
      </c>
      <c r="OHP1904" s="2677"/>
      <c r="OHQ1904" s="2152">
        <f t="shared" ref="OHQ1904:OHS1904" si="3048">SUM(OHQ1905:OHQ1907)</f>
        <v>0</v>
      </c>
      <c r="OHR1904" s="2152">
        <f t="shared" si="3048"/>
        <v>115001</v>
      </c>
      <c r="OHS1904" s="2152">
        <f t="shared" si="3048"/>
        <v>0</v>
      </c>
      <c r="OHT1904" s="1230">
        <f t="shared" ref="OHT1904:OHT1907" si="3049">OHS1904/OHR1904</f>
        <v>0</v>
      </c>
      <c r="OHU1904" s="1193"/>
      <c r="OHV1904" s="1193"/>
      <c r="OHW1904" s="2676" t="s">
        <v>698</v>
      </c>
      <c r="OHX1904" s="2677"/>
      <c r="OHY1904" s="2152">
        <f t="shared" ref="OHY1904:OIA1904" si="3050">SUM(OHY1905:OHY1907)</f>
        <v>0</v>
      </c>
      <c r="OHZ1904" s="2152">
        <f t="shared" si="3050"/>
        <v>115001</v>
      </c>
      <c r="OIA1904" s="2152">
        <f t="shared" si="3050"/>
        <v>0</v>
      </c>
      <c r="OIB1904" s="1230">
        <f t="shared" ref="OIB1904:OIB1907" si="3051">OIA1904/OHZ1904</f>
        <v>0</v>
      </c>
      <c r="OIC1904" s="1193"/>
      <c r="OID1904" s="1193"/>
      <c r="OIE1904" s="2676" t="s">
        <v>698</v>
      </c>
      <c r="OIF1904" s="2677"/>
      <c r="OIG1904" s="2152">
        <f t="shared" ref="OIG1904:OII1904" si="3052">SUM(OIG1905:OIG1907)</f>
        <v>0</v>
      </c>
      <c r="OIH1904" s="2152">
        <f t="shared" si="3052"/>
        <v>115001</v>
      </c>
      <c r="OII1904" s="2152">
        <f t="shared" si="3052"/>
        <v>0</v>
      </c>
      <c r="OIJ1904" s="1230">
        <f t="shared" ref="OIJ1904:OIJ1907" si="3053">OII1904/OIH1904</f>
        <v>0</v>
      </c>
      <c r="OIK1904" s="1193"/>
      <c r="OIL1904" s="1193"/>
      <c r="OIM1904" s="2676" t="s">
        <v>698</v>
      </c>
      <c r="OIN1904" s="2677"/>
      <c r="OIO1904" s="2152">
        <f t="shared" ref="OIO1904:OIQ1904" si="3054">SUM(OIO1905:OIO1907)</f>
        <v>0</v>
      </c>
      <c r="OIP1904" s="2152">
        <f t="shared" si="3054"/>
        <v>115001</v>
      </c>
      <c r="OIQ1904" s="2152">
        <f t="shared" si="3054"/>
        <v>0</v>
      </c>
      <c r="OIR1904" s="1230">
        <f t="shared" ref="OIR1904:OIR1907" si="3055">OIQ1904/OIP1904</f>
        <v>0</v>
      </c>
      <c r="OIS1904" s="1193"/>
      <c r="OIT1904" s="1193"/>
      <c r="OIU1904" s="2676" t="s">
        <v>698</v>
      </c>
      <c r="OIV1904" s="2677"/>
      <c r="OIW1904" s="2152">
        <f t="shared" ref="OIW1904:OIY1904" si="3056">SUM(OIW1905:OIW1907)</f>
        <v>0</v>
      </c>
      <c r="OIX1904" s="2152">
        <f t="shared" si="3056"/>
        <v>115001</v>
      </c>
      <c r="OIY1904" s="2152">
        <f t="shared" si="3056"/>
        <v>0</v>
      </c>
      <c r="OIZ1904" s="1230">
        <f t="shared" ref="OIZ1904:OIZ1907" si="3057">OIY1904/OIX1904</f>
        <v>0</v>
      </c>
      <c r="OJA1904" s="1193"/>
      <c r="OJB1904" s="1193"/>
      <c r="OJC1904" s="2676" t="s">
        <v>698</v>
      </c>
      <c r="OJD1904" s="2677"/>
      <c r="OJE1904" s="2152">
        <f t="shared" ref="OJE1904:OJG1904" si="3058">SUM(OJE1905:OJE1907)</f>
        <v>0</v>
      </c>
      <c r="OJF1904" s="2152">
        <f t="shared" si="3058"/>
        <v>115001</v>
      </c>
      <c r="OJG1904" s="2152">
        <f t="shared" si="3058"/>
        <v>0</v>
      </c>
      <c r="OJH1904" s="1230">
        <f t="shared" ref="OJH1904:OJH1907" si="3059">OJG1904/OJF1904</f>
        <v>0</v>
      </c>
      <c r="OJI1904" s="1193"/>
      <c r="OJJ1904" s="1193"/>
      <c r="OJK1904" s="2676" t="s">
        <v>698</v>
      </c>
      <c r="OJL1904" s="2677"/>
      <c r="OJM1904" s="2152">
        <f t="shared" ref="OJM1904:OJO1904" si="3060">SUM(OJM1905:OJM1907)</f>
        <v>0</v>
      </c>
      <c r="OJN1904" s="2152">
        <f t="shared" si="3060"/>
        <v>115001</v>
      </c>
      <c r="OJO1904" s="2152">
        <f t="shared" si="3060"/>
        <v>0</v>
      </c>
      <c r="OJP1904" s="1230">
        <f t="shared" ref="OJP1904:OJP1907" si="3061">OJO1904/OJN1904</f>
        <v>0</v>
      </c>
      <c r="OJQ1904" s="1193"/>
      <c r="OJR1904" s="1193"/>
      <c r="OJS1904" s="2676" t="s">
        <v>698</v>
      </c>
      <c r="OJT1904" s="2677"/>
      <c r="OJU1904" s="2152">
        <f t="shared" ref="OJU1904:OJW1904" si="3062">SUM(OJU1905:OJU1907)</f>
        <v>0</v>
      </c>
      <c r="OJV1904" s="2152">
        <f t="shared" si="3062"/>
        <v>115001</v>
      </c>
      <c r="OJW1904" s="2152">
        <f t="shared" si="3062"/>
        <v>0</v>
      </c>
      <c r="OJX1904" s="1230">
        <f t="shared" ref="OJX1904:OJX1907" si="3063">OJW1904/OJV1904</f>
        <v>0</v>
      </c>
      <c r="OJY1904" s="1193"/>
      <c r="OJZ1904" s="1193"/>
      <c r="OKA1904" s="2676" t="s">
        <v>698</v>
      </c>
      <c r="OKB1904" s="2677"/>
      <c r="OKC1904" s="2152">
        <f t="shared" ref="OKC1904:OKE1904" si="3064">SUM(OKC1905:OKC1907)</f>
        <v>0</v>
      </c>
      <c r="OKD1904" s="2152">
        <f t="shared" si="3064"/>
        <v>115001</v>
      </c>
      <c r="OKE1904" s="2152">
        <f t="shared" si="3064"/>
        <v>0</v>
      </c>
      <c r="OKF1904" s="1230">
        <f t="shared" ref="OKF1904:OKF1907" si="3065">OKE1904/OKD1904</f>
        <v>0</v>
      </c>
      <c r="OKG1904" s="1193"/>
      <c r="OKH1904" s="1193"/>
      <c r="OKI1904" s="2676" t="s">
        <v>698</v>
      </c>
      <c r="OKJ1904" s="2677"/>
      <c r="OKK1904" s="2152">
        <f t="shared" ref="OKK1904:OKM1904" si="3066">SUM(OKK1905:OKK1907)</f>
        <v>0</v>
      </c>
      <c r="OKL1904" s="2152">
        <f t="shared" si="3066"/>
        <v>115001</v>
      </c>
      <c r="OKM1904" s="2152">
        <f t="shared" si="3066"/>
        <v>0</v>
      </c>
      <c r="OKN1904" s="1230">
        <f t="shared" ref="OKN1904:OKN1907" si="3067">OKM1904/OKL1904</f>
        <v>0</v>
      </c>
      <c r="OKO1904" s="1193"/>
      <c r="OKP1904" s="1193"/>
      <c r="OKQ1904" s="2676" t="s">
        <v>698</v>
      </c>
      <c r="OKR1904" s="2677"/>
      <c r="OKS1904" s="2152">
        <f t="shared" ref="OKS1904:OKU1904" si="3068">SUM(OKS1905:OKS1907)</f>
        <v>0</v>
      </c>
      <c r="OKT1904" s="2152">
        <f t="shared" si="3068"/>
        <v>115001</v>
      </c>
      <c r="OKU1904" s="2152">
        <f t="shared" si="3068"/>
        <v>0</v>
      </c>
      <c r="OKV1904" s="1230">
        <f t="shared" ref="OKV1904:OKV1907" si="3069">OKU1904/OKT1904</f>
        <v>0</v>
      </c>
      <c r="OKW1904" s="1193"/>
      <c r="OKX1904" s="1193"/>
      <c r="OKY1904" s="2676" t="s">
        <v>698</v>
      </c>
      <c r="OKZ1904" s="2677"/>
      <c r="OLA1904" s="2152">
        <f t="shared" ref="OLA1904:OLC1904" si="3070">SUM(OLA1905:OLA1907)</f>
        <v>0</v>
      </c>
      <c r="OLB1904" s="2152">
        <f t="shared" si="3070"/>
        <v>115001</v>
      </c>
      <c r="OLC1904" s="2152">
        <f t="shared" si="3070"/>
        <v>0</v>
      </c>
      <c r="OLD1904" s="1230">
        <f t="shared" ref="OLD1904:OLD1907" si="3071">OLC1904/OLB1904</f>
        <v>0</v>
      </c>
      <c r="OLE1904" s="1193"/>
      <c r="OLF1904" s="1193"/>
      <c r="OLG1904" s="2676" t="s">
        <v>698</v>
      </c>
      <c r="OLH1904" s="2677"/>
      <c r="OLI1904" s="2152">
        <f t="shared" ref="OLI1904:OLK1904" si="3072">SUM(OLI1905:OLI1907)</f>
        <v>0</v>
      </c>
      <c r="OLJ1904" s="2152">
        <f t="shared" si="3072"/>
        <v>115001</v>
      </c>
      <c r="OLK1904" s="2152">
        <f t="shared" si="3072"/>
        <v>0</v>
      </c>
      <c r="OLL1904" s="1230">
        <f t="shared" ref="OLL1904:OLL1907" si="3073">OLK1904/OLJ1904</f>
        <v>0</v>
      </c>
      <c r="OLM1904" s="1193"/>
      <c r="OLN1904" s="1193"/>
      <c r="OLO1904" s="2676" t="s">
        <v>698</v>
      </c>
      <c r="OLP1904" s="2677"/>
      <c r="OLQ1904" s="2152">
        <f t="shared" ref="OLQ1904:OLS1904" si="3074">SUM(OLQ1905:OLQ1907)</f>
        <v>0</v>
      </c>
      <c r="OLR1904" s="2152">
        <f t="shared" si="3074"/>
        <v>115001</v>
      </c>
      <c r="OLS1904" s="2152">
        <f t="shared" si="3074"/>
        <v>0</v>
      </c>
      <c r="OLT1904" s="1230">
        <f t="shared" ref="OLT1904:OLT1907" si="3075">OLS1904/OLR1904</f>
        <v>0</v>
      </c>
      <c r="OLU1904" s="1193"/>
      <c r="OLV1904" s="1193"/>
      <c r="OLW1904" s="2676" t="s">
        <v>698</v>
      </c>
      <c r="OLX1904" s="2677"/>
      <c r="OLY1904" s="2152">
        <f t="shared" ref="OLY1904:OMA1904" si="3076">SUM(OLY1905:OLY1907)</f>
        <v>0</v>
      </c>
      <c r="OLZ1904" s="2152">
        <f t="shared" si="3076"/>
        <v>115001</v>
      </c>
      <c r="OMA1904" s="2152">
        <f t="shared" si="3076"/>
        <v>0</v>
      </c>
      <c r="OMB1904" s="1230">
        <f t="shared" ref="OMB1904:OMB1907" si="3077">OMA1904/OLZ1904</f>
        <v>0</v>
      </c>
      <c r="OMC1904" s="1193"/>
      <c r="OMD1904" s="1193"/>
      <c r="OME1904" s="2676" t="s">
        <v>698</v>
      </c>
      <c r="OMF1904" s="2677"/>
      <c r="OMG1904" s="2152">
        <f t="shared" ref="OMG1904:OMI1904" si="3078">SUM(OMG1905:OMG1907)</f>
        <v>0</v>
      </c>
      <c r="OMH1904" s="2152">
        <f t="shared" si="3078"/>
        <v>115001</v>
      </c>
      <c r="OMI1904" s="2152">
        <f t="shared" si="3078"/>
        <v>0</v>
      </c>
      <c r="OMJ1904" s="1230">
        <f t="shared" ref="OMJ1904:OMJ1907" si="3079">OMI1904/OMH1904</f>
        <v>0</v>
      </c>
      <c r="OMK1904" s="1193"/>
      <c r="OML1904" s="1193"/>
      <c r="OMM1904" s="2676" t="s">
        <v>698</v>
      </c>
      <c r="OMN1904" s="2677"/>
      <c r="OMO1904" s="2152">
        <f t="shared" ref="OMO1904:OMQ1904" si="3080">SUM(OMO1905:OMO1907)</f>
        <v>0</v>
      </c>
      <c r="OMP1904" s="2152">
        <f t="shared" si="3080"/>
        <v>115001</v>
      </c>
      <c r="OMQ1904" s="2152">
        <f t="shared" si="3080"/>
        <v>0</v>
      </c>
      <c r="OMR1904" s="1230">
        <f t="shared" ref="OMR1904:OMR1907" si="3081">OMQ1904/OMP1904</f>
        <v>0</v>
      </c>
      <c r="OMS1904" s="1193"/>
      <c r="OMT1904" s="1193"/>
      <c r="OMU1904" s="2676" t="s">
        <v>698</v>
      </c>
      <c r="OMV1904" s="2677"/>
      <c r="OMW1904" s="2152">
        <f t="shared" ref="OMW1904:OMY1904" si="3082">SUM(OMW1905:OMW1907)</f>
        <v>0</v>
      </c>
      <c r="OMX1904" s="2152">
        <f t="shared" si="3082"/>
        <v>115001</v>
      </c>
      <c r="OMY1904" s="2152">
        <f t="shared" si="3082"/>
        <v>0</v>
      </c>
      <c r="OMZ1904" s="1230">
        <f t="shared" ref="OMZ1904:OMZ1907" si="3083">OMY1904/OMX1904</f>
        <v>0</v>
      </c>
      <c r="ONA1904" s="1193"/>
      <c r="ONB1904" s="1193"/>
      <c r="ONC1904" s="2676" t="s">
        <v>698</v>
      </c>
      <c r="OND1904" s="2677"/>
      <c r="ONE1904" s="2152">
        <f t="shared" ref="ONE1904:ONG1904" si="3084">SUM(ONE1905:ONE1907)</f>
        <v>0</v>
      </c>
      <c r="ONF1904" s="2152">
        <f t="shared" si="3084"/>
        <v>115001</v>
      </c>
      <c r="ONG1904" s="2152">
        <f t="shared" si="3084"/>
        <v>0</v>
      </c>
      <c r="ONH1904" s="1230">
        <f t="shared" ref="ONH1904:ONH1907" si="3085">ONG1904/ONF1904</f>
        <v>0</v>
      </c>
      <c r="ONI1904" s="1193"/>
      <c r="ONJ1904" s="1193"/>
      <c r="ONK1904" s="2676" t="s">
        <v>698</v>
      </c>
      <c r="ONL1904" s="2677"/>
      <c r="ONM1904" s="2152">
        <f t="shared" ref="ONM1904:ONO1904" si="3086">SUM(ONM1905:ONM1907)</f>
        <v>0</v>
      </c>
      <c r="ONN1904" s="2152">
        <f t="shared" si="3086"/>
        <v>115001</v>
      </c>
      <c r="ONO1904" s="2152">
        <f t="shared" si="3086"/>
        <v>0</v>
      </c>
      <c r="ONP1904" s="1230">
        <f t="shared" ref="ONP1904:ONP1907" si="3087">ONO1904/ONN1904</f>
        <v>0</v>
      </c>
      <c r="ONQ1904" s="1193"/>
      <c r="ONR1904" s="1193"/>
      <c r="ONS1904" s="2676" t="s">
        <v>698</v>
      </c>
      <c r="ONT1904" s="2677"/>
      <c r="ONU1904" s="2152">
        <f t="shared" ref="ONU1904:ONW1904" si="3088">SUM(ONU1905:ONU1907)</f>
        <v>0</v>
      </c>
      <c r="ONV1904" s="2152">
        <f t="shared" si="3088"/>
        <v>115001</v>
      </c>
      <c r="ONW1904" s="2152">
        <f t="shared" si="3088"/>
        <v>0</v>
      </c>
      <c r="ONX1904" s="1230">
        <f t="shared" ref="ONX1904:ONX1907" si="3089">ONW1904/ONV1904</f>
        <v>0</v>
      </c>
      <c r="ONY1904" s="1193"/>
      <c r="ONZ1904" s="1193"/>
      <c r="OOA1904" s="2676" t="s">
        <v>698</v>
      </c>
      <c r="OOB1904" s="2677"/>
      <c r="OOC1904" s="2152">
        <f t="shared" ref="OOC1904:OOE1904" si="3090">SUM(OOC1905:OOC1907)</f>
        <v>0</v>
      </c>
      <c r="OOD1904" s="2152">
        <f t="shared" si="3090"/>
        <v>115001</v>
      </c>
      <c r="OOE1904" s="2152">
        <f t="shared" si="3090"/>
        <v>0</v>
      </c>
      <c r="OOF1904" s="1230">
        <f t="shared" ref="OOF1904:OOF1907" si="3091">OOE1904/OOD1904</f>
        <v>0</v>
      </c>
      <c r="OOG1904" s="1193"/>
      <c r="OOH1904" s="1193"/>
      <c r="OOI1904" s="2676" t="s">
        <v>698</v>
      </c>
      <c r="OOJ1904" s="2677"/>
      <c r="OOK1904" s="2152">
        <f t="shared" ref="OOK1904:OOM1904" si="3092">SUM(OOK1905:OOK1907)</f>
        <v>0</v>
      </c>
      <c r="OOL1904" s="2152">
        <f t="shared" si="3092"/>
        <v>115001</v>
      </c>
      <c r="OOM1904" s="2152">
        <f t="shared" si="3092"/>
        <v>0</v>
      </c>
      <c r="OON1904" s="1230">
        <f t="shared" ref="OON1904:OON1907" si="3093">OOM1904/OOL1904</f>
        <v>0</v>
      </c>
      <c r="OOO1904" s="1193"/>
      <c r="OOP1904" s="1193"/>
      <c r="OOQ1904" s="2676" t="s">
        <v>698</v>
      </c>
      <c r="OOR1904" s="2677"/>
      <c r="OOS1904" s="2152">
        <f t="shared" ref="OOS1904:OOU1904" si="3094">SUM(OOS1905:OOS1907)</f>
        <v>0</v>
      </c>
      <c r="OOT1904" s="2152">
        <f t="shared" si="3094"/>
        <v>115001</v>
      </c>
      <c r="OOU1904" s="2152">
        <f t="shared" si="3094"/>
        <v>0</v>
      </c>
      <c r="OOV1904" s="1230">
        <f t="shared" ref="OOV1904:OOV1907" si="3095">OOU1904/OOT1904</f>
        <v>0</v>
      </c>
      <c r="OOW1904" s="1193"/>
      <c r="OOX1904" s="1193"/>
      <c r="OOY1904" s="2676" t="s">
        <v>698</v>
      </c>
      <c r="OOZ1904" s="2677"/>
      <c r="OPA1904" s="2152">
        <f t="shared" ref="OPA1904:OPC1904" si="3096">SUM(OPA1905:OPA1907)</f>
        <v>0</v>
      </c>
      <c r="OPB1904" s="2152">
        <f t="shared" si="3096"/>
        <v>115001</v>
      </c>
      <c r="OPC1904" s="2152">
        <f t="shared" si="3096"/>
        <v>0</v>
      </c>
      <c r="OPD1904" s="1230">
        <f t="shared" ref="OPD1904:OPD1907" si="3097">OPC1904/OPB1904</f>
        <v>0</v>
      </c>
      <c r="OPE1904" s="1193"/>
      <c r="OPF1904" s="1193"/>
      <c r="OPG1904" s="2676" t="s">
        <v>698</v>
      </c>
      <c r="OPH1904" s="2677"/>
      <c r="OPI1904" s="2152">
        <f t="shared" ref="OPI1904:OPK1904" si="3098">SUM(OPI1905:OPI1907)</f>
        <v>0</v>
      </c>
      <c r="OPJ1904" s="2152">
        <f t="shared" si="3098"/>
        <v>115001</v>
      </c>
      <c r="OPK1904" s="2152">
        <f t="shared" si="3098"/>
        <v>0</v>
      </c>
      <c r="OPL1904" s="1230">
        <f t="shared" ref="OPL1904:OPL1907" si="3099">OPK1904/OPJ1904</f>
        <v>0</v>
      </c>
      <c r="OPM1904" s="1193"/>
      <c r="OPN1904" s="1193"/>
      <c r="OPO1904" s="2676" t="s">
        <v>698</v>
      </c>
      <c r="OPP1904" s="2677"/>
      <c r="OPQ1904" s="2152">
        <f t="shared" ref="OPQ1904:OPS1904" si="3100">SUM(OPQ1905:OPQ1907)</f>
        <v>0</v>
      </c>
      <c r="OPR1904" s="2152">
        <f t="shared" si="3100"/>
        <v>115001</v>
      </c>
      <c r="OPS1904" s="2152">
        <f t="shared" si="3100"/>
        <v>0</v>
      </c>
      <c r="OPT1904" s="1230">
        <f t="shared" ref="OPT1904:OPT1907" si="3101">OPS1904/OPR1904</f>
        <v>0</v>
      </c>
      <c r="OPU1904" s="1193"/>
      <c r="OPV1904" s="1193"/>
      <c r="OPW1904" s="2676" t="s">
        <v>698</v>
      </c>
      <c r="OPX1904" s="2677"/>
      <c r="OPY1904" s="2152">
        <f t="shared" ref="OPY1904:OQA1904" si="3102">SUM(OPY1905:OPY1907)</f>
        <v>0</v>
      </c>
      <c r="OPZ1904" s="2152">
        <f t="shared" si="3102"/>
        <v>115001</v>
      </c>
      <c r="OQA1904" s="2152">
        <f t="shared" si="3102"/>
        <v>0</v>
      </c>
      <c r="OQB1904" s="1230">
        <f t="shared" ref="OQB1904:OQB1907" si="3103">OQA1904/OPZ1904</f>
        <v>0</v>
      </c>
      <c r="OQC1904" s="1193"/>
      <c r="OQD1904" s="1193"/>
      <c r="OQE1904" s="2676" t="s">
        <v>698</v>
      </c>
      <c r="OQF1904" s="2677"/>
      <c r="OQG1904" s="2152">
        <f t="shared" ref="OQG1904:OQI1904" si="3104">SUM(OQG1905:OQG1907)</f>
        <v>0</v>
      </c>
      <c r="OQH1904" s="2152">
        <f t="shared" si="3104"/>
        <v>115001</v>
      </c>
      <c r="OQI1904" s="2152">
        <f t="shared" si="3104"/>
        <v>0</v>
      </c>
      <c r="OQJ1904" s="1230">
        <f t="shared" ref="OQJ1904:OQJ1907" si="3105">OQI1904/OQH1904</f>
        <v>0</v>
      </c>
      <c r="OQK1904" s="1193"/>
      <c r="OQL1904" s="1193"/>
      <c r="OQM1904" s="2676" t="s">
        <v>698</v>
      </c>
      <c r="OQN1904" s="2677"/>
      <c r="OQO1904" s="2152">
        <f t="shared" ref="OQO1904:OQQ1904" si="3106">SUM(OQO1905:OQO1907)</f>
        <v>0</v>
      </c>
      <c r="OQP1904" s="2152">
        <f t="shared" si="3106"/>
        <v>115001</v>
      </c>
      <c r="OQQ1904" s="2152">
        <f t="shared" si="3106"/>
        <v>0</v>
      </c>
      <c r="OQR1904" s="1230">
        <f t="shared" ref="OQR1904:OQR1907" si="3107">OQQ1904/OQP1904</f>
        <v>0</v>
      </c>
      <c r="OQS1904" s="1193"/>
      <c r="OQT1904" s="1193"/>
      <c r="OQU1904" s="2676" t="s">
        <v>698</v>
      </c>
      <c r="OQV1904" s="2677"/>
      <c r="OQW1904" s="2152">
        <f t="shared" ref="OQW1904:OQY1904" si="3108">SUM(OQW1905:OQW1907)</f>
        <v>0</v>
      </c>
      <c r="OQX1904" s="2152">
        <f t="shared" si="3108"/>
        <v>115001</v>
      </c>
      <c r="OQY1904" s="2152">
        <f t="shared" si="3108"/>
        <v>0</v>
      </c>
      <c r="OQZ1904" s="1230">
        <f t="shared" ref="OQZ1904:OQZ1907" si="3109">OQY1904/OQX1904</f>
        <v>0</v>
      </c>
      <c r="ORA1904" s="1193"/>
      <c r="ORB1904" s="1193"/>
      <c r="ORC1904" s="2676" t="s">
        <v>698</v>
      </c>
      <c r="ORD1904" s="2677"/>
      <c r="ORE1904" s="2152">
        <f t="shared" ref="ORE1904:ORG1904" si="3110">SUM(ORE1905:ORE1907)</f>
        <v>0</v>
      </c>
      <c r="ORF1904" s="2152">
        <f t="shared" si="3110"/>
        <v>115001</v>
      </c>
      <c r="ORG1904" s="2152">
        <f t="shared" si="3110"/>
        <v>0</v>
      </c>
      <c r="ORH1904" s="1230">
        <f t="shared" ref="ORH1904:ORH1907" si="3111">ORG1904/ORF1904</f>
        <v>0</v>
      </c>
      <c r="ORI1904" s="1193"/>
      <c r="ORJ1904" s="1193"/>
      <c r="ORK1904" s="2676" t="s">
        <v>698</v>
      </c>
      <c r="ORL1904" s="2677"/>
      <c r="ORM1904" s="2152">
        <f t="shared" ref="ORM1904:ORO1904" si="3112">SUM(ORM1905:ORM1907)</f>
        <v>0</v>
      </c>
      <c r="ORN1904" s="2152">
        <f t="shared" si="3112"/>
        <v>115001</v>
      </c>
      <c r="ORO1904" s="2152">
        <f t="shared" si="3112"/>
        <v>0</v>
      </c>
      <c r="ORP1904" s="1230">
        <f t="shared" ref="ORP1904:ORP1907" si="3113">ORO1904/ORN1904</f>
        <v>0</v>
      </c>
      <c r="ORQ1904" s="1193"/>
      <c r="ORR1904" s="1193"/>
      <c r="ORS1904" s="2676" t="s">
        <v>698</v>
      </c>
      <c r="ORT1904" s="2677"/>
      <c r="ORU1904" s="2152">
        <f t="shared" ref="ORU1904:ORW1904" si="3114">SUM(ORU1905:ORU1907)</f>
        <v>0</v>
      </c>
      <c r="ORV1904" s="2152">
        <f t="shared" si="3114"/>
        <v>115001</v>
      </c>
      <c r="ORW1904" s="2152">
        <f t="shared" si="3114"/>
        <v>0</v>
      </c>
      <c r="ORX1904" s="1230">
        <f t="shared" ref="ORX1904:ORX1907" si="3115">ORW1904/ORV1904</f>
        <v>0</v>
      </c>
      <c r="ORY1904" s="1193"/>
      <c r="ORZ1904" s="1193"/>
      <c r="OSA1904" s="2676" t="s">
        <v>698</v>
      </c>
      <c r="OSB1904" s="2677"/>
      <c r="OSC1904" s="2152">
        <f t="shared" ref="OSC1904:OSE1904" si="3116">SUM(OSC1905:OSC1907)</f>
        <v>0</v>
      </c>
      <c r="OSD1904" s="2152">
        <f t="shared" si="3116"/>
        <v>115001</v>
      </c>
      <c r="OSE1904" s="2152">
        <f t="shared" si="3116"/>
        <v>0</v>
      </c>
      <c r="OSF1904" s="1230">
        <f t="shared" ref="OSF1904:OSF1907" si="3117">OSE1904/OSD1904</f>
        <v>0</v>
      </c>
      <c r="OSG1904" s="1193"/>
      <c r="OSH1904" s="1193"/>
      <c r="OSI1904" s="2676" t="s">
        <v>698</v>
      </c>
      <c r="OSJ1904" s="2677"/>
      <c r="OSK1904" s="2152">
        <f t="shared" ref="OSK1904:OSM1904" si="3118">SUM(OSK1905:OSK1907)</f>
        <v>0</v>
      </c>
      <c r="OSL1904" s="2152">
        <f t="shared" si="3118"/>
        <v>115001</v>
      </c>
      <c r="OSM1904" s="2152">
        <f t="shared" si="3118"/>
        <v>0</v>
      </c>
      <c r="OSN1904" s="1230">
        <f t="shared" ref="OSN1904:OSN1907" si="3119">OSM1904/OSL1904</f>
        <v>0</v>
      </c>
      <c r="OSO1904" s="1193"/>
      <c r="OSP1904" s="1193"/>
      <c r="OSQ1904" s="2676" t="s">
        <v>698</v>
      </c>
      <c r="OSR1904" s="2677"/>
      <c r="OSS1904" s="2152">
        <f t="shared" ref="OSS1904:OSU1904" si="3120">SUM(OSS1905:OSS1907)</f>
        <v>0</v>
      </c>
      <c r="OST1904" s="2152">
        <f t="shared" si="3120"/>
        <v>115001</v>
      </c>
      <c r="OSU1904" s="2152">
        <f t="shared" si="3120"/>
        <v>0</v>
      </c>
      <c r="OSV1904" s="1230">
        <f t="shared" ref="OSV1904:OSV1907" si="3121">OSU1904/OST1904</f>
        <v>0</v>
      </c>
      <c r="OSW1904" s="1193"/>
      <c r="OSX1904" s="1193"/>
      <c r="OSY1904" s="2676" t="s">
        <v>698</v>
      </c>
      <c r="OSZ1904" s="2677"/>
      <c r="OTA1904" s="2152">
        <f t="shared" ref="OTA1904:OTC1904" si="3122">SUM(OTA1905:OTA1907)</f>
        <v>0</v>
      </c>
      <c r="OTB1904" s="2152">
        <f t="shared" si="3122"/>
        <v>115001</v>
      </c>
      <c r="OTC1904" s="2152">
        <f t="shared" si="3122"/>
        <v>0</v>
      </c>
      <c r="OTD1904" s="1230">
        <f t="shared" ref="OTD1904:OTD1907" si="3123">OTC1904/OTB1904</f>
        <v>0</v>
      </c>
      <c r="OTE1904" s="1193"/>
      <c r="OTF1904" s="1193"/>
      <c r="OTG1904" s="2676" t="s">
        <v>698</v>
      </c>
      <c r="OTH1904" s="2677"/>
      <c r="OTI1904" s="2152">
        <f t="shared" ref="OTI1904:OTK1904" si="3124">SUM(OTI1905:OTI1907)</f>
        <v>0</v>
      </c>
      <c r="OTJ1904" s="2152">
        <f t="shared" si="3124"/>
        <v>115001</v>
      </c>
      <c r="OTK1904" s="2152">
        <f t="shared" si="3124"/>
        <v>0</v>
      </c>
      <c r="OTL1904" s="1230">
        <f t="shared" ref="OTL1904:OTL1907" si="3125">OTK1904/OTJ1904</f>
        <v>0</v>
      </c>
      <c r="OTM1904" s="1193"/>
      <c r="OTN1904" s="1193"/>
      <c r="OTO1904" s="2676" t="s">
        <v>698</v>
      </c>
      <c r="OTP1904" s="2677"/>
      <c r="OTQ1904" s="2152">
        <f t="shared" ref="OTQ1904:OTS1904" si="3126">SUM(OTQ1905:OTQ1907)</f>
        <v>0</v>
      </c>
      <c r="OTR1904" s="2152">
        <f t="shared" si="3126"/>
        <v>115001</v>
      </c>
      <c r="OTS1904" s="2152">
        <f t="shared" si="3126"/>
        <v>0</v>
      </c>
      <c r="OTT1904" s="1230">
        <f t="shared" ref="OTT1904:OTT1907" si="3127">OTS1904/OTR1904</f>
        <v>0</v>
      </c>
      <c r="OTU1904" s="1193"/>
      <c r="OTV1904" s="1193"/>
      <c r="OTW1904" s="2676" t="s">
        <v>698</v>
      </c>
      <c r="OTX1904" s="2677"/>
      <c r="OTY1904" s="2152">
        <f t="shared" ref="OTY1904:OUA1904" si="3128">SUM(OTY1905:OTY1907)</f>
        <v>0</v>
      </c>
      <c r="OTZ1904" s="2152">
        <f t="shared" si="3128"/>
        <v>115001</v>
      </c>
      <c r="OUA1904" s="2152">
        <f t="shared" si="3128"/>
        <v>0</v>
      </c>
      <c r="OUB1904" s="1230">
        <f t="shared" ref="OUB1904:OUB1907" si="3129">OUA1904/OTZ1904</f>
        <v>0</v>
      </c>
      <c r="OUC1904" s="1193"/>
      <c r="OUD1904" s="1193"/>
      <c r="OUE1904" s="2676" t="s">
        <v>698</v>
      </c>
      <c r="OUF1904" s="2677"/>
      <c r="OUG1904" s="2152">
        <f t="shared" ref="OUG1904:OUI1904" si="3130">SUM(OUG1905:OUG1907)</f>
        <v>0</v>
      </c>
      <c r="OUH1904" s="2152">
        <f t="shared" si="3130"/>
        <v>115001</v>
      </c>
      <c r="OUI1904" s="2152">
        <f t="shared" si="3130"/>
        <v>0</v>
      </c>
      <c r="OUJ1904" s="1230">
        <f t="shared" ref="OUJ1904:OUJ1907" si="3131">OUI1904/OUH1904</f>
        <v>0</v>
      </c>
      <c r="OUK1904" s="1193"/>
      <c r="OUL1904" s="1193"/>
      <c r="OUM1904" s="2676" t="s">
        <v>698</v>
      </c>
      <c r="OUN1904" s="2677"/>
      <c r="OUO1904" s="2152">
        <f t="shared" ref="OUO1904:OUQ1904" si="3132">SUM(OUO1905:OUO1907)</f>
        <v>0</v>
      </c>
      <c r="OUP1904" s="2152">
        <f t="shared" si="3132"/>
        <v>115001</v>
      </c>
      <c r="OUQ1904" s="2152">
        <f t="shared" si="3132"/>
        <v>0</v>
      </c>
      <c r="OUR1904" s="1230">
        <f t="shared" ref="OUR1904:OUR1907" si="3133">OUQ1904/OUP1904</f>
        <v>0</v>
      </c>
      <c r="OUS1904" s="1193"/>
      <c r="OUT1904" s="1193"/>
      <c r="OUU1904" s="2676" t="s">
        <v>698</v>
      </c>
      <c r="OUV1904" s="2677"/>
      <c r="OUW1904" s="2152">
        <f t="shared" ref="OUW1904:OUY1904" si="3134">SUM(OUW1905:OUW1907)</f>
        <v>0</v>
      </c>
      <c r="OUX1904" s="2152">
        <f t="shared" si="3134"/>
        <v>115001</v>
      </c>
      <c r="OUY1904" s="2152">
        <f t="shared" si="3134"/>
        <v>0</v>
      </c>
      <c r="OUZ1904" s="1230">
        <f t="shared" ref="OUZ1904:OUZ1907" si="3135">OUY1904/OUX1904</f>
        <v>0</v>
      </c>
      <c r="OVA1904" s="1193"/>
      <c r="OVB1904" s="1193"/>
      <c r="OVC1904" s="2676" t="s">
        <v>698</v>
      </c>
      <c r="OVD1904" s="2677"/>
      <c r="OVE1904" s="2152">
        <f t="shared" ref="OVE1904:OVG1904" si="3136">SUM(OVE1905:OVE1907)</f>
        <v>0</v>
      </c>
      <c r="OVF1904" s="2152">
        <f t="shared" si="3136"/>
        <v>115001</v>
      </c>
      <c r="OVG1904" s="2152">
        <f t="shared" si="3136"/>
        <v>0</v>
      </c>
      <c r="OVH1904" s="1230">
        <f t="shared" ref="OVH1904:OVH1907" si="3137">OVG1904/OVF1904</f>
        <v>0</v>
      </c>
      <c r="OVI1904" s="1193"/>
      <c r="OVJ1904" s="1193"/>
      <c r="OVK1904" s="2676" t="s">
        <v>698</v>
      </c>
      <c r="OVL1904" s="2677"/>
      <c r="OVM1904" s="2152">
        <f t="shared" ref="OVM1904:OVO1904" si="3138">SUM(OVM1905:OVM1907)</f>
        <v>0</v>
      </c>
      <c r="OVN1904" s="2152">
        <f t="shared" si="3138"/>
        <v>115001</v>
      </c>
      <c r="OVO1904" s="2152">
        <f t="shared" si="3138"/>
        <v>0</v>
      </c>
      <c r="OVP1904" s="1230">
        <f t="shared" ref="OVP1904:OVP1907" si="3139">OVO1904/OVN1904</f>
        <v>0</v>
      </c>
      <c r="OVQ1904" s="1193"/>
      <c r="OVR1904" s="1193"/>
      <c r="OVS1904" s="2676" t="s">
        <v>698</v>
      </c>
      <c r="OVT1904" s="2677"/>
      <c r="OVU1904" s="2152">
        <f t="shared" ref="OVU1904:OVW1904" si="3140">SUM(OVU1905:OVU1907)</f>
        <v>0</v>
      </c>
      <c r="OVV1904" s="2152">
        <f t="shared" si="3140"/>
        <v>115001</v>
      </c>
      <c r="OVW1904" s="2152">
        <f t="shared" si="3140"/>
        <v>0</v>
      </c>
      <c r="OVX1904" s="1230">
        <f t="shared" ref="OVX1904:OVX1907" si="3141">OVW1904/OVV1904</f>
        <v>0</v>
      </c>
      <c r="OVY1904" s="1193"/>
      <c r="OVZ1904" s="1193"/>
      <c r="OWA1904" s="2676" t="s">
        <v>698</v>
      </c>
      <c r="OWB1904" s="2677"/>
      <c r="OWC1904" s="2152">
        <f t="shared" ref="OWC1904:OWE1904" si="3142">SUM(OWC1905:OWC1907)</f>
        <v>0</v>
      </c>
      <c r="OWD1904" s="2152">
        <f t="shared" si="3142"/>
        <v>115001</v>
      </c>
      <c r="OWE1904" s="2152">
        <f t="shared" si="3142"/>
        <v>0</v>
      </c>
      <c r="OWF1904" s="1230">
        <f t="shared" ref="OWF1904:OWF1907" si="3143">OWE1904/OWD1904</f>
        <v>0</v>
      </c>
      <c r="OWG1904" s="1193"/>
      <c r="OWH1904" s="1193"/>
      <c r="OWI1904" s="2676" t="s">
        <v>698</v>
      </c>
      <c r="OWJ1904" s="2677"/>
      <c r="OWK1904" s="2152">
        <f t="shared" ref="OWK1904:OWM1904" si="3144">SUM(OWK1905:OWK1907)</f>
        <v>0</v>
      </c>
      <c r="OWL1904" s="2152">
        <f t="shared" si="3144"/>
        <v>115001</v>
      </c>
      <c r="OWM1904" s="2152">
        <f t="shared" si="3144"/>
        <v>0</v>
      </c>
      <c r="OWN1904" s="1230">
        <f t="shared" ref="OWN1904:OWN1907" si="3145">OWM1904/OWL1904</f>
        <v>0</v>
      </c>
      <c r="OWO1904" s="1193"/>
      <c r="OWP1904" s="1193"/>
      <c r="OWQ1904" s="2676" t="s">
        <v>698</v>
      </c>
      <c r="OWR1904" s="2677"/>
      <c r="OWS1904" s="2152">
        <f t="shared" ref="OWS1904:OWU1904" si="3146">SUM(OWS1905:OWS1907)</f>
        <v>0</v>
      </c>
      <c r="OWT1904" s="2152">
        <f t="shared" si="3146"/>
        <v>115001</v>
      </c>
      <c r="OWU1904" s="2152">
        <f t="shared" si="3146"/>
        <v>0</v>
      </c>
      <c r="OWV1904" s="1230">
        <f t="shared" ref="OWV1904:OWV1907" si="3147">OWU1904/OWT1904</f>
        <v>0</v>
      </c>
      <c r="OWW1904" s="1193"/>
      <c r="OWX1904" s="1193"/>
      <c r="OWY1904" s="2676" t="s">
        <v>698</v>
      </c>
      <c r="OWZ1904" s="2677"/>
      <c r="OXA1904" s="2152">
        <f t="shared" ref="OXA1904:OXC1904" si="3148">SUM(OXA1905:OXA1907)</f>
        <v>0</v>
      </c>
      <c r="OXB1904" s="2152">
        <f t="shared" si="3148"/>
        <v>115001</v>
      </c>
      <c r="OXC1904" s="2152">
        <f t="shared" si="3148"/>
        <v>0</v>
      </c>
      <c r="OXD1904" s="1230">
        <f t="shared" ref="OXD1904:OXD1907" si="3149">OXC1904/OXB1904</f>
        <v>0</v>
      </c>
      <c r="OXE1904" s="1193"/>
      <c r="OXF1904" s="1193"/>
      <c r="OXG1904" s="2676" t="s">
        <v>698</v>
      </c>
      <c r="OXH1904" s="2677"/>
      <c r="OXI1904" s="2152">
        <f t="shared" ref="OXI1904:OXK1904" si="3150">SUM(OXI1905:OXI1907)</f>
        <v>0</v>
      </c>
      <c r="OXJ1904" s="2152">
        <f t="shared" si="3150"/>
        <v>115001</v>
      </c>
      <c r="OXK1904" s="2152">
        <f t="shared" si="3150"/>
        <v>0</v>
      </c>
      <c r="OXL1904" s="1230">
        <f t="shared" ref="OXL1904:OXL1907" si="3151">OXK1904/OXJ1904</f>
        <v>0</v>
      </c>
      <c r="OXM1904" s="1193"/>
      <c r="OXN1904" s="1193"/>
      <c r="OXO1904" s="2676" t="s">
        <v>698</v>
      </c>
      <c r="OXP1904" s="2677"/>
      <c r="OXQ1904" s="2152">
        <f t="shared" ref="OXQ1904:OXS1904" si="3152">SUM(OXQ1905:OXQ1907)</f>
        <v>0</v>
      </c>
      <c r="OXR1904" s="2152">
        <f t="shared" si="3152"/>
        <v>115001</v>
      </c>
      <c r="OXS1904" s="2152">
        <f t="shared" si="3152"/>
        <v>0</v>
      </c>
      <c r="OXT1904" s="1230">
        <f t="shared" ref="OXT1904:OXT1907" si="3153">OXS1904/OXR1904</f>
        <v>0</v>
      </c>
      <c r="OXU1904" s="1193"/>
      <c r="OXV1904" s="1193"/>
      <c r="OXW1904" s="2676" t="s">
        <v>698</v>
      </c>
      <c r="OXX1904" s="2677"/>
      <c r="OXY1904" s="2152">
        <f t="shared" ref="OXY1904:OYA1904" si="3154">SUM(OXY1905:OXY1907)</f>
        <v>0</v>
      </c>
      <c r="OXZ1904" s="2152">
        <f t="shared" si="3154"/>
        <v>115001</v>
      </c>
      <c r="OYA1904" s="2152">
        <f t="shared" si="3154"/>
        <v>0</v>
      </c>
      <c r="OYB1904" s="1230">
        <f t="shared" ref="OYB1904:OYB1907" si="3155">OYA1904/OXZ1904</f>
        <v>0</v>
      </c>
      <c r="OYC1904" s="1193"/>
      <c r="OYD1904" s="1193"/>
      <c r="OYE1904" s="2676" t="s">
        <v>698</v>
      </c>
      <c r="OYF1904" s="2677"/>
      <c r="OYG1904" s="2152">
        <f t="shared" ref="OYG1904:OYI1904" si="3156">SUM(OYG1905:OYG1907)</f>
        <v>0</v>
      </c>
      <c r="OYH1904" s="2152">
        <f t="shared" si="3156"/>
        <v>115001</v>
      </c>
      <c r="OYI1904" s="2152">
        <f t="shared" si="3156"/>
        <v>0</v>
      </c>
      <c r="OYJ1904" s="1230">
        <f t="shared" ref="OYJ1904:OYJ1907" si="3157">OYI1904/OYH1904</f>
        <v>0</v>
      </c>
      <c r="OYK1904" s="1193"/>
      <c r="OYL1904" s="1193"/>
      <c r="OYM1904" s="2676" t="s">
        <v>698</v>
      </c>
      <c r="OYN1904" s="2677"/>
      <c r="OYO1904" s="2152">
        <f t="shared" ref="OYO1904:OYQ1904" si="3158">SUM(OYO1905:OYO1907)</f>
        <v>0</v>
      </c>
      <c r="OYP1904" s="2152">
        <f t="shared" si="3158"/>
        <v>115001</v>
      </c>
      <c r="OYQ1904" s="2152">
        <f t="shared" si="3158"/>
        <v>0</v>
      </c>
      <c r="OYR1904" s="1230">
        <f t="shared" ref="OYR1904:OYR1907" si="3159">OYQ1904/OYP1904</f>
        <v>0</v>
      </c>
      <c r="OYS1904" s="1193"/>
      <c r="OYT1904" s="1193"/>
      <c r="OYU1904" s="2676" t="s">
        <v>698</v>
      </c>
      <c r="OYV1904" s="2677"/>
      <c r="OYW1904" s="2152">
        <f t="shared" ref="OYW1904:OYY1904" si="3160">SUM(OYW1905:OYW1907)</f>
        <v>0</v>
      </c>
      <c r="OYX1904" s="2152">
        <f t="shared" si="3160"/>
        <v>115001</v>
      </c>
      <c r="OYY1904" s="2152">
        <f t="shared" si="3160"/>
        <v>0</v>
      </c>
      <c r="OYZ1904" s="1230">
        <f t="shared" ref="OYZ1904:OYZ1907" si="3161">OYY1904/OYX1904</f>
        <v>0</v>
      </c>
      <c r="OZA1904" s="1193"/>
      <c r="OZB1904" s="1193"/>
      <c r="OZC1904" s="2676" t="s">
        <v>698</v>
      </c>
      <c r="OZD1904" s="2677"/>
      <c r="OZE1904" s="2152">
        <f t="shared" ref="OZE1904:OZG1904" si="3162">SUM(OZE1905:OZE1907)</f>
        <v>0</v>
      </c>
      <c r="OZF1904" s="2152">
        <f t="shared" si="3162"/>
        <v>115001</v>
      </c>
      <c r="OZG1904" s="2152">
        <f t="shared" si="3162"/>
        <v>0</v>
      </c>
      <c r="OZH1904" s="1230">
        <f t="shared" ref="OZH1904:OZH1907" si="3163">OZG1904/OZF1904</f>
        <v>0</v>
      </c>
      <c r="OZI1904" s="1193"/>
      <c r="OZJ1904" s="1193"/>
      <c r="OZK1904" s="2676" t="s">
        <v>698</v>
      </c>
      <c r="OZL1904" s="2677"/>
      <c r="OZM1904" s="2152">
        <f t="shared" ref="OZM1904:OZO1904" si="3164">SUM(OZM1905:OZM1907)</f>
        <v>0</v>
      </c>
      <c r="OZN1904" s="2152">
        <f t="shared" si="3164"/>
        <v>115001</v>
      </c>
      <c r="OZO1904" s="2152">
        <f t="shared" si="3164"/>
        <v>0</v>
      </c>
      <c r="OZP1904" s="1230">
        <f t="shared" ref="OZP1904:OZP1907" si="3165">OZO1904/OZN1904</f>
        <v>0</v>
      </c>
      <c r="OZQ1904" s="1193"/>
      <c r="OZR1904" s="1193"/>
      <c r="OZS1904" s="2676" t="s">
        <v>698</v>
      </c>
      <c r="OZT1904" s="2677"/>
      <c r="OZU1904" s="2152">
        <f t="shared" ref="OZU1904:OZW1904" si="3166">SUM(OZU1905:OZU1907)</f>
        <v>0</v>
      </c>
      <c r="OZV1904" s="2152">
        <f t="shared" si="3166"/>
        <v>115001</v>
      </c>
      <c r="OZW1904" s="2152">
        <f t="shared" si="3166"/>
        <v>0</v>
      </c>
      <c r="OZX1904" s="1230">
        <f t="shared" ref="OZX1904:OZX1907" si="3167">OZW1904/OZV1904</f>
        <v>0</v>
      </c>
      <c r="OZY1904" s="1193"/>
      <c r="OZZ1904" s="1193"/>
      <c r="PAA1904" s="2676" t="s">
        <v>698</v>
      </c>
      <c r="PAB1904" s="2677"/>
      <c r="PAC1904" s="2152">
        <f t="shared" ref="PAC1904:PAE1904" si="3168">SUM(PAC1905:PAC1907)</f>
        <v>0</v>
      </c>
      <c r="PAD1904" s="2152">
        <f t="shared" si="3168"/>
        <v>115001</v>
      </c>
      <c r="PAE1904" s="2152">
        <f t="shared" si="3168"/>
        <v>0</v>
      </c>
      <c r="PAF1904" s="1230">
        <f t="shared" ref="PAF1904:PAF1907" si="3169">PAE1904/PAD1904</f>
        <v>0</v>
      </c>
      <c r="PAG1904" s="1193"/>
      <c r="PAH1904" s="1193"/>
      <c r="PAI1904" s="2676" t="s">
        <v>698</v>
      </c>
      <c r="PAJ1904" s="2677"/>
      <c r="PAK1904" s="2152">
        <f t="shared" ref="PAK1904:PAM1904" si="3170">SUM(PAK1905:PAK1907)</f>
        <v>0</v>
      </c>
      <c r="PAL1904" s="2152">
        <f t="shared" si="3170"/>
        <v>115001</v>
      </c>
      <c r="PAM1904" s="2152">
        <f t="shared" si="3170"/>
        <v>0</v>
      </c>
      <c r="PAN1904" s="1230">
        <f t="shared" ref="PAN1904:PAN1907" si="3171">PAM1904/PAL1904</f>
        <v>0</v>
      </c>
      <c r="PAO1904" s="1193"/>
      <c r="PAP1904" s="1193"/>
      <c r="PAQ1904" s="2676" t="s">
        <v>698</v>
      </c>
      <c r="PAR1904" s="2677"/>
      <c r="PAS1904" s="2152">
        <f t="shared" ref="PAS1904:PAU1904" si="3172">SUM(PAS1905:PAS1907)</f>
        <v>0</v>
      </c>
      <c r="PAT1904" s="2152">
        <f t="shared" si="3172"/>
        <v>115001</v>
      </c>
      <c r="PAU1904" s="2152">
        <f t="shared" si="3172"/>
        <v>0</v>
      </c>
      <c r="PAV1904" s="1230">
        <f t="shared" ref="PAV1904:PAV1907" si="3173">PAU1904/PAT1904</f>
        <v>0</v>
      </c>
      <c r="PAW1904" s="1193"/>
      <c r="PAX1904" s="1193"/>
      <c r="PAY1904" s="2676" t="s">
        <v>698</v>
      </c>
      <c r="PAZ1904" s="2677"/>
      <c r="PBA1904" s="2152">
        <f t="shared" ref="PBA1904:PBC1904" si="3174">SUM(PBA1905:PBA1907)</f>
        <v>0</v>
      </c>
      <c r="PBB1904" s="2152">
        <f t="shared" si="3174"/>
        <v>115001</v>
      </c>
      <c r="PBC1904" s="2152">
        <f t="shared" si="3174"/>
        <v>0</v>
      </c>
      <c r="PBD1904" s="1230">
        <f t="shared" ref="PBD1904:PBD1907" si="3175">PBC1904/PBB1904</f>
        <v>0</v>
      </c>
      <c r="PBE1904" s="1193"/>
      <c r="PBF1904" s="1193"/>
      <c r="PBG1904" s="2676" t="s">
        <v>698</v>
      </c>
      <c r="PBH1904" s="2677"/>
      <c r="PBI1904" s="2152">
        <f t="shared" ref="PBI1904:PBK1904" si="3176">SUM(PBI1905:PBI1907)</f>
        <v>0</v>
      </c>
      <c r="PBJ1904" s="2152">
        <f t="shared" si="3176"/>
        <v>115001</v>
      </c>
      <c r="PBK1904" s="2152">
        <f t="shared" si="3176"/>
        <v>0</v>
      </c>
      <c r="PBL1904" s="1230">
        <f t="shared" ref="PBL1904:PBL1907" si="3177">PBK1904/PBJ1904</f>
        <v>0</v>
      </c>
      <c r="PBM1904" s="1193"/>
      <c r="PBN1904" s="1193"/>
      <c r="PBO1904" s="2676" t="s">
        <v>698</v>
      </c>
      <c r="PBP1904" s="2677"/>
      <c r="PBQ1904" s="2152">
        <f t="shared" ref="PBQ1904:PBS1904" si="3178">SUM(PBQ1905:PBQ1907)</f>
        <v>0</v>
      </c>
      <c r="PBR1904" s="2152">
        <f t="shared" si="3178"/>
        <v>115001</v>
      </c>
      <c r="PBS1904" s="2152">
        <f t="shared" si="3178"/>
        <v>0</v>
      </c>
      <c r="PBT1904" s="1230">
        <f t="shared" ref="PBT1904:PBT1907" si="3179">PBS1904/PBR1904</f>
        <v>0</v>
      </c>
      <c r="PBU1904" s="1193"/>
      <c r="PBV1904" s="1193"/>
      <c r="PBW1904" s="2676" t="s">
        <v>698</v>
      </c>
      <c r="PBX1904" s="2677"/>
      <c r="PBY1904" s="2152">
        <f t="shared" ref="PBY1904:PCA1904" si="3180">SUM(PBY1905:PBY1907)</f>
        <v>0</v>
      </c>
      <c r="PBZ1904" s="2152">
        <f t="shared" si="3180"/>
        <v>115001</v>
      </c>
      <c r="PCA1904" s="2152">
        <f t="shared" si="3180"/>
        <v>0</v>
      </c>
      <c r="PCB1904" s="1230">
        <f t="shared" ref="PCB1904:PCB1907" si="3181">PCA1904/PBZ1904</f>
        <v>0</v>
      </c>
      <c r="PCC1904" s="1193"/>
      <c r="PCD1904" s="1193"/>
      <c r="PCE1904" s="2676" t="s">
        <v>698</v>
      </c>
      <c r="PCF1904" s="2677"/>
      <c r="PCG1904" s="2152">
        <f t="shared" ref="PCG1904:PCI1904" si="3182">SUM(PCG1905:PCG1907)</f>
        <v>0</v>
      </c>
      <c r="PCH1904" s="2152">
        <f t="shared" si="3182"/>
        <v>115001</v>
      </c>
      <c r="PCI1904" s="2152">
        <f t="shared" si="3182"/>
        <v>0</v>
      </c>
      <c r="PCJ1904" s="1230">
        <f t="shared" ref="PCJ1904:PCJ1907" si="3183">PCI1904/PCH1904</f>
        <v>0</v>
      </c>
      <c r="PCK1904" s="1193"/>
      <c r="PCL1904" s="1193"/>
      <c r="PCM1904" s="2676" t="s">
        <v>698</v>
      </c>
      <c r="PCN1904" s="2677"/>
      <c r="PCO1904" s="2152">
        <f t="shared" ref="PCO1904:PCQ1904" si="3184">SUM(PCO1905:PCO1907)</f>
        <v>0</v>
      </c>
      <c r="PCP1904" s="2152">
        <f t="shared" si="3184"/>
        <v>115001</v>
      </c>
      <c r="PCQ1904" s="2152">
        <f t="shared" si="3184"/>
        <v>0</v>
      </c>
      <c r="PCR1904" s="1230">
        <f t="shared" ref="PCR1904:PCR1907" si="3185">PCQ1904/PCP1904</f>
        <v>0</v>
      </c>
      <c r="PCS1904" s="1193"/>
      <c r="PCT1904" s="1193"/>
      <c r="PCU1904" s="2676" t="s">
        <v>698</v>
      </c>
      <c r="PCV1904" s="2677"/>
      <c r="PCW1904" s="2152">
        <f t="shared" ref="PCW1904:PCY1904" si="3186">SUM(PCW1905:PCW1907)</f>
        <v>0</v>
      </c>
      <c r="PCX1904" s="2152">
        <f t="shared" si="3186"/>
        <v>115001</v>
      </c>
      <c r="PCY1904" s="2152">
        <f t="shared" si="3186"/>
        <v>0</v>
      </c>
      <c r="PCZ1904" s="1230">
        <f t="shared" ref="PCZ1904:PCZ1907" si="3187">PCY1904/PCX1904</f>
        <v>0</v>
      </c>
      <c r="PDA1904" s="1193"/>
      <c r="PDB1904" s="1193"/>
      <c r="PDC1904" s="2676" t="s">
        <v>698</v>
      </c>
      <c r="PDD1904" s="2677"/>
      <c r="PDE1904" s="2152">
        <f t="shared" ref="PDE1904:PDG1904" si="3188">SUM(PDE1905:PDE1907)</f>
        <v>0</v>
      </c>
      <c r="PDF1904" s="2152">
        <f t="shared" si="3188"/>
        <v>115001</v>
      </c>
      <c r="PDG1904" s="2152">
        <f t="shared" si="3188"/>
        <v>0</v>
      </c>
      <c r="PDH1904" s="1230">
        <f t="shared" ref="PDH1904:PDH1907" si="3189">PDG1904/PDF1904</f>
        <v>0</v>
      </c>
      <c r="PDI1904" s="1193"/>
      <c r="PDJ1904" s="1193"/>
      <c r="PDK1904" s="2676" t="s">
        <v>698</v>
      </c>
      <c r="PDL1904" s="2677"/>
      <c r="PDM1904" s="2152">
        <f t="shared" ref="PDM1904:PDO1904" si="3190">SUM(PDM1905:PDM1907)</f>
        <v>0</v>
      </c>
      <c r="PDN1904" s="2152">
        <f t="shared" si="3190"/>
        <v>115001</v>
      </c>
      <c r="PDO1904" s="2152">
        <f t="shared" si="3190"/>
        <v>0</v>
      </c>
      <c r="PDP1904" s="1230">
        <f t="shared" ref="PDP1904:PDP1907" si="3191">PDO1904/PDN1904</f>
        <v>0</v>
      </c>
      <c r="PDQ1904" s="1193"/>
      <c r="PDR1904" s="1193"/>
      <c r="PDS1904" s="2676" t="s">
        <v>698</v>
      </c>
      <c r="PDT1904" s="2677"/>
      <c r="PDU1904" s="2152">
        <f t="shared" ref="PDU1904:PDW1904" si="3192">SUM(PDU1905:PDU1907)</f>
        <v>0</v>
      </c>
      <c r="PDV1904" s="2152">
        <f t="shared" si="3192"/>
        <v>115001</v>
      </c>
      <c r="PDW1904" s="2152">
        <f t="shared" si="3192"/>
        <v>0</v>
      </c>
      <c r="PDX1904" s="1230">
        <f t="shared" ref="PDX1904:PDX1907" si="3193">PDW1904/PDV1904</f>
        <v>0</v>
      </c>
      <c r="PDY1904" s="1193"/>
      <c r="PDZ1904" s="1193"/>
      <c r="PEA1904" s="2676" t="s">
        <v>698</v>
      </c>
      <c r="PEB1904" s="2677"/>
      <c r="PEC1904" s="2152">
        <f t="shared" ref="PEC1904:PEE1904" si="3194">SUM(PEC1905:PEC1907)</f>
        <v>0</v>
      </c>
      <c r="PED1904" s="2152">
        <f t="shared" si="3194"/>
        <v>115001</v>
      </c>
      <c r="PEE1904" s="2152">
        <f t="shared" si="3194"/>
        <v>0</v>
      </c>
      <c r="PEF1904" s="1230">
        <f t="shared" ref="PEF1904:PEF1907" si="3195">PEE1904/PED1904</f>
        <v>0</v>
      </c>
      <c r="PEG1904" s="1193"/>
      <c r="PEH1904" s="1193"/>
      <c r="PEI1904" s="2676" t="s">
        <v>698</v>
      </c>
      <c r="PEJ1904" s="2677"/>
      <c r="PEK1904" s="2152">
        <f t="shared" ref="PEK1904:PEM1904" si="3196">SUM(PEK1905:PEK1907)</f>
        <v>0</v>
      </c>
      <c r="PEL1904" s="2152">
        <f t="shared" si="3196"/>
        <v>115001</v>
      </c>
      <c r="PEM1904" s="2152">
        <f t="shared" si="3196"/>
        <v>0</v>
      </c>
      <c r="PEN1904" s="1230">
        <f t="shared" ref="PEN1904:PEN1907" si="3197">PEM1904/PEL1904</f>
        <v>0</v>
      </c>
      <c r="PEO1904" s="1193"/>
      <c r="PEP1904" s="1193"/>
      <c r="PEQ1904" s="2676" t="s">
        <v>698</v>
      </c>
      <c r="PER1904" s="2677"/>
      <c r="PES1904" s="2152">
        <f t="shared" ref="PES1904:PEU1904" si="3198">SUM(PES1905:PES1907)</f>
        <v>0</v>
      </c>
      <c r="PET1904" s="2152">
        <f t="shared" si="3198"/>
        <v>115001</v>
      </c>
      <c r="PEU1904" s="2152">
        <f t="shared" si="3198"/>
        <v>0</v>
      </c>
      <c r="PEV1904" s="1230">
        <f t="shared" ref="PEV1904:PEV1907" si="3199">PEU1904/PET1904</f>
        <v>0</v>
      </c>
      <c r="PEW1904" s="1193"/>
      <c r="PEX1904" s="1193"/>
      <c r="PEY1904" s="2676" t="s">
        <v>698</v>
      </c>
      <c r="PEZ1904" s="2677"/>
      <c r="PFA1904" s="2152">
        <f t="shared" ref="PFA1904:PFC1904" si="3200">SUM(PFA1905:PFA1907)</f>
        <v>0</v>
      </c>
      <c r="PFB1904" s="2152">
        <f t="shared" si="3200"/>
        <v>115001</v>
      </c>
      <c r="PFC1904" s="2152">
        <f t="shared" si="3200"/>
        <v>0</v>
      </c>
      <c r="PFD1904" s="1230">
        <f t="shared" ref="PFD1904:PFD1907" si="3201">PFC1904/PFB1904</f>
        <v>0</v>
      </c>
      <c r="PFE1904" s="1193"/>
      <c r="PFF1904" s="1193"/>
      <c r="PFG1904" s="2676" t="s">
        <v>698</v>
      </c>
      <c r="PFH1904" s="2677"/>
      <c r="PFI1904" s="2152">
        <f t="shared" ref="PFI1904:PFK1904" si="3202">SUM(PFI1905:PFI1907)</f>
        <v>0</v>
      </c>
      <c r="PFJ1904" s="2152">
        <f t="shared" si="3202"/>
        <v>115001</v>
      </c>
      <c r="PFK1904" s="2152">
        <f t="shared" si="3202"/>
        <v>0</v>
      </c>
      <c r="PFL1904" s="1230">
        <f t="shared" ref="PFL1904:PFL1907" si="3203">PFK1904/PFJ1904</f>
        <v>0</v>
      </c>
      <c r="PFM1904" s="1193"/>
      <c r="PFN1904" s="1193"/>
      <c r="PFO1904" s="2676" t="s">
        <v>698</v>
      </c>
      <c r="PFP1904" s="2677"/>
      <c r="PFQ1904" s="2152">
        <f t="shared" ref="PFQ1904:PFS1904" si="3204">SUM(PFQ1905:PFQ1907)</f>
        <v>0</v>
      </c>
      <c r="PFR1904" s="2152">
        <f t="shared" si="3204"/>
        <v>115001</v>
      </c>
      <c r="PFS1904" s="2152">
        <f t="shared" si="3204"/>
        <v>0</v>
      </c>
      <c r="PFT1904" s="1230">
        <f t="shared" ref="PFT1904:PFT1907" si="3205">PFS1904/PFR1904</f>
        <v>0</v>
      </c>
      <c r="PFU1904" s="1193"/>
      <c r="PFV1904" s="1193"/>
      <c r="PFW1904" s="2676" t="s">
        <v>698</v>
      </c>
      <c r="PFX1904" s="2677"/>
      <c r="PFY1904" s="2152">
        <f t="shared" ref="PFY1904:PGA1904" si="3206">SUM(PFY1905:PFY1907)</f>
        <v>0</v>
      </c>
      <c r="PFZ1904" s="2152">
        <f t="shared" si="3206"/>
        <v>115001</v>
      </c>
      <c r="PGA1904" s="2152">
        <f t="shared" si="3206"/>
        <v>0</v>
      </c>
      <c r="PGB1904" s="1230">
        <f t="shared" ref="PGB1904:PGB1907" si="3207">PGA1904/PFZ1904</f>
        <v>0</v>
      </c>
      <c r="PGC1904" s="1193"/>
      <c r="PGD1904" s="1193"/>
      <c r="PGE1904" s="2676" t="s">
        <v>698</v>
      </c>
      <c r="PGF1904" s="2677"/>
      <c r="PGG1904" s="2152">
        <f t="shared" ref="PGG1904:PGI1904" si="3208">SUM(PGG1905:PGG1907)</f>
        <v>0</v>
      </c>
      <c r="PGH1904" s="2152">
        <f t="shared" si="3208"/>
        <v>115001</v>
      </c>
      <c r="PGI1904" s="2152">
        <f t="shared" si="3208"/>
        <v>0</v>
      </c>
      <c r="PGJ1904" s="1230">
        <f t="shared" ref="PGJ1904:PGJ1907" si="3209">PGI1904/PGH1904</f>
        <v>0</v>
      </c>
      <c r="PGK1904" s="1193"/>
      <c r="PGL1904" s="1193"/>
      <c r="PGM1904" s="2676" t="s">
        <v>698</v>
      </c>
      <c r="PGN1904" s="2677"/>
      <c r="PGO1904" s="2152">
        <f t="shared" ref="PGO1904:PGQ1904" si="3210">SUM(PGO1905:PGO1907)</f>
        <v>0</v>
      </c>
      <c r="PGP1904" s="2152">
        <f t="shared" si="3210"/>
        <v>115001</v>
      </c>
      <c r="PGQ1904" s="2152">
        <f t="shared" si="3210"/>
        <v>0</v>
      </c>
      <c r="PGR1904" s="1230">
        <f t="shared" ref="PGR1904:PGR1907" si="3211">PGQ1904/PGP1904</f>
        <v>0</v>
      </c>
      <c r="PGS1904" s="1193"/>
      <c r="PGT1904" s="1193"/>
      <c r="PGU1904" s="2676" t="s">
        <v>698</v>
      </c>
      <c r="PGV1904" s="2677"/>
      <c r="PGW1904" s="2152">
        <f t="shared" ref="PGW1904:PGY1904" si="3212">SUM(PGW1905:PGW1907)</f>
        <v>0</v>
      </c>
      <c r="PGX1904" s="2152">
        <f t="shared" si="3212"/>
        <v>115001</v>
      </c>
      <c r="PGY1904" s="2152">
        <f t="shared" si="3212"/>
        <v>0</v>
      </c>
      <c r="PGZ1904" s="1230">
        <f t="shared" ref="PGZ1904:PGZ1907" si="3213">PGY1904/PGX1904</f>
        <v>0</v>
      </c>
      <c r="PHA1904" s="1193"/>
      <c r="PHB1904" s="1193"/>
      <c r="PHC1904" s="2676" t="s">
        <v>698</v>
      </c>
      <c r="PHD1904" s="2677"/>
      <c r="PHE1904" s="2152">
        <f t="shared" ref="PHE1904:PHG1904" si="3214">SUM(PHE1905:PHE1907)</f>
        <v>0</v>
      </c>
      <c r="PHF1904" s="2152">
        <f t="shared" si="3214"/>
        <v>115001</v>
      </c>
      <c r="PHG1904" s="2152">
        <f t="shared" si="3214"/>
        <v>0</v>
      </c>
      <c r="PHH1904" s="1230">
        <f t="shared" ref="PHH1904:PHH1907" si="3215">PHG1904/PHF1904</f>
        <v>0</v>
      </c>
      <c r="PHI1904" s="1193"/>
      <c r="PHJ1904" s="1193"/>
      <c r="PHK1904" s="2676" t="s">
        <v>698</v>
      </c>
      <c r="PHL1904" s="2677"/>
      <c r="PHM1904" s="2152">
        <f t="shared" ref="PHM1904:PHO1904" si="3216">SUM(PHM1905:PHM1907)</f>
        <v>0</v>
      </c>
      <c r="PHN1904" s="2152">
        <f t="shared" si="3216"/>
        <v>115001</v>
      </c>
      <c r="PHO1904" s="2152">
        <f t="shared" si="3216"/>
        <v>0</v>
      </c>
      <c r="PHP1904" s="1230">
        <f t="shared" ref="PHP1904:PHP1907" si="3217">PHO1904/PHN1904</f>
        <v>0</v>
      </c>
      <c r="PHQ1904" s="1193"/>
      <c r="PHR1904" s="1193"/>
      <c r="PHS1904" s="2676" t="s">
        <v>698</v>
      </c>
      <c r="PHT1904" s="2677"/>
      <c r="PHU1904" s="2152">
        <f t="shared" ref="PHU1904:PHW1904" si="3218">SUM(PHU1905:PHU1907)</f>
        <v>0</v>
      </c>
      <c r="PHV1904" s="2152">
        <f t="shared" si="3218"/>
        <v>115001</v>
      </c>
      <c r="PHW1904" s="2152">
        <f t="shared" si="3218"/>
        <v>0</v>
      </c>
      <c r="PHX1904" s="1230">
        <f t="shared" ref="PHX1904:PHX1907" si="3219">PHW1904/PHV1904</f>
        <v>0</v>
      </c>
      <c r="PHY1904" s="1193"/>
      <c r="PHZ1904" s="1193"/>
      <c r="PIA1904" s="2676" t="s">
        <v>698</v>
      </c>
      <c r="PIB1904" s="2677"/>
      <c r="PIC1904" s="2152">
        <f t="shared" ref="PIC1904:PIE1904" si="3220">SUM(PIC1905:PIC1907)</f>
        <v>0</v>
      </c>
      <c r="PID1904" s="2152">
        <f t="shared" si="3220"/>
        <v>115001</v>
      </c>
      <c r="PIE1904" s="2152">
        <f t="shared" si="3220"/>
        <v>0</v>
      </c>
      <c r="PIF1904" s="1230">
        <f t="shared" ref="PIF1904:PIF1907" si="3221">PIE1904/PID1904</f>
        <v>0</v>
      </c>
      <c r="PIG1904" s="1193"/>
      <c r="PIH1904" s="1193"/>
      <c r="PII1904" s="2676" t="s">
        <v>698</v>
      </c>
      <c r="PIJ1904" s="2677"/>
      <c r="PIK1904" s="2152">
        <f t="shared" ref="PIK1904:PIM1904" si="3222">SUM(PIK1905:PIK1907)</f>
        <v>0</v>
      </c>
      <c r="PIL1904" s="2152">
        <f t="shared" si="3222"/>
        <v>115001</v>
      </c>
      <c r="PIM1904" s="2152">
        <f t="shared" si="3222"/>
        <v>0</v>
      </c>
      <c r="PIN1904" s="1230">
        <f t="shared" ref="PIN1904:PIN1907" si="3223">PIM1904/PIL1904</f>
        <v>0</v>
      </c>
      <c r="PIO1904" s="1193"/>
      <c r="PIP1904" s="1193"/>
      <c r="PIQ1904" s="2676" t="s">
        <v>698</v>
      </c>
      <c r="PIR1904" s="2677"/>
      <c r="PIS1904" s="2152">
        <f t="shared" ref="PIS1904:PIU1904" si="3224">SUM(PIS1905:PIS1907)</f>
        <v>0</v>
      </c>
      <c r="PIT1904" s="2152">
        <f t="shared" si="3224"/>
        <v>115001</v>
      </c>
      <c r="PIU1904" s="2152">
        <f t="shared" si="3224"/>
        <v>0</v>
      </c>
      <c r="PIV1904" s="1230">
        <f t="shared" ref="PIV1904:PIV1907" si="3225">PIU1904/PIT1904</f>
        <v>0</v>
      </c>
      <c r="PIW1904" s="1193"/>
      <c r="PIX1904" s="1193"/>
      <c r="PIY1904" s="2676" t="s">
        <v>698</v>
      </c>
      <c r="PIZ1904" s="2677"/>
      <c r="PJA1904" s="2152">
        <f t="shared" ref="PJA1904:PJC1904" si="3226">SUM(PJA1905:PJA1907)</f>
        <v>0</v>
      </c>
      <c r="PJB1904" s="2152">
        <f t="shared" si="3226"/>
        <v>115001</v>
      </c>
      <c r="PJC1904" s="2152">
        <f t="shared" si="3226"/>
        <v>0</v>
      </c>
      <c r="PJD1904" s="1230">
        <f t="shared" ref="PJD1904:PJD1907" si="3227">PJC1904/PJB1904</f>
        <v>0</v>
      </c>
      <c r="PJE1904" s="1193"/>
      <c r="PJF1904" s="1193"/>
      <c r="PJG1904" s="2676" t="s">
        <v>698</v>
      </c>
      <c r="PJH1904" s="2677"/>
      <c r="PJI1904" s="2152">
        <f t="shared" ref="PJI1904:PJK1904" si="3228">SUM(PJI1905:PJI1907)</f>
        <v>0</v>
      </c>
      <c r="PJJ1904" s="2152">
        <f t="shared" si="3228"/>
        <v>115001</v>
      </c>
      <c r="PJK1904" s="2152">
        <f t="shared" si="3228"/>
        <v>0</v>
      </c>
      <c r="PJL1904" s="1230">
        <f t="shared" ref="PJL1904:PJL1907" si="3229">PJK1904/PJJ1904</f>
        <v>0</v>
      </c>
      <c r="PJM1904" s="1193"/>
      <c r="PJN1904" s="1193"/>
      <c r="PJO1904" s="2676" t="s">
        <v>698</v>
      </c>
      <c r="PJP1904" s="2677"/>
      <c r="PJQ1904" s="2152">
        <f t="shared" ref="PJQ1904:PJS1904" si="3230">SUM(PJQ1905:PJQ1907)</f>
        <v>0</v>
      </c>
      <c r="PJR1904" s="2152">
        <f t="shared" si="3230"/>
        <v>115001</v>
      </c>
      <c r="PJS1904" s="2152">
        <f t="shared" si="3230"/>
        <v>0</v>
      </c>
      <c r="PJT1904" s="1230">
        <f t="shared" ref="PJT1904:PJT1907" si="3231">PJS1904/PJR1904</f>
        <v>0</v>
      </c>
      <c r="PJU1904" s="1193"/>
      <c r="PJV1904" s="1193"/>
      <c r="PJW1904" s="2676" t="s">
        <v>698</v>
      </c>
      <c r="PJX1904" s="2677"/>
      <c r="PJY1904" s="2152">
        <f t="shared" ref="PJY1904:PKA1904" si="3232">SUM(PJY1905:PJY1907)</f>
        <v>0</v>
      </c>
      <c r="PJZ1904" s="2152">
        <f t="shared" si="3232"/>
        <v>115001</v>
      </c>
      <c r="PKA1904" s="2152">
        <f t="shared" si="3232"/>
        <v>0</v>
      </c>
      <c r="PKB1904" s="1230">
        <f t="shared" ref="PKB1904:PKB1907" si="3233">PKA1904/PJZ1904</f>
        <v>0</v>
      </c>
      <c r="PKC1904" s="1193"/>
      <c r="PKD1904" s="1193"/>
      <c r="PKE1904" s="2676" t="s">
        <v>698</v>
      </c>
      <c r="PKF1904" s="2677"/>
      <c r="PKG1904" s="2152">
        <f t="shared" ref="PKG1904:PKI1904" si="3234">SUM(PKG1905:PKG1907)</f>
        <v>0</v>
      </c>
      <c r="PKH1904" s="2152">
        <f t="shared" si="3234"/>
        <v>115001</v>
      </c>
      <c r="PKI1904" s="2152">
        <f t="shared" si="3234"/>
        <v>0</v>
      </c>
      <c r="PKJ1904" s="1230">
        <f t="shared" ref="PKJ1904:PKJ1907" si="3235">PKI1904/PKH1904</f>
        <v>0</v>
      </c>
      <c r="PKK1904" s="1193"/>
      <c r="PKL1904" s="1193"/>
      <c r="PKM1904" s="2676" t="s">
        <v>698</v>
      </c>
      <c r="PKN1904" s="2677"/>
      <c r="PKO1904" s="2152">
        <f t="shared" ref="PKO1904:PKQ1904" si="3236">SUM(PKO1905:PKO1907)</f>
        <v>0</v>
      </c>
      <c r="PKP1904" s="2152">
        <f t="shared" si="3236"/>
        <v>115001</v>
      </c>
      <c r="PKQ1904" s="2152">
        <f t="shared" si="3236"/>
        <v>0</v>
      </c>
      <c r="PKR1904" s="1230">
        <f t="shared" ref="PKR1904:PKR1907" si="3237">PKQ1904/PKP1904</f>
        <v>0</v>
      </c>
      <c r="PKS1904" s="1193"/>
      <c r="PKT1904" s="1193"/>
      <c r="PKU1904" s="2676" t="s">
        <v>698</v>
      </c>
      <c r="PKV1904" s="2677"/>
      <c r="PKW1904" s="2152">
        <f t="shared" ref="PKW1904:PKY1904" si="3238">SUM(PKW1905:PKW1907)</f>
        <v>0</v>
      </c>
      <c r="PKX1904" s="2152">
        <f t="shared" si="3238"/>
        <v>115001</v>
      </c>
      <c r="PKY1904" s="2152">
        <f t="shared" si="3238"/>
        <v>0</v>
      </c>
      <c r="PKZ1904" s="1230">
        <f t="shared" ref="PKZ1904:PKZ1907" si="3239">PKY1904/PKX1904</f>
        <v>0</v>
      </c>
      <c r="PLA1904" s="1193"/>
      <c r="PLB1904" s="1193"/>
      <c r="PLC1904" s="2676" t="s">
        <v>698</v>
      </c>
      <c r="PLD1904" s="2677"/>
      <c r="PLE1904" s="2152">
        <f t="shared" ref="PLE1904:PLG1904" si="3240">SUM(PLE1905:PLE1907)</f>
        <v>0</v>
      </c>
      <c r="PLF1904" s="2152">
        <f t="shared" si="3240"/>
        <v>115001</v>
      </c>
      <c r="PLG1904" s="2152">
        <f t="shared" si="3240"/>
        <v>0</v>
      </c>
      <c r="PLH1904" s="1230">
        <f t="shared" ref="PLH1904:PLH1907" si="3241">PLG1904/PLF1904</f>
        <v>0</v>
      </c>
      <c r="PLI1904" s="1193"/>
      <c r="PLJ1904" s="1193"/>
      <c r="PLK1904" s="2676" t="s">
        <v>698</v>
      </c>
      <c r="PLL1904" s="2677"/>
      <c r="PLM1904" s="2152">
        <f t="shared" ref="PLM1904:PLO1904" si="3242">SUM(PLM1905:PLM1907)</f>
        <v>0</v>
      </c>
      <c r="PLN1904" s="2152">
        <f t="shared" si="3242"/>
        <v>115001</v>
      </c>
      <c r="PLO1904" s="2152">
        <f t="shared" si="3242"/>
        <v>0</v>
      </c>
      <c r="PLP1904" s="1230">
        <f t="shared" ref="PLP1904:PLP1907" si="3243">PLO1904/PLN1904</f>
        <v>0</v>
      </c>
      <c r="PLQ1904" s="1193"/>
      <c r="PLR1904" s="1193"/>
      <c r="PLS1904" s="2676" t="s">
        <v>698</v>
      </c>
      <c r="PLT1904" s="2677"/>
      <c r="PLU1904" s="2152">
        <f t="shared" ref="PLU1904:PLW1904" si="3244">SUM(PLU1905:PLU1907)</f>
        <v>0</v>
      </c>
      <c r="PLV1904" s="2152">
        <f t="shared" si="3244"/>
        <v>115001</v>
      </c>
      <c r="PLW1904" s="2152">
        <f t="shared" si="3244"/>
        <v>0</v>
      </c>
      <c r="PLX1904" s="1230">
        <f t="shared" ref="PLX1904:PLX1907" si="3245">PLW1904/PLV1904</f>
        <v>0</v>
      </c>
      <c r="PLY1904" s="1193"/>
      <c r="PLZ1904" s="1193"/>
      <c r="PMA1904" s="2676" t="s">
        <v>698</v>
      </c>
      <c r="PMB1904" s="2677"/>
      <c r="PMC1904" s="2152">
        <f t="shared" ref="PMC1904:PME1904" si="3246">SUM(PMC1905:PMC1907)</f>
        <v>0</v>
      </c>
      <c r="PMD1904" s="2152">
        <f t="shared" si="3246"/>
        <v>115001</v>
      </c>
      <c r="PME1904" s="2152">
        <f t="shared" si="3246"/>
        <v>0</v>
      </c>
      <c r="PMF1904" s="1230">
        <f t="shared" ref="PMF1904:PMF1907" si="3247">PME1904/PMD1904</f>
        <v>0</v>
      </c>
      <c r="PMG1904" s="1193"/>
      <c r="PMH1904" s="1193"/>
      <c r="PMI1904" s="2676" t="s">
        <v>698</v>
      </c>
      <c r="PMJ1904" s="2677"/>
      <c r="PMK1904" s="2152">
        <f t="shared" ref="PMK1904:PMM1904" si="3248">SUM(PMK1905:PMK1907)</f>
        <v>0</v>
      </c>
      <c r="PML1904" s="2152">
        <f t="shared" si="3248"/>
        <v>115001</v>
      </c>
      <c r="PMM1904" s="2152">
        <f t="shared" si="3248"/>
        <v>0</v>
      </c>
      <c r="PMN1904" s="1230">
        <f t="shared" ref="PMN1904:PMN1907" si="3249">PMM1904/PML1904</f>
        <v>0</v>
      </c>
      <c r="PMO1904" s="1193"/>
      <c r="PMP1904" s="1193"/>
      <c r="PMQ1904" s="2676" t="s">
        <v>698</v>
      </c>
      <c r="PMR1904" s="2677"/>
      <c r="PMS1904" s="2152">
        <f t="shared" ref="PMS1904:PMU1904" si="3250">SUM(PMS1905:PMS1907)</f>
        <v>0</v>
      </c>
      <c r="PMT1904" s="2152">
        <f t="shared" si="3250"/>
        <v>115001</v>
      </c>
      <c r="PMU1904" s="2152">
        <f t="shared" si="3250"/>
        <v>0</v>
      </c>
      <c r="PMV1904" s="1230">
        <f t="shared" ref="PMV1904:PMV1907" si="3251">PMU1904/PMT1904</f>
        <v>0</v>
      </c>
      <c r="PMW1904" s="1193"/>
      <c r="PMX1904" s="1193"/>
      <c r="PMY1904" s="2676" t="s">
        <v>698</v>
      </c>
      <c r="PMZ1904" s="2677"/>
      <c r="PNA1904" s="2152">
        <f t="shared" ref="PNA1904:PNC1904" si="3252">SUM(PNA1905:PNA1907)</f>
        <v>0</v>
      </c>
      <c r="PNB1904" s="2152">
        <f t="shared" si="3252"/>
        <v>115001</v>
      </c>
      <c r="PNC1904" s="2152">
        <f t="shared" si="3252"/>
        <v>0</v>
      </c>
      <c r="PND1904" s="1230">
        <f t="shared" ref="PND1904:PND1907" si="3253">PNC1904/PNB1904</f>
        <v>0</v>
      </c>
      <c r="PNE1904" s="1193"/>
      <c r="PNF1904" s="1193"/>
      <c r="PNG1904" s="2676" t="s">
        <v>698</v>
      </c>
      <c r="PNH1904" s="2677"/>
      <c r="PNI1904" s="2152">
        <f t="shared" ref="PNI1904:PNK1904" si="3254">SUM(PNI1905:PNI1907)</f>
        <v>0</v>
      </c>
      <c r="PNJ1904" s="2152">
        <f t="shared" si="3254"/>
        <v>115001</v>
      </c>
      <c r="PNK1904" s="2152">
        <f t="shared" si="3254"/>
        <v>0</v>
      </c>
      <c r="PNL1904" s="1230">
        <f t="shared" ref="PNL1904:PNL1907" si="3255">PNK1904/PNJ1904</f>
        <v>0</v>
      </c>
      <c r="PNM1904" s="1193"/>
      <c r="PNN1904" s="1193"/>
      <c r="PNO1904" s="2676" t="s">
        <v>698</v>
      </c>
      <c r="PNP1904" s="2677"/>
      <c r="PNQ1904" s="2152">
        <f t="shared" ref="PNQ1904:PNS1904" si="3256">SUM(PNQ1905:PNQ1907)</f>
        <v>0</v>
      </c>
      <c r="PNR1904" s="2152">
        <f t="shared" si="3256"/>
        <v>115001</v>
      </c>
      <c r="PNS1904" s="2152">
        <f t="shared" si="3256"/>
        <v>0</v>
      </c>
      <c r="PNT1904" s="1230">
        <f t="shared" ref="PNT1904:PNT1907" si="3257">PNS1904/PNR1904</f>
        <v>0</v>
      </c>
      <c r="PNU1904" s="1193"/>
      <c r="PNV1904" s="1193"/>
      <c r="PNW1904" s="2676" t="s">
        <v>698</v>
      </c>
      <c r="PNX1904" s="2677"/>
      <c r="PNY1904" s="2152">
        <f t="shared" ref="PNY1904:POA1904" si="3258">SUM(PNY1905:PNY1907)</f>
        <v>0</v>
      </c>
      <c r="PNZ1904" s="2152">
        <f t="shared" si="3258"/>
        <v>115001</v>
      </c>
      <c r="POA1904" s="2152">
        <f t="shared" si="3258"/>
        <v>0</v>
      </c>
      <c r="POB1904" s="1230">
        <f t="shared" ref="POB1904:POB1907" si="3259">POA1904/PNZ1904</f>
        <v>0</v>
      </c>
      <c r="POC1904" s="1193"/>
      <c r="POD1904" s="1193"/>
      <c r="POE1904" s="2676" t="s">
        <v>698</v>
      </c>
      <c r="POF1904" s="2677"/>
      <c r="POG1904" s="2152">
        <f t="shared" ref="POG1904:POI1904" si="3260">SUM(POG1905:POG1907)</f>
        <v>0</v>
      </c>
      <c r="POH1904" s="2152">
        <f t="shared" si="3260"/>
        <v>115001</v>
      </c>
      <c r="POI1904" s="2152">
        <f t="shared" si="3260"/>
        <v>0</v>
      </c>
      <c r="POJ1904" s="1230">
        <f t="shared" ref="POJ1904:POJ1907" si="3261">POI1904/POH1904</f>
        <v>0</v>
      </c>
      <c r="POK1904" s="1193"/>
      <c r="POL1904" s="1193"/>
      <c r="POM1904" s="2676" t="s">
        <v>698</v>
      </c>
      <c r="PON1904" s="2677"/>
      <c r="POO1904" s="2152">
        <f t="shared" ref="POO1904:POQ1904" si="3262">SUM(POO1905:POO1907)</f>
        <v>0</v>
      </c>
      <c r="POP1904" s="2152">
        <f t="shared" si="3262"/>
        <v>115001</v>
      </c>
      <c r="POQ1904" s="2152">
        <f t="shared" si="3262"/>
        <v>0</v>
      </c>
      <c r="POR1904" s="1230">
        <f t="shared" ref="POR1904:POR1907" si="3263">POQ1904/POP1904</f>
        <v>0</v>
      </c>
      <c r="POS1904" s="1193"/>
      <c r="POT1904" s="1193"/>
      <c r="POU1904" s="2676" t="s">
        <v>698</v>
      </c>
      <c r="POV1904" s="2677"/>
      <c r="POW1904" s="2152">
        <f t="shared" ref="POW1904:POY1904" si="3264">SUM(POW1905:POW1907)</f>
        <v>0</v>
      </c>
      <c r="POX1904" s="2152">
        <f t="shared" si="3264"/>
        <v>115001</v>
      </c>
      <c r="POY1904" s="2152">
        <f t="shared" si="3264"/>
        <v>0</v>
      </c>
      <c r="POZ1904" s="1230">
        <f t="shared" ref="POZ1904:POZ1907" si="3265">POY1904/POX1904</f>
        <v>0</v>
      </c>
      <c r="PPA1904" s="1193"/>
      <c r="PPB1904" s="1193"/>
      <c r="PPC1904" s="2676" t="s">
        <v>698</v>
      </c>
      <c r="PPD1904" s="2677"/>
      <c r="PPE1904" s="2152">
        <f t="shared" ref="PPE1904:PPG1904" si="3266">SUM(PPE1905:PPE1907)</f>
        <v>0</v>
      </c>
      <c r="PPF1904" s="2152">
        <f t="shared" si="3266"/>
        <v>115001</v>
      </c>
      <c r="PPG1904" s="2152">
        <f t="shared" si="3266"/>
        <v>0</v>
      </c>
      <c r="PPH1904" s="1230">
        <f t="shared" ref="PPH1904:PPH1907" si="3267">PPG1904/PPF1904</f>
        <v>0</v>
      </c>
      <c r="PPI1904" s="1193"/>
      <c r="PPJ1904" s="1193"/>
      <c r="PPK1904" s="2676" t="s">
        <v>698</v>
      </c>
      <c r="PPL1904" s="2677"/>
      <c r="PPM1904" s="2152">
        <f t="shared" ref="PPM1904:PPO1904" si="3268">SUM(PPM1905:PPM1907)</f>
        <v>0</v>
      </c>
      <c r="PPN1904" s="2152">
        <f t="shared" si="3268"/>
        <v>115001</v>
      </c>
      <c r="PPO1904" s="2152">
        <f t="shared" si="3268"/>
        <v>0</v>
      </c>
      <c r="PPP1904" s="1230">
        <f t="shared" ref="PPP1904:PPP1907" si="3269">PPO1904/PPN1904</f>
        <v>0</v>
      </c>
      <c r="PPQ1904" s="1193"/>
      <c r="PPR1904" s="1193"/>
      <c r="PPS1904" s="2676" t="s">
        <v>698</v>
      </c>
      <c r="PPT1904" s="2677"/>
      <c r="PPU1904" s="2152">
        <f t="shared" ref="PPU1904:PPW1904" si="3270">SUM(PPU1905:PPU1907)</f>
        <v>0</v>
      </c>
      <c r="PPV1904" s="2152">
        <f t="shared" si="3270"/>
        <v>115001</v>
      </c>
      <c r="PPW1904" s="2152">
        <f t="shared" si="3270"/>
        <v>0</v>
      </c>
      <c r="PPX1904" s="1230">
        <f t="shared" ref="PPX1904:PPX1907" si="3271">PPW1904/PPV1904</f>
        <v>0</v>
      </c>
      <c r="PPY1904" s="1193"/>
      <c r="PPZ1904" s="1193"/>
      <c r="PQA1904" s="2676" t="s">
        <v>698</v>
      </c>
      <c r="PQB1904" s="2677"/>
      <c r="PQC1904" s="2152">
        <f t="shared" ref="PQC1904:PQE1904" si="3272">SUM(PQC1905:PQC1907)</f>
        <v>0</v>
      </c>
      <c r="PQD1904" s="2152">
        <f t="shared" si="3272"/>
        <v>115001</v>
      </c>
      <c r="PQE1904" s="2152">
        <f t="shared" si="3272"/>
        <v>0</v>
      </c>
      <c r="PQF1904" s="1230">
        <f t="shared" ref="PQF1904:PQF1907" si="3273">PQE1904/PQD1904</f>
        <v>0</v>
      </c>
      <c r="PQG1904" s="1193"/>
      <c r="PQH1904" s="1193"/>
      <c r="PQI1904" s="2676" t="s">
        <v>698</v>
      </c>
      <c r="PQJ1904" s="2677"/>
      <c r="PQK1904" s="2152">
        <f t="shared" ref="PQK1904:PQM1904" si="3274">SUM(PQK1905:PQK1907)</f>
        <v>0</v>
      </c>
      <c r="PQL1904" s="2152">
        <f t="shared" si="3274"/>
        <v>115001</v>
      </c>
      <c r="PQM1904" s="2152">
        <f t="shared" si="3274"/>
        <v>0</v>
      </c>
      <c r="PQN1904" s="1230">
        <f t="shared" ref="PQN1904:PQN1907" si="3275">PQM1904/PQL1904</f>
        <v>0</v>
      </c>
      <c r="PQO1904" s="1193"/>
      <c r="PQP1904" s="1193"/>
      <c r="PQQ1904" s="2676" t="s">
        <v>698</v>
      </c>
      <c r="PQR1904" s="2677"/>
      <c r="PQS1904" s="2152">
        <f t="shared" ref="PQS1904:PQU1904" si="3276">SUM(PQS1905:PQS1907)</f>
        <v>0</v>
      </c>
      <c r="PQT1904" s="2152">
        <f t="shared" si="3276"/>
        <v>115001</v>
      </c>
      <c r="PQU1904" s="2152">
        <f t="shared" si="3276"/>
        <v>0</v>
      </c>
      <c r="PQV1904" s="1230">
        <f t="shared" ref="PQV1904:PQV1907" si="3277">PQU1904/PQT1904</f>
        <v>0</v>
      </c>
      <c r="PQW1904" s="1193"/>
      <c r="PQX1904" s="1193"/>
      <c r="PQY1904" s="2676" t="s">
        <v>698</v>
      </c>
      <c r="PQZ1904" s="2677"/>
      <c r="PRA1904" s="2152">
        <f t="shared" ref="PRA1904:PRC1904" si="3278">SUM(PRA1905:PRA1907)</f>
        <v>0</v>
      </c>
      <c r="PRB1904" s="2152">
        <f t="shared" si="3278"/>
        <v>115001</v>
      </c>
      <c r="PRC1904" s="2152">
        <f t="shared" si="3278"/>
        <v>0</v>
      </c>
      <c r="PRD1904" s="1230">
        <f t="shared" ref="PRD1904:PRD1907" si="3279">PRC1904/PRB1904</f>
        <v>0</v>
      </c>
      <c r="PRE1904" s="1193"/>
      <c r="PRF1904" s="1193"/>
      <c r="PRG1904" s="2676" t="s">
        <v>698</v>
      </c>
      <c r="PRH1904" s="2677"/>
      <c r="PRI1904" s="2152">
        <f t="shared" ref="PRI1904:PRK1904" si="3280">SUM(PRI1905:PRI1907)</f>
        <v>0</v>
      </c>
      <c r="PRJ1904" s="2152">
        <f t="shared" si="3280"/>
        <v>115001</v>
      </c>
      <c r="PRK1904" s="2152">
        <f t="shared" si="3280"/>
        <v>0</v>
      </c>
      <c r="PRL1904" s="1230">
        <f t="shared" ref="PRL1904:PRL1907" si="3281">PRK1904/PRJ1904</f>
        <v>0</v>
      </c>
      <c r="PRM1904" s="1193"/>
      <c r="PRN1904" s="1193"/>
      <c r="PRO1904" s="2676" t="s">
        <v>698</v>
      </c>
      <c r="PRP1904" s="2677"/>
      <c r="PRQ1904" s="2152">
        <f t="shared" ref="PRQ1904:PRS1904" si="3282">SUM(PRQ1905:PRQ1907)</f>
        <v>0</v>
      </c>
      <c r="PRR1904" s="2152">
        <f t="shared" si="3282"/>
        <v>115001</v>
      </c>
      <c r="PRS1904" s="2152">
        <f t="shared" si="3282"/>
        <v>0</v>
      </c>
      <c r="PRT1904" s="1230">
        <f t="shared" ref="PRT1904:PRT1907" si="3283">PRS1904/PRR1904</f>
        <v>0</v>
      </c>
      <c r="PRU1904" s="1193"/>
      <c r="PRV1904" s="1193"/>
      <c r="PRW1904" s="2676" t="s">
        <v>698</v>
      </c>
      <c r="PRX1904" s="2677"/>
      <c r="PRY1904" s="2152">
        <f t="shared" ref="PRY1904:PSA1904" si="3284">SUM(PRY1905:PRY1907)</f>
        <v>0</v>
      </c>
      <c r="PRZ1904" s="2152">
        <f t="shared" si="3284"/>
        <v>115001</v>
      </c>
      <c r="PSA1904" s="2152">
        <f t="shared" si="3284"/>
        <v>0</v>
      </c>
      <c r="PSB1904" s="1230">
        <f t="shared" ref="PSB1904:PSB1907" si="3285">PSA1904/PRZ1904</f>
        <v>0</v>
      </c>
      <c r="PSC1904" s="1193"/>
      <c r="PSD1904" s="1193"/>
      <c r="PSE1904" s="2676" t="s">
        <v>698</v>
      </c>
      <c r="PSF1904" s="2677"/>
      <c r="PSG1904" s="2152">
        <f t="shared" ref="PSG1904:PSI1904" si="3286">SUM(PSG1905:PSG1907)</f>
        <v>0</v>
      </c>
      <c r="PSH1904" s="2152">
        <f t="shared" si="3286"/>
        <v>115001</v>
      </c>
      <c r="PSI1904" s="2152">
        <f t="shared" si="3286"/>
        <v>0</v>
      </c>
      <c r="PSJ1904" s="1230">
        <f t="shared" ref="PSJ1904:PSJ1907" si="3287">PSI1904/PSH1904</f>
        <v>0</v>
      </c>
      <c r="PSK1904" s="1193"/>
      <c r="PSL1904" s="1193"/>
      <c r="PSM1904" s="2676" t="s">
        <v>698</v>
      </c>
      <c r="PSN1904" s="2677"/>
      <c r="PSO1904" s="2152">
        <f t="shared" ref="PSO1904:PSQ1904" si="3288">SUM(PSO1905:PSO1907)</f>
        <v>0</v>
      </c>
      <c r="PSP1904" s="2152">
        <f t="shared" si="3288"/>
        <v>115001</v>
      </c>
      <c r="PSQ1904" s="2152">
        <f t="shared" si="3288"/>
        <v>0</v>
      </c>
      <c r="PSR1904" s="1230">
        <f t="shared" ref="PSR1904:PSR1907" si="3289">PSQ1904/PSP1904</f>
        <v>0</v>
      </c>
      <c r="PSS1904" s="1193"/>
      <c r="PST1904" s="1193"/>
      <c r="PSU1904" s="2676" t="s">
        <v>698</v>
      </c>
      <c r="PSV1904" s="2677"/>
      <c r="PSW1904" s="2152">
        <f t="shared" ref="PSW1904:PSY1904" si="3290">SUM(PSW1905:PSW1907)</f>
        <v>0</v>
      </c>
      <c r="PSX1904" s="2152">
        <f t="shared" si="3290"/>
        <v>115001</v>
      </c>
      <c r="PSY1904" s="2152">
        <f t="shared" si="3290"/>
        <v>0</v>
      </c>
      <c r="PSZ1904" s="1230">
        <f t="shared" ref="PSZ1904:PSZ1907" si="3291">PSY1904/PSX1904</f>
        <v>0</v>
      </c>
      <c r="PTA1904" s="1193"/>
      <c r="PTB1904" s="1193"/>
      <c r="PTC1904" s="2676" t="s">
        <v>698</v>
      </c>
      <c r="PTD1904" s="2677"/>
      <c r="PTE1904" s="2152">
        <f t="shared" ref="PTE1904:PTG1904" si="3292">SUM(PTE1905:PTE1907)</f>
        <v>0</v>
      </c>
      <c r="PTF1904" s="2152">
        <f t="shared" si="3292"/>
        <v>115001</v>
      </c>
      <c r="PTG1904" s="2152">
        <f t="shared" si="3292"/>
        <v>0</v>
      </c>
      <c r="PTH1904" s="1230">
        <f t="shared" ref="PTH1904:PTH1907" si="3293">PTG1904/PTF1904</f>
        <v>0</v>
      </c>
      <c r="PTI1904" s="1193"/>
      <c r="PTJ1904" s="1193"/>
      <c r="PTK1904" s="2676" t="s">
        <v>698</v>
      </c>
      <c r="PTL1904" s="2677"/>
      <c r="PTM1904" s="2152">
        <f t="shared" ref="PTM1904:PTO1904" si="3294">SUM(PTM1905:PTM1907)</f>
        <v>0</v>
      </c>
      <c r="PTN1904" s="2152">
        <f t="shared" si="3294"/>
        <v>115001</v>
      </c>
      <c r="PTO1904" s="2152">
        <f t="shared" si="3294"/>
        <v>0</v>
      </c>
      <c r="PTP1904" s="1230">
        <f t="shared" ref="PTP1904:PTP1907" si="3295">PTO1904/PTN1904</f>
        <v>0</v>
      </c>
      <c r="PTQ1904" s="1193"/>
      <c r="PTR1904" s="1193"/>
      <c r="PTS1904" s="2676" t="s">
        <v>698</v>
      </c>
      <c r="PTT1904" s="2677"/>
      <c r="PTU1904" s="2152">
        <f t="shared" ref="PTU1904:PTW1904" si="3296">SUM(PTU1905:PTU1907)</f>
        <v>0</v>
      </c>
      <c r="PTV1904" s="2152">
        <f t="shared" si="3296"/>
        <v>115001</v>
      </c>
      <c r="PTW1904" s="2152">
        <f t="shared" si="3296"/>
        <v>0</v>
      </c>
      <c r="PTX1904" s="1230">
        <f t="shared" ref="PTX1904:PTX1907" si="3297">PTW1904/PTV1904</f>
        <v>0</v>
      </c>
      <c r="PTY1904" s="1193"/>
      <c r="PTZ1904" s="1193"/>
      <c r="PUA1904" s="2676" t="s">
        <v>698</v>
      </c>
      <c r="PUB1904" s="2677"/>
      <c r="PUC1904" s="2152">
        <f t="shared" ref="PUC1904:PUE1904" si="3298">SUM(PUC1905:PUC1907)</f>
        <v>0</v>
      </c>
      <c r="PUD1904" s="2152">
        <f t="shared" si="3298"/>
        <v>115001</v>
      </c>
      <c r="PUE1904" s="2152">
        <f t="shared" si="3298"/>
        <v>0</v>
      </c>
      <c r="PUF1904" s="1230">
        <f t="shared" ref="PUF1904:PUF1907" si="3299">PUE1904/PUD1904</f>
        <v>0</v>
      </c>
      <c r="PUG1904" s="1193"/>
      <c r="PUH1904" s="1193"/>
      <c r="PUI1904" s="2676" t="s">
        <v>698</v>
      </c>
      <c r="PUJ1904" s="2677"/>
      <c r="PUK1904" s="2152">
        <f t="shared" ref="PUK1904:PUM1904" si="3300">SUM(PUK1905:PUK1907)</f>
        <v>0</v>
      </c>
      <c r="PUL1904" s="2152">
        <f t="shared" si="3300"/>
        <v>115001</v>
      </c>
      <c r="PUM1904" s="2152">
        <f t="shared" si="3300"/>
        <v>0</v>
      </c>
      <c r="PUN1904" s="1230">
        <f t="shared" ref="PUN1904:PUN1907" si="3301">PUM1904/PUL1904</f>
        <v>0</v>
      </c>
      <c r="PUO1904" s="1193"/>
      <c r="PUP1904" s="1193"/>
      <c r="PUQ1904" s="2676" t="s">
        <v>698</v>
      </c>
      <c r="PUR1904" s="2677"/>
      <c r="PUS1904" s="2152">
        <f t="shared" ref="PUS1904:PUU1904" si="3302">SUM(PUS1905:PUS1907)</f>
        <v>0</v>
      </c>
      <c r="PUT1904" s="2152">
        <f t="shared" si="3302"/>
        <v>115001</v>
      </c>
      <c r="PUU1904" s="2152">
        <f t="shared" si="3302"/>
        <v>0</v>
      </c>
      <c r="PUV1904" s="1230">
        <f t="shared" ref="PUV1904:PUV1907" si="3303">PUU1904/PUT1904</f>
        <v>0</v>
      </c>
      <c r="PUW1904" s="1193"/>
      <c r="PUX1904" s="1193"/>
      <c r="PUY1904" s="2676" t="s">
        <v>698</v>
      </c>
      <c r="PUZ1904" s="2677"/>
      <c r="PVA1904" s="2152">
        <f t="shared" ref="PVA1904:PVC1904" si="3304">SUM(PVA1905:PVA1907)</f>
        <v>0</v>
      </c>
      <c r="PVB1904" s="2152">
        <f t="shared" si="3304"/>
        <v>115001</v>
      </c>
      <c r="PVC1904" s="2152">
        <f t="shared" si="3304"/>
        <v>0</v>
      </c>
      <c r="PVD1904" s="1230">
        <f t="shared" ref="PVD1904:PVD1907" si="3305">PVC1904/PVB1904</f>
        <v>0</v>
      </c>
      <c r="PVE1904" s="1193"/>
      <c r="PVF1904" s="1193"/>
      <c r="PVG1904" s="2676" t="s">
        <v>698</v>
      </c>
      <c r="PVH1904" s="2677"/>
      <c r="PVI1904" s="2152">
        <f t="shared" ref="PVI1904:PVK1904" si="3306">SUM(PVI1905:PVI1907)</f>
        <v>0</v>
      </c>
      <c r="PVJ1904" s="2152">
        <f t="shared" si="3306"/>
        <v>115001</v>
      </c>
      <c r="PVK1904" s="2152">
        <f t="shared" si="3306"/>
        <v>0</v>
      </c>
      <c r="PVL1904" s="1230">
        <f t="shared" ref="PVL1904:PVL1907" si="3307">PVK1904/PVJ1904</f>
        <v>0</v>
      </c>
      <c r="PVM1904" s="1193"/>
      <c r="PVN1904" s="1193"/>
      <c r="PVO1904" s="2676" t="s">
        <v>698</v>
      </c>
      <c r="PVP1904" s="2677"/>
      <c r="PVQ1904" s="2152">
        <f t="shared" ref="PVQ1904:PVS1904" si="3308">SUM(PVQ1905:PVQ1907)</f>
        <v>0</v>
      </c>
      <c r="PVR1904" s="2152">
        <f t="shared" si="3308"/>
        <v>115001</v>
      </c>
      <c r="PVS1904" s="2152">
        <f t="shared" si="3308"/>
        <v>0</v>
      </c>
      <c r="PVT1904" s="1230">
        <f t="shared" ref="PVT1904:PVT1907" si="3309">PVS1904/PVR1904</f>
        <v>0</v>
      </c>
      <c r="PVU1904" s="1193"/>
      <c r="PVV1904" s="1193"/>
      <c r="PVW1904" s="2676" t="s">
        <v>698</v>
      </c>
      <c r="PVX1904" s="2677"/>
      <c r="PVY1904" s="2152">
        <f t="shared" ref="PVY1904:PWA1904" si="3310">SUM(PVY1905:PVY1907)</f>
        <v>0</v>
      </c>
      <c r="PVZ1904" s="2152">
        <f t="shared" si="3310"/>
        <v>115001</v>
      </c>
      <c r="PWA1904" s="2152">
        <f t="shared" si="3310"/>
        <v>0</v>
      </c>
      <c r="PWB1904" s="1230">
        <f t="shared" ref="PWB1904:PWB1907" si="3311">PWA1904/PVZ1904</f>
        <v>0</v>
      </c>
      <c r="PWC1904" s="1193"/>
      <c r="PWD1904" s="1193"/>
      <c r="PWE1904" s="2676" t="s">
        <v>698</v>
      </c>
      <c r="PWF1904" s="2677"/>
      <c r="PWG1904" s="2152">
        <f t="shared" ref="PWG1904:PWI1904" si="3312">SUM(PWG1905:PWG1907)</f>
        <v>0</v>
      </c>
      <c r="PWH1904" s="2152">
        <f t="shared" si="3312"/>
        <v>115001</v>
      </c>
      <c r="PWI1904" s="2152">
        <f t="shared" si="3312"/>
        <v>0</v>
      </c>
      <c r="PWJ1904" s="1230">
        <f t="shared" ref="PWJ1904:PWJ1907" si="3313">PWI1904/PWH1904</f>
        <v>0</v>
      </c>
      <c r="PWK1904" s="1193"/>
      <c r="PWL1904" s="1193"/>
      <c r="PWM1904" s="2676" t="s">
        <v>698</v>
      </c>
      <c r="PWN1904" s="2677"/>
      <c r="PWO1904" s="2152">
        <f t="shared" ref="PWO1904:PWQ1904" si="3314">SUM(PWO1905:PWO1907)</f>
        <v>0</v>
      </c>
      <c r="PWP1904" s="2152">
        <f t="shared" si="3314"/>
        <v>115001</v>
      </c>
      <c r="PWQ1904" s="2152">
        <f t="shared" si="3314"/>
        <v>0</v>
      </c>
      <c r="PWR1904" s="1230">
        <f t="shared" ref="PWR1904:PWR1907" si="3315">PWQ1904/PWP1904</f>
        <v>0</v>
      </c>
      <c r="PWS1904" s="1193"/>
      <c r="PWT1904" s="1193"/>
      <c r="PWU1904" s="2676" t="s">
        <v>698</v>
      </c>
      <c r="PWV1904" s="2677"/>
      <c r="PWW1904" s="2152">
        <f t="shared" ref="PWW1904:PWY1904" si="3316">SUM(PWW1905:PWW1907)</f>
        <v>0</v>
      </c>
      <c r="PWX1904" s="2152">
        <f t="shared" si="3316"/>
        <v>115001</v>
      </c>
      <c r="PWY1904" s="2152">
        <f t="shared" si="3316"/>
        <v>0</v>
      </c>
      <c r="PWZ1904" s="1230">
        <f t="shared" ref="PWZ1904:PWZ1907" si="3317">PWY1904/PWX1904</f>
        <v>0</v>
      </c>
      <c r="PXA1904" s="1193"/>
      <c r="PXB1904" s="1193"/>
      <c r="PXC1904" s="2676" t="s">
        <v>698</v>
      </c>
      <c r="PXD1904" s="2677"/>
      <c r="PXE1904" s="2152">
        <f t="shared" ref="PXE1904:PXG1904" si="3318">SUM(PXE1905:PXE1907)</f>
        <v>0</v>
      </c>
      <c r="PXF1904" s="2152">
        <f t="shared" si="3318"/>
        <v>115001</v>
      </c>
      <c r="PXG1904" s="2152">
        <f t="shared" si="3318"/>
        <v>0</v>
      </c>
      <c r="PXH1904" s="1230">
        <f t="shared" ref="PXH1904:PXH1907" si="3319">PXG1904/PXF1904</f>
        <v>0</v>
      </c>
      <c r="PXI1904" s="1193"/>
      <c r="PXJ1904" s="1193"/>
      <c r="PXK1904" s="2676" t="s">
        <v>698</v>
      </c>
      <c r="PXL1904" s="2677"/>
      <c r="PXM1904" s="2152">
        <f t="shared" ref="PXM1904:PXO1904" si="3320">SUM(PXM1905:PXM1907)</f>
        <v>0</v>
      </c>
      <c r="PXN1904" s="2152">
        <f t="shared" si="3320"/>
        <v>115001</v>
      </c>
      <c r="PXO1904" s="2152">
        <f t="shared" si="3320"/>
        <v>0</v>
      </c>
      <c r="PXP1904" s="1230">
        <f t="shared" ref="PXP1904:PXP1907" si="3321">PXO1904/PXN1904</f>
        <v>0</v>
      </c>
      <c r="PXQ1904" s="1193"/>
      <c r="PXR1904" s="1193"/>
      <c r="PXS1904" s="2676" t="s">
        <v>698</v>
      </c>
      <c r="PXT1904" s="2677"/>
      <c r="PXU1904" s="2152">
        <f t="shared" ref="PXU1904:PXW1904" si="3322">SUM(PXU1905:PXU1907)</f>
        <v>0</v>
      </c>
      <c r="PXV1904" s="2152">
        <f t="shared" si="3322"/>
        <v>115001</v>
      </c>
      <c r="PXW1904" s="2152">
        <f t="shared" si="3322"/>
        <v>0</v>
      </c>
      <c r="PXX1904" s="1230">
        <f t="shared" ref="PXX1904:PXX1907" si="3323">PXW1904/PXV1904</f>
        <v>0</v>
      </c>
      <c r="PXY1904" s="1193"/>
      <c r="PXZ1904" s="1193"/>
      <c r="PYA1904" s="2676" t="s">
        <v>698</v>
      </c>
      <c r="PYB1904" s="2677"/>
      <c r="PYC1904" s="2152">
        <f t="shared" ref="PYC1904:PYE1904" si="3324">SUM(PYC1905:PYC1907)</f>
        <v>0</v>
      </c>
      <c r="PYD1904" s="2152">
        <f t="shared" si="3324"/>
        <v>115001</v>
      </c>
      <c r="PYE1904" s="2152">
        <f t="shared" si="3324"/>
        <v>0</v>
      </c>
      <c r="PYF1904" s="1230">
        <f t="shared" ref="PYF1904:PYF1907" si="3325">PYE1904/PYD1904</f>
        <v>0</v>
      </c>
      <c r="PYG1904" s="1193"/>
      <c r="PYH1904" s="1193"/>
      <c r="PYI1904" s="2676" t="s">
        <v>698</v>
      </c>
      <c r="PYJ1904" s="2677"/>
      <c r="PYK1904" s="2152">
        <f t="shared" ref="PYK1904:PYM1904" si="3326">SUM(PYK1905:PYK1907)</f>
        <v>0</v>
      </c>
      <c r="PYL1904" s="2152">
        <f t="shared" si="3326"/>
        <v>115001</v>
      </c>
      <c r="PYM1904" s="2152">
        <f t="shared" si="3326"/>
        <v>0</v>
      </c>
      <c r="PYN1904" s="1230">
        <f t="shared" ref="PYN1904:PYN1907" si="3327">PYM1904/PYL1904</f>
        <v>0</v>
      </c>
      <c r="PYO1904" s="1193"/>
      <c r="PYP1904" s="1193"/>
      <c r="PYQ1904" s="2676" t="s">
        <v>698</v>
      </c>
      <c r="PYR1904" s="2677"/>
      <c r="PYS1904" s="2152">
        <f t="shared" ref="PYS1904:PYU1904" si="3328">SUM(PYS1905:PYS1907)</f>
        <v>0</v>
      </c>
      <c r="PYT1904" s="2152">
        <f t="shared" si="3328"/>
        <v>115001</v>
      </c>
      <c r="PYU1904" s="2152">
        <f t="shared" si="3328"/>
        <v>0</v>
      </c>
      <c r="PYV1904" s="1230">
        <f t="shared" ref="PYV1904:PYV1907" si="3329">PYU1904/PYT1904</f>
        <v>0</v>
      </c>
      <c r="PYW1904" s="1193"/>
      <c r="PYX1904" s="1193"/>
      <c r="PYY1904" s="2676" t="s">
        <v>698</v>
      </c>
      <c r="PYZ1904" s="2677"/>
      <c r="PZA1904" s="2152">
        <f t="shared" ref="PZA1904:PZC1904" si="3330">SUM(PZA1905:PZA1907)</f>
        <v>0</v>
      </c>
      <c r="PZB1904" s="2152">
        <f t="shared" si="3330"/>
        <v>115001</v>
      </c>
      <c r="PZC1904" s="2152">
        <f t="shared" si="3330"/>
        <v>0</v>
      </c>
      <c r="PZD1904" s="1230">
        <f t="shared" ref="PZD1904:PZD1907" si="3331">PZC1904/PZB1904</f>
        <v>0</v>
      </c>
      <c r="PZE1904" s="1193"/>
      <c r="PZF1904" s="1193"/>
      <c r="PZG1904" s="2676" t="s">
        <v>698</v>
      </c>
      <c r="PZH1904" s="2677"/>
      <c r="PZI1904" s="2152">
        <f t="shared" ref="PZI1904:PZK1904" si="3332">SUM(PZI1905:PZI1907)</f>
        <v>0</v>
      </c>
      <c r="PZJ1904" s="2152">
        <f t="shared" si="3332"/>
        <v>115001</v>
      </c>
      <c r="PZK1904" s="2152">
        <f t="shared" si="3332"/>
        <v>0</v>
      </c>
      <c r="PZL1904" s="1230">
        <f t="shared" ref="PZL1904:PZL1907" si="3333">PZK1904/PZJ1904</f>
        <v>0</v>
      </c>
      <c r="PZM1904" s="1193"/>
      <c r="PZN1904" s="1193"/>
      <c r="PZO1904" s="2676" t="s">
        <v>698</v>
      </c>
      <c r="PZP1904" s="2677"/>
      <c r="PZQ1904" s="2152">
        <f t="shared" ref="PZQ1904:PZS1904" si="3334">SUM(PZQ1905:PZQ1907)</f>
        <v>0</v>
      </c>
      <c r="PZR1904" s="2152">
        <f t="shared" si="3334"/>
        <v>115001</v>
      </c>
      <c r="PZS1904" s="2152">
        <f t="shared" si="3334"/>
        <v>0</v>
      </c>
      <c r="PZT1904" s="1230">
        <f t="shared" ref="PZT1904:PZT1907" si="3335">PZS1904/PZR1904</f>
        <v>0</v>
      </c>
      <c r="PZU1904" s="1193"/>
      <c r="PZV1904" s="1193"/>
      <c r="PZW1904" s="2676" t="s">
        <v>698</v>
      </c>
      <c r="PZX1904" s="2677"/>
      <c r="PZY1904" s="2152">
        <f t="shared" ref="PZY1904:QAA1904" si="3336">SUM(PZY1905:PZY1907)</f>
        <v>0</v>
      </c>
      <c r="PZZ1904" s="2152">
        <f t="shared" si="3336"/>
        <v>115001</v>
      </c>
      <c r="QAA1904" s="2152">
        <f t="shared" si="3336"/>
        <v>0</v>
      </c>
      <c r="QAB1904" s="1230">
        <f t="shared" ref="QAB1904:QAB1907" si="3337">QAA1904/PZZ1904</f>
        <v>0</v>
      </c>
      <c r="QAC1904" s="1193"/>
      <c r="QAD1904" s="1193"/>
      <c r="QAE1904" s="2676" t="s">
        <v>698</v>
      </c>
      <c r="QAF1904" s="2677"/>
      <c r="QAG1904" s="2152">
        <f t="shared" ref="QAG1904:QAI1904" si="3338">SUM(QAG1905:QAG1907)</f>
        <v>0</v>
      </c>
      <c r="QAH1904" s="2152">
        <f t="shared" si="3338"/>
        <v>115001</v>
      </c>
      <c r="QAI1904" s="2152">
        <f t="shared" si="3338"/>
        <v>0</v>
      </c>
      <c r="QAJ1904" s="1230">
        <f t="shared" ref="QAJ1904:QAJ1907" si="3339">QAI1904/QAH1904</f>
        <v>0</v>
      </c>
      <c r="QAK1904" s="1193"/>
      <c r="QAL1904" s="1193"/>
      <c r="QAM1904" s="2676" t="s">
        <v>698</v>
      </c>
      <c r="QAN1904" s="2677"/>
      <c r="QAO1904" s="2152">
        <f t="shared" ref="QAO1904:QAQ1904" si="3340">SUM(QAO1905:QAO1907)</f>
        <v>0</v>
      </c>
      <c r="QAP1904" s="2152">
        <f t="shared" si="3340"/>
        <v>115001</v>
      </c>
      <c r="QAQ1904" s="2152">
        <f t="shared" si="3340"/>
        <v>0</v>
      </c>
      <c r="QAR1904" s="1230">
        <f t="shared" ref="QAR1904:QAR1907" si="3341">QAQ1904/QAP1904</f>
        <v>0</v>
      </c>
      <c r="QAS1904" s="1193"/>
      <c r="QAT1904" s="1193"/>
      <c r="QAU1904" s="2676" t="s">
        <v>698</v>
      </c>
      <c r="QAV1904" s="2677"/>
      <c r="QAW1904" s="2152">
        <f t="shared" ref="QAW1904:QAY1904" si="3342">SUM(QAW1905:QAW1907)</f>
        <v>0</v>
      </c>
      <c r="QAX1904" s="2152">
        <f t="shared" si="3342"/>
        <v>115001</v>
      </c>
      <c r="QAY1904" s="2152">
        <f t="shared" si="3342"/>
        <v>0</v>
      </c>
      <c r="QAZ1904" s="1230">
        <f t="shared" ref="QAZ1904:QAZ1907" si="3343">QAY1904/QAX1904</f>
        <v>0</v>
      </c>
      <c r="QBA1904" s="1193"/>
      <c r="QBB1904" s="1193"/>
      <c r="QBC1904" s="2676" t="s">
        <v>698</v>
      </c>
      <c r="QBD1904" s="2677"/>
      <c r="QBE1904" s="2152">
        <f t="shared" ref="QBE1904:QBG1904" si="3344">SUM(QBE1905:QBE1907)</f>
        <v>0</v>
      </c>
      <c r="QBF1904" s="2152">
        <f t="shared" si="3344"/>
        <v>115001</v>
      </c>
      <c r="QBG1904" s="2152">
        <f t="shared" si="3344"/>
        <v>0</v>
      </c>
      <c r="QBH1904" s="1230">
        <f t="shared" ref="QBH1904:QBH1907" si="3345">QBG1904/QBF1904</f>
        <v>0</v>
      </c>
      <c r="QBI1904" s="1193"/>
      <c r="QBJ1904" s="1193"/>
      <c r="QBK1904" s="2676" t="s">
        <v>698</v>
      </c>
      <c r="QBL1904" s="2677"/>
      <c r="QBM1904" s="2152">
        <f t="shared" ref="QBM1904:QBO1904" si="3346">SUM(QBM1905:QBM1907)</f>
        <v>0</v>
      </c>
      <c r="QBN1904" s="2152">
        <f t="shared" si="3346"/>
        <v>115001</v>
      </c>
      <c r="QBO1904" s="2152">
        <f t="shared" si="3346"/>
        <v>0</v>
      </c>
      <c r="QBP1904" s="1230">
        <f t="shared" ref="QBP1904:QBP1907" si="3347">QBO1904/QBN1904</f>
        <v>0</v>
      </c>
      <c r="QBQ1904" s="1193"/>
      <c r="QBR1904" s="1193"/>
      <c r="QBS1904" s="2676" t="s">
        <v>698</v>
      </c>
      <c r="QBT1904" s="2677"/>
      <c r="QBU1904" s="2152">
        <f t="shared" ref="QBU1904:QBW1904" si="3348">SUM(QBU1905:QBU1907)</f>
        <v>0</v>
      </c>
      <c r="QBV1904" s="2152">
        <f t="shared" si="3348"/>
        <v>115001</v>
      </c>
      <c r="QBW1904" s="2152">
        <f t="shared" si="3348"/>
        <v>0</v>
      </c>
      <c r="QBX1904" s="1230">
        <f t="shared" ref="QBX1904:QBX1907" si="3349">QBW1904/QBV1904</f>
        <v>0</v>
      </c>
      <c r="QBY1904" s="1193"/>
      <c r="QBZ1904" s="1193"/>
      <c r="QCA1904" s="2676" t="s">
        <v>698</v>
      </c>
      <c r="QCB1904" s="2677"/>
      <c r="QCC1904" s="2152">
        <f t="shared" ref="QCC1904:QCE1904" si="3350">SUM(QCC1905:QCC1907)</f>
        <v>0</v>
      </c>
      <c r="QCD1904" s="2152">
        <f t="shared" si="3350"/>
        <v>115001</v>
      </c>
      <c r="QCE1904" s="2152">
        <f t="shared" si="3350"/>
        <v>0</v>
      </c>
      <c r="QCF1904" s="1230">
        <f t="shared" ref="QCF1904:QCF1907" si="3351">QCE1904/QCD1904</f>
        <v>0</v>
      </c>
      <c r="QCG1904" s="1193"/>
      <c r="QCH1904" s="1193"/>
      <c r="QCI1904" s="2676" t="s">
        <v>698</v>
      </c>
      <c r="QCJ1904" s="2677"/>
      <c r="QCK1904" s="2152">
        <f t="shared" ref="QCK1904:QCM1904" si="3352">SUM(QCK1905:QCK1907)</f>
        <v>0</v>
      </c>
      <c r="QCL1904" s="2152">
        <f t="shared" si="3352"/>
        <v>115001</v>
      </c>
      <c r="QCM1904" s="2152">
        <f t="shared" si="3352"/>
        <v>0</v>
      </c>
      <c r="QCN1904" s="1230">
        <f t="shared" ref="QCN1904:QCN1907" si="3353">QCM1904/QCL1904</f>
        <v>0</v>
      </c>
      <c r="QCO1904" s="1193"/>
      <c r="QCP1904" s="1193"/>
      <c r="QCQ1904" s="2676" t="s">
        <v>698</v>
      </c>
      <c r="QCR1904" s="2677"/>
      <c r="QCS1904" s="2152">
        <f t="shared" ref="QCS1904:QCU1904" si="3354">SUM(QCS1905:QCS1907)</f>
        <v>0</v>
      </c>
      <c r="QCT1904" s="2152">
        <f t="shared" si="3354"/>
        <v>115001</v>
      </c>
      <c r="QCU1904" s="2152">
        <f t="shared" si="3354"/>
        <v>0</v>
      </c>
      <c r="QCV1904" s="1230">
        <f t="shared" ref="QCV1904:QCV1907" si="3355">QCU1904/QCT1904</f>
        <v>0</v>
      </c>
      <c r="QCW1904" s="1193"/>
      <c r="QCX1904" s="1193"/>
      <c r="QCY1904" s="2676" t="s">
        <v>698</v>
      </c>
      <c r="QCZ1904" s="2677"/>
      <c r="QDA1904" s="2152">
        <f t="shared" ref="QDA1904:QDC1904" si="3356">SUM(QDA1905:QDA1907)</f>
        <v>0</v>
      </c>
      <c r="QDB1904" s="2152">
        <f t="shared" si="3356"/>
        <v>115001</v>
      </c>
      <c r="QDC1904" s="2152">
        <f t="shared" si="3356"/>
        <v>0</v>
      </c>
      <c r="QDD1904" s="1230">
        <f t="shared" ref="QDD1904:QDD1907" si="3357">QDC1904/QDB1904</f>
        <v>0</v>
      </c>
      <c r="QDE1904" s="1193"/>
      <c r="QDF1904" s="1193"/>
      <c r="QDG1904" s="2676" t="s">
        <v>698</v>
      </c>
      <c r="QDH1904" s="2677"/>
      <c r="QDI1904" s="2152">
        <f t="shared" ref="QDI1904:QDK1904" si="3358">SUM(QDI1905:QDI1907)</f>
        <v>0</v>
      </c>
      <c r="QDJ1904" s="2152">
        <f t="shared" si="3358"/>
        <v>115001</v>
      </c>
      <c r="QDK1904" s="2152">
        <f t="shared" si="3358"/>
        <v>0</v>
      </c>
      <c r="QDL1904" s="1230">
        <f t="shared" ref="QDL1904:QDL1907" si="3359">QDK1904/QDJ1904</f>
        <v>0</v>
      </c>
      <c r="QDM1904" s="1193"/>
      <c r="QDN1904" s="1193"/>
      <c r="QDO1904" s="2676" t="s">
        <v>698</v>
      </c>
      <c r="QDP1904" s="2677"/>
      <c r="QDQ1904" s="2152">
        <f t="shared" ref="QDQ1904:QDS1904" si="3360">SUM(QDQ1905:QDQ1907)</f>
        <v>0</v>
      </c>
      <c r="QDR1904" s="2152">
        <f t="shared" si="3360"/>
        <v>115001</v>
      </c>
      <c r="QDS1904" s="2152">
        <f t="shared" si="3360"/>
        <v>0</v>
      </c>
      <c r="QDT1904" s="1230">
        <f t="shared" ref="QDT1904:QDT1907" si="3361">QDS1904/QDR1904</f>
        <v>0</v>
      </c>
      <c r="QDU1904" s="1193"/>
      <c r="QDV1904" s="1193"/>
      <c r="QDW1904" s="2676" t="s">
        <v>698</v>
      </c>
      <c r="QDX1904" s="2677"/>
      <c r="QDY1904" s="2152">
        <f t="shared" ref="QDY1904:QEA1904" si="3362">SUM(QDY1905:QDY1907)</f>
        <v>0</v>
      </c>
      <c r="QDZ1904" s="2152">
        <f t="shared" si="3362"/>
        <v>115001</v>
      </c>
      <c r="QEA1904" s="2152">
        <f t="shared" si="3362"/>
        <v>0</v>
      </c>
      <c r="QEB1904" s="1230">
        <f t="shared" ref="QEB1904:QEB1907" si="3363">QEA1904/QDZ1904</f>
        <v>0</v>
      </c>
      <c r="QEC1904" s="1193"/>
      <c r="QED1904" s="1193"/>
      <c r="QEE1904" s="2676" t="s">
        <v>698</v>
      </c>
      <c r="QEF1904" s="2677"/>
      <c r="QEG1904" s="2152">
        <f t="shared" ref="QEG1904:QEI1904" si="3364">SUM(QEG1905:QEG1907)</f>
        <v>0</v>
      </c>
      <c r="QEH1904" s="2152">
        <f t="shared" si="3364"/>
        <v>115001</v>
      </c>
      <c r="QEI1904" s="2152">
        <f t="shared" si="3364"/>
        <v>0</v>
      </c>
      <c r="QEJ1904" s="1230">
        <f t="shared" ref="QEJ1904:QEJ1907" si="3365">QEI1904/QEH1904</f>
        <v>0</v>
      </c>
      <c r="QEK1904" s="1193"/>
      <c r="QEL1904" s="1193"/>
      <c r="QEM1904" s="2676" t="s">
        <v>698</v>
      </c>
      <c r="QEN1904" s="2677"/>
      <c r="QEO1904" s="2152">
        <f t="shared" ref="QEO1904:QEQ1904" si="3366">SUM(QEO1905:QEO1907)</f>
        <v>0</v>
      </c>
      <c r="QEP1904" s="2152">
        <f t="shared" si="3366"/>
        <v>115001</v>
      </c>
      <c r="QEQ1904" s="2152">
        <f t="shared" si="3366"/>
        <v>0</v>
      </c>
      <c r="QER1904" s="1230">
        <f t="shared" ref="QER1904:QER1907" si="3367">QEQ1904/QEP1904</f>
        <v>0</v>
      </c>
      <c r="QES1904" s="1193"/>
      <c r="QET1904" s="1193"/>
      <c r="QEU1904" s="2676" t="s">
        <v>698</v>
      </c>
      <c r="QEV1904" s="2677"/>
      <c r="QEW1904" s="2152">
        <f t="shared" ref="QEW1904:QEY1904" si="3368">SUM(QEW1905:QEW1907)</f>
        <v>0</v>
      </c>
      <c r="QEX1904" s="2152">
        <f t="shared" si="3368"/>
        <v>115001</v>
      </c>
      <c r="QEY1904" s="2152">
        <f t="shared" si="3368"/>
        <v>0</v>
      </c>
      <c r="QEZ1904" s="1230">
        <f t="shared" ref="QEZ1904:QEZ1907" si="3369">QEY1904/QEX1904</f>
        <v>0</v>
      </c>
      <c r="QFA1904" s="1193"/>
      <c r="QFB1904" s="1193"/>
      <c r="QFC1904" s="2676" t="s">
        <v>698</v>
      </c>
      <c r="QFD1904" s="2677"/>
      <c r="QFE1904" s="2152">
        <f t="shared" ref="QFE1904:QFG1904" si="3370">SUM(QFE1905:QFE1907)</f>
        <v>0</v>
      </c>
      <c r="QFF1904" s="2152">
        <f t="shared" si="3370"/>
        <v>115001</v>
      </c>
      <c r="QFG1904" s="2152">
        <f t="shared" si="3370"/>
        <v>0</v>
      </c>
      <c r="QFH1904" s="1230">
        <f t="shared" ref="QFH1904:QFH1907" si="3371">QFG1904/QFF1904</f>
        <v>0</v>
      </c>
      <c r="QFI1904" s="1193"/>
      <c r="QFJ1904" s="1193"/>
      <c r="QFK1904" s="2676" t="s">
        <v>698</v>
      </c>
      <c r="QFL1904" s="2677"/>
      <c r="QFM1904" s="2152">
        <f t="shared" ref="QFM1904:QFO1904" si="3372">SUM(QFM1905:QFM1907)</f>
        <v>0</v>
      </c>
      <c r="QFN1904" s="2152">
        <f t="shared" si="3372"/>
        <v>115001</v>
      </c>
      <c r="QFO1904" s="2152">
        <f t="shared" si="3372"/>
        <v>0</v>
      </c>
      <c r="QFP1904" s="1230">
        <f t="shared" ref="QFP1904:QFP1907" si="3373">QFO1904/QFN1904</f>
        <v>0</v>
      </c>
      <c r="QFQ1904" s="1193"/>
      <c r="QFR1904" s="1193"/>
      <c r="QFS1904" s="2676" t="s">
        <v>698</v>
      </c>
      <c r="QFT1904" s="2677"/>
      <c r="QFU1904" s="2152">
        <f t="shared" ref="QFU1904:QFW1904" si="3374">SUM(QFU1905:QFU1907)</f>
        <v>0</v>
      </c>
      <c r="QFV1904" s="2152">
        <f t="shared" si="3374"/>
        <v>115001</v>
      </c>
      <c r="QFW1904" s="2152">
        <f t="shared" si="3374"/>
        <v>0</v>
      </c>
      <c r="QFX1904" s="1230">
        <f t="shared" ref="QFX1904:QFX1907" si="3375">QFW1904/QFV1904</f>
        <v>0</v>
      </c>
      <c r="QFY1904" s="1193"/>
      <c r="QFZ1904" s="1193"/>
      <c r="QGA1904" s="2676" t="s">
        <v>698</v>
      </c>
      <c r="QGB1904" s="2677"/>
      <c r="QGC1904" s="2152">
        <f t="shared" ref="QGC1904:QGE1904" si="3376">SUM(QGC1905:QGC1907)</f>
        <v>0</v>
      </c>
      <c r="QGD1904" s="2152">
        <f t="shared" si="3376"/>
        <v>115001</v>
      </c>
      <c r="QGE1904" s="2152">
        <f t="shared" si="3376"/>
        <v>0</v>
      </c>
      <c r="QGF1904" s="1230">
        <f t="shared" ref="QGF1904:QGF1907" si="3377">QGE1904/QGD1904</f>
        <v>0</v>
      </c>
      <c r="QGG1904" s="1193"/>
      <c r="QGH1904" s="1193"/>
      <c r="QGI1904" s="2676" t="s">
        <v>698</v>
      </c>
      <c r="QGJ1904" s="2677"/>
      <c r="QGK1904" s="2152">
        <f t="shared" ref="QGK1904:QGM1904" si="3378">SUM(QGK1905:QGK1907)</f>
        <v>0</v>
      </c>
      <c r="QGL1904" s="2152">
        <f t="shared" si="3378"/>
        <v>115001</v>
      </c>
      <c r="QGM1904" s="2152">
        <f t="shared" si="3378"/>
        <v>0</v>
      </c>
      <c r="QGN1904" s="1230">
        <f t="shared" ref="QGN1904:QGN1907" si="3379">QGM1904/QGL1904</f>
        <v>0</v>
      </c>
      <c r="QGO1904" s="1193"/>
      <c r="QGP1904" s="1193"/>
      <c r="QGQ1904" s="2676" t="s">
        <v>698</v>
      </c>
      <c r="QGR1904" s="2677"/>
      <c r="QGS1904" s="2152">
        <f t="shared" ref="QGS1904:QGU1904" si="3380">SUM(QGS1905:QGS1907)</f>
        <v>0</v>
      </c>
      <c r="QGT1904" s="2152">
        <f t="shared" si="3380"/>
        <v>115001</v>
      </c>
      <c r="QGU1904" s="2152">
        <f t="shared" si="3380"/>
        <v>0</v>
      </c>
      <c r="QGV1904" s="1230">
        <f t="shared" ref="QGV1904:QGV1907" si="3381">QGU1904/QGT1904</f>
        <v>0</v>
      </c>
      <c r="QGW1904" s="1193"/>
      <c r="QGX1904" s="1193"/>
      <c r="QGY1904" s="2676" t="s">
        <v>698</v>
      </c>
      <c r="QGZ1904" s="2677"/>
      <c r="QHA1904" s="2152">
        <f t="shared" ref="QHA1904:QHC1904" si="3382">SUM(QHA1905:QHA1907)</f>
        <v>0</v>
      </c>
      <c r="QHB1904" s="2152">
        <f t="shared" si="3382"/>
        <v>115001</v>
      </c>
      <c r="QHC1904" s="2152">
        <f t="shared" si="3382"/>
        <v>0</v>
      </c>
      <c r="QHD1904" s="1230">
        <f t="shared" ref="QHD1904:QHD1907" si="3383">QHC1904/QHB1904</f>
        <v>0</v>
      </c>
      <c r="QHE1904" s="1193"/>
      <c r="QHF1904" s="1193"/>
      <c r="QHG1904" s="2676" t="s">
        <v>698</v>
      </c>
      <c r="QHH1904" s="2677"/>
      <c r="QHI1904" s="2152">
        <f t="shared" ref="QHI1904:QHK1904" si="3384">SUM(QHI1905:QHI1907)</f>
        <v>0</v>
      </c>
      <c r="QHJ1904" s="2152">
        <f t="shared" si="3384"/>
        <v>115001</v>
      </c>
      <c r="QHK1904" s="2152">
        <f t="shared" si="3384"/>
        <v>0</v>
      </c>
      <c r="QHL1904" s="1230">
        <f t="shared" ref="QHL1904:QHL1907" si="3385">QHK1904/QHJ1904</f>
        <v>0</v>
      </c>
      <c r="QHM1904" s="1193"/>
      <c r="QHN1904" s="1193"/>
      <c r="QHO1904" s="2676" t="s">
        <v>698</v>
      </c>
      <c r="QHP1904" s="2677"/>
      <c r="QHQ1904" s="2152">
        <f t="shared" ref="QHQ1904:QHS1904" si="3386">SUM(QHQ1905:QHQ1907)</f>
        <v>0</v>
      </c>
      <c r="QHR1904" s="2152">
        <f t="shared" si="3386"/>
        <v>115001</v>
      </c>
      <c r="QHS1904" s="2152">
        <f t="shared" si="3386"/>
        <v>0</v>
      </c>
      <c r="QHT1904" s="1230">
        <f t="shared" ref="QHT1904:QHT1907" si="3387">QHS1904/QHR1904</f>
        <v>0</v>
      </c>
      <c r="QHU1904" s="1193"/>
      <c r="QHV1904" s="1193"/>
      <c r="QHW1904" s="2676" t="s">
        <v>698</v>
      </c>
      <c r="QHX1904" s="2677"/>
      <c r="QHY1904" s="2152">
        <f t="shared" ref="QHY1904:QIA1904" si="3388">SUM(QHY1905:QHY1907)</f>
        <v>0</v>
      </c>
      <c r="QHZ1904" s="2152">
        <f t="shared" si="3388"/>
        <v>115001</v>
      </c>
      <c r="QIA1904" s="2152">
        <f t="shared" si="3388"/>
        <v>0</v>
      </c>
      <c r="QIB1904" s="1230">
        <f t="shared" ref="QIB1904:QIB1907" si="3389">QIA1904/QHZ1904</f>
        <v>0</v>
      </c>
      <c r="QIC1904" s="1193"/>
      <c r="QID1904" s="1193"/>
      <c r="QIE1904" s="2676" t="s">
        <v>698</v>
      </c>
      <c r="QIF1904" s="2677"/>
      <c r="QIG1904" s="2152">
        <f t="shared" ref="QIG1904:QII1904" si="3390">SUM(QIG1905:QIG1907)</f>
        <v>0</v>
      </c>
      <c r="QIH1904" s="2152">
        <f t="shared" si="3390"/>
        <v>115001</v>
      </c>
      <c r="QII1904" s="2152">
        <f t="shared" si="3390"/>
        <v>0</v>
      </c>
      <c r="QIJ1904" s="1230">
        <f t="shared" ref="QIJ1904:QIJ1907" si="3391">QII1904/QIH1904</f>
        <v>0</v>
      </c>
      <c r="QIK1904" s="1193"/>
      <c r="QIL1904" s="1193"/>
      <c r="QIM1904" s="2676" t="s">
        <v>698</v>
      </c>
      <c r="QIN1904" s="2677"/>
      <c r="QIO1904" s="2152">
        <f t="shared" ref="QIO1904:QIQ1904" si="3392">SUM(QIO1905:QIO1907)</f>
        <v>0</v>
      </c>
      <c r="QIP1904" s="2152">
        <f t="shared" si="3392"/>
        <v>115001</v>
      </c>
      <c r="QIQ1904" s="2152">
        <f t="shared" si="3392"/>
        <v>0</v>
      </c>
      <c r="QIR1904" s="1230">
        <f t="shared" ref="QIR1904:QIR1907" si="3393">QIQ1904/QIP1904</f>
        <v>0</v>
      </c>
      <c r="QIS1904" s="1193"/>
      <c r="QIT1904" s="1193"/>
      <c r="QIU1904" s="2676" t="s">
        <v>698</v>
      </c>
      <c r="QIV1904" s="2677"/>
      <c r="QIW1904" s="2152">
        <f t="shared" ref="QIW1904:QIY1904" si="3394">SUM(QIW1905:QIW1907)</f>
        <v>0</v>
      </c>
      <c r="QIX1904" s="2152">
        <f t="shared" si="3394"/>
        <v>115001</v>
      </c>
      <c r="QIY1904" s="2152">
        <f t="shared" si="3394"/>
        <v>0</v>
      </c>
      <c r="QIZ1904" s="1230">
        <f t="shared" ref="QIZ1904:QIZ1907" si="3395">QIY1904/QIX1904</f>
        <v>0</v>
      </c>
      <c r="QJA1904" s="1193"/>
      <c r="QJB1904" s="1193"/>
      <c r="QJC1904" s="2676" t="s">
        <v>698</v>
      </c>
      <c r="QJD1904" s="2677"/>
      <c r="QJE1904" s="2152">
        <f t="shared" ref="QJE1904:QJG1904" si="3396">SUM(QJE1905:QJE1907)</f>
        <v>0</v>
      </c>
      <c r="QJF1904" s="2152">
        <f t="shared" si="3396"/>
        <v>115001</v>
      </c>
      <c r="QJG1904" s="2152">
        <f t="shared" si="3396"/>
        <v>0</v>
      </c>
      <c r="QJH1904" s="1230">
        <f t="shared" ref="QJH1904:QJH1907" si="3397">QJG1904/QJF1904</f>
        <v>0</v>
      </c>
      <c r="QJI1904" s="1193"/>
      <c r="QJJ1904" s="1193"/>
      <c r="QJK1904" s="2676" t="s">
        <v>698</v>
      </c>
      <c r="QJL1904" s="2677"/>
      <c r="QJM1904" s="2152">
        <f t="shared" ref="QJM1904:QJO1904" si="3398">SUM(QJM1905:QJM1907)</f>
        <v>0</v>
      </c>
      <c r="QJN1904" s="2152">
        <f t="shared" si="3398"/>
        <v>115001</v>
      </c>
      <c r="QJO1904" s="2152">
        <f t="shared" si="3398"/>
        <v>0</v>
      </c>
      <c r="QJP1904" s="1230">
        <f t="shared" ref="QJP1904:QJP1907" si="3399">QJO1904/QJN1904</f>
        <v>0</v>
      </c>
      <c r="QJQ1904" s="1193"/>
      <c r="QJR1904" s="1193"/>
      <c r="QJS1904" s="2676" t="s">
        <v>698</v>
      </c>
      <c r="QJT1904" s="2677"/>
      <c r="QJU1904" s="2152">
        <f t="shared" ref="QJU1904:QJW1904" si="3400">SUM(QJU1905:QJU1907)</f>
        <v>0</v>
      </c>
      <c r="QJV1904" s="2152">
        <f t="shared" si="3400"/>
        <v>115001</v>
      </c>
      <c r="QJW1904" s="2152">
        <f t="shared" si="3400"/>
        <v>0</v>
      </c>
      <c r="QJX1904" s="1230">
        <f t="shared" ref="QJX1904:QJX1907" si="3401">QJW1904/QJV1904</f>
        <v>0</v>
      </c>
      <c r="QJY1904" s="1193"/>
      <c r="QJZ1904" s="1193"/>
      <c r="QKA1904" s="2676" t="s">
        <v>698</v>
      </c>
      <c r="QKB1904" s="2677"/>
      <c r="QKC1904" s="2152">
        <f t="shared" ref="QKC1904:QKE1904" si="3402">SUM(QKC1905:QKC1907)</f>
        <v>0</v>
      </c>
      <c r="QKD1904" s="2152">
        <f t="shared" si="3402"/>
        <v>115001</v>
      </c>
      <c r="QKE1904" s="2152">
        <f t="shared" si="3402"/>
        <v>0</v>
      </c>
      <c r="QKF1904" s="1230">
        <f t="shared" ref="QKF1904:QKF1907" si="3403">QKE1904/QKD1904</f>
        <v>0</v>
      </c>
      <c r="QKG1904" s="1193"/>
      <c r="QKH1904" s="1193"/>
      <c r="QKI1904" s="2676" t="s">
        <v>698</v>
      </c>
      <c r="QKJ1904" s="2677"/>
      <c r="QKK1904" s="2152">
        <f t="shared" ref="QKK1904:QKM1904" si="3404">SUM(QKK1905:QKK1907)</f>
        <v>0</v>
      </c>
      <c r="QKL1904" s="2152">
        <f t="shared" si="3404"/>
        <v>115001</v>
      </c>
      <c r="QKM1904" s="2152">
        <f t="shared" si="3404"/>
        <v>0</v>
      </c>
      <c r="QKN1904" s="1230">
        <f t="shared" ref="QKN1904:QKN1907" si="3405">QKM1904/QKL1904</f>
        <v>0</v>
      </c>
      <c r="QKO1904" s="1193"/>
      <c r="QKP1904" s="1193"/>
      <c r="QKQ1904" s="2676" t="s">
        <v>698</v>
      </c>
      <c r="QKR1904" s="2677"/>
      <c r="QKS1904" s="2152">
        <f t="shared" ref="QKS1904:QKU1904" si="3406">SUM(QKS1905:QKS1907)</f>
        <v>0</v>
      </c>
      <c r="QKT1904" s="2152">
        <f t="shared" si="3406"/>
        <v>115001</v>
      </c>
      <c r="QKU1904" s="2152">
        <f t="shared" si="3406"/>
        <v>0</v>
      </c>
      <c r="QKV1904" s="1230">
        <f t="shared" ref="QKV1904:QKV1907" si="3407">QKU1904/QKT1904</f>
        <v>0</v>
      </c>
      <c r="QKW1904" s="1193"/>
      <c r="QKX1904" s="1193"/>
      <c r="QKY1904" s="2676" t="s">
        <v>698</v>
      </c>
      <c r="QKZ1904" s="2677"/>
      <c r="QLA1904" s="2152">
        <f t="shared" ref="QLA1904:QLC1904" si="3408">SUM(QLA1905:QLA1907)</f>
        <v>0</v>
      </c>
      <c r="QLB1904" s="2152">
        <f t="shared" si="3408"/>
        <v>115001</v>
      </c>
      <c r="QLC1904" s="2152">
        <f t="shared" si="3408"/>
        <v>0</v>
      </c>
      <c r="QLD1904" s="1230">
        <f t="shared" ref="QLD1904:QLD1907" si="3409">QLC1904/QLB1904</f>
        <v>0</v>
      </c>
      <c r="QLE1904" s="1193"/>
      <c r="QLF1904" s="1193"/>
      <c r="QLG1904" s="2676" t="s">
        <v>698</v>
      </c>
      <c r="QLH1904" s="2677"/>
      <c r="QLI1904" s="2152">
        <f t="shared" ref="QLI1904:QLK1904" si="3410">SUM(QLI1905:QLI1907)</f>
        <v>0</v>
      </c>
      <c r="QLJ1904" s="2152">
        <f t="shared" si="3410"/>
        <v>115001</v>
      </c>
      <c r="QLK1904" s="2152">
        <f t="shared" si="3410"/>
        <v>0</v>
      </c>
      <c r="QLL1904" s="1230">
        <f t="shared" ref="QLL1904:QLL1907" si="3411">QLK1904/QLJ1904</f>
        <v>0</v>
      </c>
      <c r="QLM1904" s="1193"/>
      <c r="QLN1904" s="1193"/>
      <c r="QLO1904" s="2676" t="s">
        <v>698</v>
      </c>
      <c r="QLP1904" s="2677"/>
      <c r="QLQ1904" s="2152">
        <f t="shared" ref="QLQ1904:QLS1904" si="3412">SUM(QLQ1905:QLQ1907)</f>
        <v>0</v>
      </c>
      <c r="QLR1904" s="2152">
        <f t="shared" si="3412"/>
        <v>115001</v>
      </c>
      <c r="QLS1904" s="2152">
        <f t="shared" si="3412"/>
        <v>0</v>
      </c>
      <c r="QLT1904" s="1230">
        <f t="shared" ref="QLT1904:QLT1907" si="3413">QLS1904/QLR1904</f>
        <v>0</v>
      </c>
      <c r="QLU1904" s="1193"/>
      <c r="QLV1904" s="1193"/>
      <c r="QLW1904" s="2676" t="s">
        <v>698</v>
      </c>
      <c r="QLX1904" s="2677"/>
      <c r="QLY1904" s="2152">
        <f t="shared" ref="QLY1904:QMA1904" si="3414">SUM(QLY1905:QLY1907)</f>
        <v>0</v>
      </c>
      <c r="QLZ1904" s="2152">
        <f t="shared" si="3414"/>
        <v>115001</v>
      </c>
      <c r="QMA1904" s="2152">
        <f t="shared" si="3414"/>
        <v>0</v>
      </c>
      <c r="QMB1904" s="1230">
        <f t="shared" ref="QMB1904:QMB1907" si="3415">QMA1904/QLZ1904</f>
        <v>0</v>
      </c>
      <c r="QMC1904" s="1193"/>
      <c r="QMD1904" s="1193"/>
      <c r="QME1904" s="2676" t="s">
        <v>698</v>
      </c>
      <c r="QMF1904" s="2677"/>
      <c r="QMG1904" s="2152">
        <f t="shared" ref="QMG1904:QMI1904" si="3416">SUM(QMG1905:QMG1907)</f>
        <v>0</v>
      </c>
      <c r="QMH1904" s="2152">
        <f t="shared" si="3416"/>
        <v>115001</v>
      </c>
      <c r="QMI1904" s="2152">
        <f t="shared" si="3416"/>
        <v>0</v>
      </c>
      <c r="QMJ1904" s="1230">
        <f t="shared" ref="QMJ1904:QMJ1907" si="3417">QMI1904/QMH1904</f>
        <v>0</v>
      </c>
      <c r="QMK1904" s="1193"/>
      <c r="QML1904" s="1193"/>
      <c r="QMM1904" s="2676" t="s">
        <v>698</v>
      </c>
      <c r="QMN1904" s="2677"/>
      <c r="QMO1904" s="2152">
        <f t="shared" ref="QMO1904:QMQ1904" si="3418">SUM(QMO1905:QMO1907)</f>
        <v>0</v>
      </c>
      <c r="QMP1904" s="2152">
        <f t="shared" si="3418"/>
        <v>115001</v>
      </c>
      <c r="QMQ1904" s="2152">
        <f t="shared" si="3418"/>
        <v>0</v>
      </c>
      <c r="QMR1904" s="1230">
        <f t="shared" ref="QMR1904:QMR1907" si="3419">QMQ1904/QMP1904</f>
        <v>0</v>
      </c>
      <c r="QMS1904" s="1193"/>
      <c r="QMT1904" s="1193"/>
      <c r="QMU1904" s="2676" t="s">
        <v>698</v>
      </c>
      <c r="QMV1904" s="2677"/>
      <c r="QMW1904" s="2152">
        <f t="shared" ref="QMW1904:QMY1904" si="3420">SUM(QMW1905:QMW1907)</f>
        <v>0</v>
      </c>
      <c r="QMX1904" s="2152">
        <f t="shared" si="3420"/>
        <v>115001</v>
      </c>
      <c r="QMY1904" s="2152">
        <f t="shared" si="3420"/>
        <v>0</v>
      </c>
      <c r="QMZ1904" s="1230">
        <f t="shared" ref="QMZ1904:QMZ1907" si="3421">QMY1904/QMX1904</f>
        <v>0</v>
      </c>
      <c r="QNA1904" s="1193"/>
      <c r="QNB1904" s="1193"/>
      <c r="QNC1904" s="2676" t="s">
        <v>698</v>
      </c>
      <c r="QND1904" s="2677"/>
      <c r="QNE1904" s="2152">
        <f t="shared" ref="QNE1904:QNG1904" si="3422">SUM(QNE1905:QNE1907)</f>
        <v>0</v>
      </c>
      <c r="QNF1904" s="2152">
        <f t="shared" si="3422"/>
        <v>115001</v>
      </c>
      <c r="QNG1904" s="2152">
        <f t="shared" si="3422"/>
        <v>0</v>
      </c>
      <c r="QNH1904" s="1230">
        <f t="shared" ref="QNH1904:QNH1907" si="3423">QNG1904/QNF1904</f>
        <v>0</v>
      </c>
      <c r="QNI1904" s="1193"/>
      <c r="QNJ1904" s="1193"/>
      <c r="QNK1904" s="2676" t="s">
        <v>698</v>
      </c>
      <c r="QNL1904" s="2677"/>
      <c r="QNM1904" s="2152">
        <f t="shared" ref="QNM1904:QNO1904" si="3424">SUM(QNM1905:QNM1907)</f>
        <v>0</v>
      </c>
      <c r="QNN1904" s="2152">
        <f t="shared" si="3424"/>
        <v>115001</v>
      </c>
      <c r="QNO1904" s="2152">
        <f t="shared" si="3424"/>
        <v>0</v>
      </c>
      <c r="QNP1904" s="1230">
        <f t="shared" ref="QNP1904:QNP1907" si="3425">QNO1904/QNN1904</f>
        <v>0</v>
      </c>
      <c r="QNQ1904" s="1193"/>
      <c r="QNR1904" s="1193"/>
      <c r="QNS1904" s="2676" t="s">
        <v>698</v>
      </c>
      <c r="QNT1904" s="2677"/>
      <c r="QNU1904" s="2152">
        <f t="shared" ref="QNU1904:QNW1904" si="3426">SUM(QNU1905:QNU1907)</f>
        <v>0</v>
      </c>
      <c r="QNV1904" s="2152">
        <f t="shared" si="3426"/>
        <v>115001</v>
      </c>
      <c r="QNW1904" s="2152">
        <f t="shared" si="3426"/>
        <v>0</v>
      </c>
      <c r="QNX1904" s="1230">
        <f t="shared" ref="QNX1904:QNX1907" si="3427">QNW1904/QNV1904</f>
        <v>0</v>
      </c>
      <c r="QNY1904" s="1193"/>
      <c r="QNZ1904" s="1193"/>
      <c r="QOA1904" s="2676" t="s">
        <v>698</v>
      </c>
      <c r="QOB1904" s="2677"/>
      <c r="QOC1904" s="2152">
        <f t="shared" ref="QOC1904:QOE1904" si="3428">SUM(QOC1905:QOC1907)</f>
        <v>0</v>
      </c>
      <c r="QOD1904" s="2152">
        <f t="shared" si="3428"/>
        <v>115001</v>
      </c>
      <c r="QOE1904" s="2152">
        <f t="shared" si="3428"/>
        <v>0</v>
      </c>
      <c r="QOF1904" s="1230">
        <f t="shared" ref="QOF1904:QOF1907" si="3429">QOE1904/QOD1904</f>
        <v>0</v>
      </c>
      <c r="QOG1904" s="1193"/>
      <c r="QOH1904" s="1193"/>
      <c r="QOI1904" s="2676" t="s">
        <v>698</v>
      </c>
      <c r="QOJ1904" s="2677"/>
      <c r="QOK1904" s="2152">
        <f t="shared" ref="QOK1904:QOM1904" si="3430">SUM(QOK1905:QOK1907)</f>
        <v>0</v>
      </c>
      <c r="QOL1904" s="2152">
        <f t="shared" si="3430"/>
        <v>115001</v>
      </c>
      <c r="QOM1904" s="2152">
        <f t="shared" si="3430"/>
        <v>0</v>
      </c>
      <c r="QON1904" s="1230">
        <f t="shared" ref="QON1904:QON1907" si="3431">QOM1904/QOL1904</f>
        <v>0</v>
      </c>
      <c r="QOO1904" s="1193"/>
      <c r="QOP1904" s="1193"/>
      <c r="QOQ1904" s="2676" t="s">
        <v>698</v>
      </c>
      <c r="QOR1904" s="2677"/>
      <c r="QOS1904" s="2152">
        <f t="shared" ref="QOS1904:QOU1904" si="3432">SUM(QOS1905:QOS1907)</f>
        <v>0</v>
      </c>
      <c r="QOT1904" s="2152">
        <f t="shared" si="3432"/>
        <v>115001</v>
      </c>
      <c r="QOU1904" s="2152">
        <f t="shared" si="3432"/>
        <v>0</v>
      </c>
      <c r="QOV1904" s="1230">
        <f t="shared" ref="QOV1904:QOV1907" si="3433">QOU1904/QOT1904</f>
        <v>0</v>
      </c>
      <c r="QOW1904" s="1193"/>
      <c r="QOX1904" s="1193"/>
      <c r="QOY1904" s="2676" t="s">
        <v>698</v>
      </c>
      <c r="QOZ1904" s="2677"/>
      <c r="QPA1904" s="2152">
        <f t="shared" ref="QPA1904:QPC1904" si="3434">SUM(QPA1905:QPA1907)</f>
        <v>0</v>
      </c>
      <c r="QPB1904" s="2152">
        <f t="shared" si="3434"/>
        <v>115001</v>
      </c>
      <c r="QPC1904" s="2152">
        <f t="shared" si="3434"/>
        <v>0</v>
      </c>
      <c r="QPD1904" s="1230">
        <f t="shared" ref="QPD1904:QPD1907" si="3435">QPC1904/QPB1904</f>
        <v>0</v>
      </c>
      <c r="QPE1904" s="1193"/>
      <c r="QPF1904" s="1193"/>
      <c r="QPG1904" s="2676" t="s">
        <v>698</v>
      </c>
      <c r="QPH1904" s="2677"/>
      <c r="QPI1904" s="2152">
        <f t="shared" ref="QPI1904:QPK1904" si="3436">SUM(QPI1905:QPI1907)</f>
        <v>0</v>
      </c>
      <c r="QPJ1904" s="2152">
        <f t="shared" si="3436"/>
        <v>115001</v>
      </c>
      <c r="QPK1904" s="2152">
        <f t="shared" si="3436"/>
        <v>0</v>
      </c>
      <c r="QPL1904" s="1230">
        <f t="shared" ref="QPL1904:QPL1907" si="3437">QPK1904/QPJ1904</f>
        <v>0</v>
      </c>
      <c r="QPM1904" s="1193"/>
      <c r="QPN1904" s="1193"/>
      <c r="QPO1904" s="2676" t="s">
        <v>698</v>
      </c>
      <c r="QPP1904" s="2677"/>
      <c r="QPQ1904" s="2152">
        <f t="shared" ref="QPQ1904:QPS1904" si="3438">SUM(QPQ1905:QPQ1907)</f>
        <v>0</v>
      </c>
      <c r="QPR1904" s="2152">
        <f t="shared" si="3438"/>
        <v>115001</v>
      </c>
      <c r="QPS1904" s="2152">
        <f t="shared" si="3438"/>
        <v>0</v>
      </c>
      <c r="QPT1904" s="1230">
        <f t="shared" ref="QPT1904:QPT1907" si="3439">QPS1904/QPR1904</f>
        <v>0</v>
      </c>
      <c r="QPU1904" s="1193"/>
      <c r="QPV1904" s="1193"/>
      <c r="QPW1904" s="2676" t="s">
        <v>698</v>
      </c>
      <c r="QPX1904" s="2677"/>
      <c r="QPY1904" s="2152">
        <f t="shared" ref="QPY1904:QQA1904" si="3440">SUM(QPY1905:QPY1907)</f>
        <v>0</v>
      </c>
      <c r="QPZ1904" s="2152">
        <f t="shared" si="3440"/>
        <v>115001</v>
      </c>
      <c r="QQA1904" s="2152">
        <f t="shared" si="3440"/>
        <v>0</v>
      </c>
      <c r="QQB1904" s="1230">
        <f t="shared" ref="QQB1904:QQB1907" si="3441">QQA1904/QPZ1904</f>
        <v>0</v>
      </c>
      <c r="QQC1904" s="1193"/>
      <c r="QQD1904" s="1193"/>
      <c r="QQE1904" s="2676" t="s">
        <v>698</v>
      </c>
      <c r="QQF1904" s="2677"/>
      <c r="QQG1904" s="2152">
        <f t="shared" ref="QQG1904:QQI1904" si="3442">SUM(QQG1905:QQG1907)</f>
        <v>0</v>
      </c>
      <c r="QQH1904" s="2152">
        <f t="shared" si="3442"/>
        <v>115001</v>
      </c>
      <c r="QQI1904" s="2152">
        <f t="shared" si="3442"/>
        <v>0</v>
      </c>
      <c r="QQJ1904" s="1230">
        <f t="shared" ref="QQJ1904:QQJ1907" si="3443">QQI1904/QQH1904</f>
        <v>0</v>
      </c>
      <c r="QQK1904" s="1193"/>
      <c r="QQL1904" s="1193"/>
      <c r="QQM1904" s="2676" t="s">
        <v>698</v>
      </c>
      <c r="QQN1904" s="2677"/>
      <c r="QQO1904" s="2152">
        <f t="shared" ref="QQO1904:QQQ1904" si="3444">SUM(QQO1905:QQO1907)</f>
        <v>0</v>
      </c>
      <c r="QQP1904" s="2152">
        <f t="shared" si="3444"/>
        <v>115001</v>
      </c>
      <c r="QQQ1904" s="2152">
        <f t="shared" si="3444"/>
        <v>0</v>
      </c>
      <c r="QQR1904" s="1230">
        <f t="shared" ref="QQR1904:QQR1907" si="3445">QQQ1904/QQP1904</f>
        <v>0</v>
      </c>
      <c r="QQS1904" s="1193"/>
      <c r="QQT1904" s="1193"/>
      <c r="QQU1904" s="2676" t="s">
        <v>698</v>
      </c>
      <c r="QQV1904" s="2677"/>
      <c r="QQW1904" s="2152">
        <f t="shared" ref="QQW1904:QQY1904" si="3446">SUM(QQW1905:QQW1907)</f>
        <v>0</v>
      </c>
      <c r="QQX1904" s="2152">
        <f t="shared" si="3446"/>
        <v>115001</v>
      </c>
      <c r="QQY1904" s="2152">
        <f t="shared" si="3446"/>
        <v>0</v>
      </c>
      <c r="QQZ1904" s="1230">
        <f t="shared" ref="QQZ1904:QQZ1907" si="3447">QQY1904/QQX1904</f>
        <v>0</v>
      </c>
      <c r="QRA1904" s="1193"/>
      <c r="QRB1904" s="1193"/>
      <c r="QRC1904" s="2676" t="s">
        <v>698</v>
      </c>
      <c r="QRD1904" s="2677"/>
      <c r="QRE1904" s="2152">
        <f t="shared" ref="QRE1904:QRG1904" si="3448">SUM(QRE1905:QRE1907)</f>
        <v>0</v>
      </c>
      <c r="QRF1904" s="2152">
        <f t="shared" si="3448"/>
        <v>115001</v>
      </c>
      <c r="QRG1904" s="2152">
        <f t="shared" si="3448"/>
        <v>0</v>
      </c>
      <c r="QRH1904" s="1230">
        <f t="shared" ref="QRH1904:QRH1907" si="3449">QRG1904/QRF1904</f>
        <v>0</v>
      </c>
      <c r="QRI1904" s="1193"/>
      <c r="QRJ1904" s="1193"/>
      <c r="QRK1904" s="2676" t="s">
        <v>698</v>
      </c>
      <c r="QRL1904" s="2677"/>
      <c r="QRM1904" s="2152">
        <f t="shared" ref="QRM1904:QRO1904" si="3450">SUM(QRM1905:QRM1907)</f>
        <v>0</v>
      </c>
      <c r="QRN1904" s="2152">
        <f t="shared" si="3450"/>
        <v>115001</v>
      </c>
      <c r="QRO1904" s="2152">
        <f t="shared" si="3450"/>
        <v>0</v>
      </c>
      <c r="QRP1904" s="1230">
        <f t="shared" ref="QRP1904:QRP1907" si="3451">QRO1904/QRN1904</f>
        <v>0</v>
      </c>
      <c r="QRQ1904" s="1193"/>
      <c r="QRR1904" s="1193"/>
      <c r="QRS1904" s="2676" t="s">
        <v>698</v>
      </c>
      <c r="QRT1904" s="2677"/>
      <c r="QRU1904" s="2152">
        <f t="shared" ref="QRU1904:QRW1904" si="3452">SUM(QRU1905:QRU1907)</f>
        <v>0</v>
      </c>
      <c r="QRV1904" s="2152">
        <f t="shared" si="3452"/>
        <v>115001</v>
      </c>
      <c r="QRW1904" s="2152">
        <f t="shared" si="3452"/>
        <v>0</v>
      </c>
      <c r="QRX1904" s="1230">
        <f t="shared" ref="QRX1904:QRX1907" si="3453">QRW1904/QRV1904</f>
        <v>0</v>
      </c>
      <c r="QRY1904" s="1193"/>
      <c r="QRZ1904" s="1193"/>
      <c r="QSA1904" s="2676" t="s">
        <v>698</v>
      </c>
      <c r="QSB1904" s="2677"/>
      <c r="QSC1904" s="2152">
        <f t="shared" ref="QSC1904:QSE1904" si="3454">SUM(QSC1905:QSC1907)</f>
        <v>0</v>
      </c>
      <c r="QSD1904" s="2152">
        <f t="shared" si="3454"/>
        <v>115001</v>
      </c>
      <c r="QSE1904" s="2152">
        <f t="shared" si="3454"/>
        <v>0</v>
      </c>
      <c r="QSF1904" s="1230">
        <f t="shared" ref="QSF1904:QSF1907" si="3455">QSE1904/QSD1904</f>
        <v>0</v>
      </c>
      <c r="QSG1904" s="1193"/>
      <c r="QSH1904" s="1193"/>
      <c r="QSI1904" s="2676" t="s">
        <v>698</v>
      </c>
      <c r="QSJ1904" s="2677"/>
      <c r="QSK1904" s="2152">
        <f t="shared" ref="QSK1904:QSM1904" si="3456">SUM(QSK1905:QSK1907)</f>
        <v>0</v>
      </c>
      <c r="QSL1904" s="2152">
        <f t="shared" si="3456"/>
        <v>115001</v>
      </c>
      <c r="QSM1904" s="2152">
        <f t="shared" si="3456"/>
        <v>0</v>
      </c>
      <c r="QSN1904" s="1230">
        <f t="shared" ref="QSN1904:QSN1907" si="3457">QSM1904/QSL1904</f>
        <v>0</v>
      </c>
      <c r="QSO1904" s="1193"/>
      <c r="QSP1904" s="1193"/>
      <c r="QSQ1904" s="2676" t="s">
        <v>698</v>
      </c>
      <c r="QSR1904" s="2677"/>
      <c r="QSS1904" s="2152">
        <f t="shared" ref="QSS1904:QSU1904" si="3458">SUM(QSS1905:QSS1907)</f>
        <v>0</v>
      </c>
      <c r="QST1904" s="2152">
        <f t="shared" si="3458"/>
        <v>115001</v>
      </c>
      <c r="QSU1904" s="2152">
        <f t="shared" si="3458"/>
        <v>0</v>
      </c>
      <c r="QSV1904" s="1230">
        <f t="shared" ref="QSV1904:QSV1907" si="3459">QSU1904/QST1904</f>
        <v>0</v>
      </c>
      <c r="QSW1904" s="1193"/>
      <c r="QSX1904" s="1193"/>
      <c r="QSY1904" s="2676" t="s">
        <v>698</v>
      </c>
      <c r="QSZ1904" s="2677"/>
      <c r="QTA1904" s="2152">
        <f t="shared" ref="QTA1904:QTC1904" si="3460">SUM(QTA1905:QTA1907)</f>
        <v>0</v>
      </c>
      <c r="QTB1904" s="2152">
        <f t="shared" si="3460"/>
        <v>115001</v>
      </c>
      <c r="QTC1904" s="2152">
        <f t="shared" si="3460"/>
        <v>0</v>
      </c>
      <c r="QTD1904" s="1230">
        <f t="shared" ref="QTD1904:QTD1907" si="3461">QTC1904/QTB1904</f>
        <v>0</v>
      </c>
      <c r="QTE1904" s="1193"/>
      <c r="QTF1904" s="1193"/>
      <c r="QTG1904" s="2676" t="s">
        <v>698</v>
      </c>
      <c r="QTH1904" s="2677"/>
      <c r="QTI1904" s="2152">
        <f t="shared" ref="QTI1904:QTK1904" si="3462">SUM(QTI1905:QTI1907)</f>
        <v>0</v>
      </c>
      <c r="QTJ1904" s="2152">
        <f t="shared" si="3462"/>
        <v>115001</v>
      </c>
      <c r="QTK1904" s="2152">
        <f t="shared" si="3462"/>
        <v>0</v>
      </c>
      <c r="QTL1904" s="1230">
        <f t="shared" ref="QTL1904:QTL1907" si="3463">QTK1904/QTJ1904</f>
        <v>0</v>
      </c>
      <c r="QTM1904" s="1193"/>
      <c r="QTN1904" s="1193"/>
      <c r="QTO1904" s="2676" t="s">
        <v>698</v>
      </c>
      <c r="QTP1904" s="2677"/>
      <c r="QTQ1904" s="2152">
        <f t="shared" ref="QTQ1904:QTS1904" si="3464">SUM(QTQ1905:QTQ1907)</f>
        <v>0</v>
      </c>
      <c r="QTR1904" s="2152">
        <f t="shared" si="3464"/>
        <v>115001</v>
      </c>
      <c r="QTS1904" s="2152">
        <f t="shared" si="3464"/>
        <v>0</v>
      </c>
      <c r="QTT1904" s="1230">
        <f t="shared" ref="QTT1904:QTT1907" si="3465">QTS1904/QTR1904</f>
        <v>0</v>
      </c>
      <c r="QTU1904" s="1193"/>
      <c r="QTV1904" s="1193"/>
      <c r="QTW1904" s="2676" t="s">
        <v>698</v>
      </c>
      <c r="QTX1904" s="2677"/>
      <c r="QTY1904" s="2152">
        <f t="shared" ref="QTY1904:QUA1904" si="3466">SUM(QTY1905:QTY1907)</f>
        <v>0</v>
      </c>
      <c r="QTZ1904" s="2152">
        <f t="shared" si="3466"/>
        <v>115001</v>
      </c>
      <c r="QUA1904" s="2152">
        <f t="shared" si="3466"/>
        <v>0</v>
      </c>
      <c r="QUB1904" s="1230">
        <f t="shared" ref="QUB1904:QUB1907" si="3467">QUA1904/QTZ1904</f>
        <v>0</v>
      </c>
      <c r="QUC1904" s="1193"/>
      <c r="QUD1904" s="1193"/>
      <c r="QUE1904" s="2676" t="s">
        <v>698</v>
      </c>
      <c r="QUF1904" s="2677"/>
      <c r="QUG1904" s="2152">
        <f t="shared" ref="QUG1904:QUI1904" si="3468">SUM(QUG1905:QUG1907)</f>
        <v>0</v>
      </c>
      <c r="QUH1904" s="2152">
        <f t="shared" si="3468"/>
        <v>115001</v>
      </c>
      <c r="QUI1904" s="2152">
        <f t="shared" si="3468"/>
        <v>0</v>
      </c>
      <c r="QUJ1904" s="1230">
        <f t="shared" ref="QUJ1904:QUJ1907" si="3469">QUI1904/QUH1904</f>
        <v>0</v>
      </c>
      <c r="QUK1904" s="1193"/>
      <c r="QUL1904" s="1193"/>
      <c r="QUM1904" s="2676" t="s">
        <v>698</v>
      </c>
      <c r="QUN1904" s="2677"/>
      <c r="QUO1904" s="2152">
        <f t="shared" ref="QUO1904:QUQ1904" si="3470">SUM(QUO1905:QUO1907)</f>
        <v>0</v>
      </c>
      <c r="QUP1904" s="2152">
        <f t="shared" si="3470"/>
        <v>115001</v>
      </c>
      <c r="QUQ1904" s="2152">
        <f t="shared" si="3470"/>
        <v>0</v>
      </c>
      <c r="QUR1904" s="1230">
        <f t="shared" ref="QUR1904:QUR1907" si="3471">QUQ1904/QUP1904</f>
        <v>0</v>
      </c>
      <c r="QUS1904" s="1193"/>
      <c r="QUT1904" s="1193"/>
      <c r="QUU1904" s="2676" t="s">
        <v>698</v>
      </c>
      <c r="QUV1904" s="2677"/>
      <c r="QUW1904" s="2152">
        <f t="shared" ref="QUW1904:QUY1904" si="3472">SUM(QUW1905:QUW1907)</f>
        <v>0</v>
      </c>
      <c r="QUX1904" s="2152">
        <f t="shared" si="3472"/>
        <v>115001</v>
      </c>
      <c r="QUY1904" s="2152">
        <f t="shared" si="3472"/>
        <v>0</v>
      </c>
      <c r="QUZ1904" s="1230">
        <f t="shared" ref="QUZ1904:QUZ1907" si="3473">QUY1904/QUX1904</f>
        <v>0</v>
      </c>
      <c r="QVA1904" s="1193"/>
      <c r="QVB1904" s="1193"/>
      <c r="QVC1904" s="2676" t="s">
        <v>698</v>
      </c>
      <c r="QVD1904" s="2677"/>
      <c r="QVE1904" s="2152">
        <f t="shared" ref="QVE1904:QVG1904" si="3474">SUM(QVE1905:QVE1907)</f>
        <v>0</v>
      </c>
      <c r="QVF1904" s="2152">
        <f t="shared" si="3474"/>
        <v>115001</v>
      </c>
      <c r="QVG1904" s="2152">
        <f t="shared" si="3474"/>
        <v>0</v>
      </c>
      <c r="QVH1904" s="1230">
        <f t="shared" ref="QVH1904:QVH1907" si="3475">QVG1904/QVF1904</f>
        <v>0</v>
      </c>
      <c r="QVI1904" s="1193"/>
      <c r="QVJ1904" s="1193"/>
      <c r="QVK1904" s="2676" t="s">
        <v>698</v>
      </c>
      <c r="QVL1904" s="2677"/>
      <c r="QVM1904" s="2152">
        <f t="shared" ref="QVM1904:QVO1904" si="3476">SUM(QVM1905:QVM1907)</f>
        <v>0</v>
      </c>
      <c r="QVN1904" s="2152">
        <f t="shared" si="3476"/>
        <v>115001</v>
      </c>
      <c r="QVO1904" s="2152">
        <f t="shared" si="3476"/>
        <v>0</v>
      </c>
      <c r="QVP1904" s="1230">
        <f t="shared" ref="QVP1904:QVP1907" si="3477">QVO1904/QVN1904</f>
        <v>0</v>
      </c>
      <c r="QVQ1904" s="1193"/>
      <c r="QVR1904" s="1193"/>
      <c r="QVS1904" s="2676" t="s">
        <v>698</v>
      </c>
      <c r="QVT1904" s="2677"/>
      <c r="QVU1904" s="2152">
        <f t="shared" ref="QVU1904:QVW1904" si="3478">SUM(QVU1905:QVU1907)</f>
        <v>0</v>
      </c>
      <c r="QVV1904" s="2152">
        <f t="shared" si="3478"/>
        <v>115001</v>
      </c>
      <c r="QVW1904" s="2152">
        <f t="shared" si="3478"/>
        <v>0</v>
      </c>
      <c r="QVX1904" s="1230">
        <f t="shared" ref="QVX1904:QVX1907" si="3479">QVW1904/QVV1904</f>
        <v>0</v>
      </c>
      <c r="QVY1904" s="1193"/>
      <c r="QVZ1904" s="1193"/>
      <c r="QWA1904" s="2676" t="s">
        <v>698</v>
      </c>
      <c r="QWB1904" s="2677"/>
      <c r="QWC1904" s="2152">
        <f t="shared" ref="QWC1904:QWE1904" si="3480">SUM(QWC1905:QWC1907)</f>
        <v>0</v>
      </c>
      <c r="QWD1904" s="2152">
        <f t="shared" si="3480"/>
        <v>115001</v>
      </c>
      <c r="QWE1904" s="2152">
        <f t="shared" si="3480"/>
        <v>0</v>
      </c>
      <c r="QWF1904" s="1230">
        <f t="shared" ref="QWF1904:QWF1907" si="3481">QWE1904/QWD1904</f>
        <v>0</v>
      </c>
      <c r="QWG1904" s="1193"/>
      <c r="QWH1904" s="1193"/>
      <c r="QWI1904" s="2676" t="s">
        <v>698</v>
      </c>
      <c r="QWJ1904" s="2677"/>
      <c r="QWK1904" s="2152">
        <f t="shared" ref="QWK1904:QWM1904" si="3482">SUM(QWK1905:QWK1907)</f>
        <v>0</v>
      </c>
      <c r="QWL1904" s="2152">
        <f t="shared" si="3482"/>
        <v>115001</v>
      </c>
      <c r="QWM1904" s="2152">
        <f t="shared" si="3482"/>
        <v>0</v>
      </c>
      <c r="QWN1904" s="1230">
        <f t="shared" ref="QWN1904:QWN1907" si="3483">QWM1904/QWL1904</f>
        <v>0</v>
      </c>
      <c r="QWO1904" s="1193"/>
      <c r="QWP1904" s="1193"/>
      <c r="QWQ1904" s="2676" t="s">
        <v>698</v>
      </c>
      <c r="QWR1904" s="2677"/>
      <c r="QWS1904" s="2152">
        <f t="shared" ref="QWS1904:QWU1904" si="3484">SUM(QWS1905:QWS1907)</f>
        <v>0</v>
      </c>
      <c r="QWT1904" s="2152">
        <f t="shared" si="3484"/>
        <v>115001</v>
      </c>
      <c r="QWU1904" s="2152">
        <f t="shared" si="3484"/>
        <v>0</v>
      </c>
      <c r="QWV1904" s="1230">
        <f t="shared" ref="QWV1904:QWV1907" si="3485">QWU1904/QWT1904</f>
        <v>0</v>
      </c>
      <c r="QWW1904" s="1193"/>
      <c r="QWX1904" s="1193"/>
      <c r="QWY1904" s="2676" t="s">
        <v>698</v>
      </c>
      <c r="QWZ1904" s="2677"/>
      <c r="QXA1904" s="2152">
        <f t="shared" ref="QXA1904:QXC1904" si="3486">SUM(QXA1905:QXA1907)</f>
        <v>0</v>
      </c>
      <c r="QXB1904" s="2152">
        <f t="shared" si="3486"/>
        <v>115001</v>
      </c>
      <c r="QXC1904" s="2152">
        <f t="shared" si="3486"/>
        <v>0</v>
      </c>
      <c r="QXD1904" s="1230">
        <f t="shared" ref="QXD1904:QXD1907" si="3487">QXC1904/QXB1904</f>
        <v>0</v>
      </c>
      <c r="QXE1904" s="1193"/>
      <c r="QXF1904" s="1193"/>
      <c r="QXG1904" s="2676" t="s">
        <v>698</v>
      </c>
      <c r="QXH1904" s="2677"/>
      <c r="QXI1904" s="2152">
        <f t="shared" ref="QXI1904:QXK1904" si="3488">SUM(QXI1905:QXI1907)</f>
        <v>0</v>
      </c>
      <c r="QXJ1904" s="2152">
        <f t="shared" si="3488"/>
        <v>115001</v>
      </c>
      <c r="QXK1904" s="2152">
        <f t="shared" si="3488"/>
        <v>0</v>
      </c>
      <c r="QXL1904" s="1230">
        <f t="shared" ref="QXL1904:QXL1907" si="3489">QXK1904/QXJ1904</f>
        <v>0</v>
      </c>
      <c r="QXM1904" s="1193"/>
      <c r="QXN1904" s="1193"/>
      <c r="QXO1904" s="2676" t="s">
        <v>698</v>
      </c>
      <c r="QXP1904" s="2677"/>
      <c r="QXQ1904" s="2152">
        <f t="shared" ref="QXQ1904:QXS1904" si="3490">SUM(QXQ1905:QXQ1907)</f>
        <v>0</v>
      </c>
      <c r="QXR1904" s="2152">
        <f t="shared" si="3490"/>
        <v>115001</v>
      </c>
      <c r="QXS1904" s="2152">
        <f t="shared" si="3490"/>
        <v>0</v>
      </c>
      <c r="QXT1904" s="1230">
        <f t="shared" ref="QXT1904:QXT1907" si="3491">QXS1904/QXR1904</f>
        <v>0</v>
      </c>
      <c r="QXU1904" s="1193"/>
      <c r="QXV1904" s="1193"/>
      <c r="QXW1904" s="2676" t="s">
        <v>698</v>
      </c>
      <c r="QXX1904" s="2677"/>
      <c r="QXY1904" s="2152">
        <f t="shared" ref="QXY1904:QYA1904" si="3492">SUM(QXY1905:QXY1907)</f>
        <v>0</v>
      </c>
      <c r="QXZ1904" s="2152">
        <f t="shared" si="3492"/>
        <v>115001</v>
      </c>
      <c r="QYA1904" s="2152">
        <f t="shared" si="3492"/>
        <v>0</v>
      </c>
      <c r="QYB1904" s="1230">
        <f t="shared" ref="QYB1904:QYB1907" si="3493">QYA1904/QXZ1904</f>
        <v>0</v>
      </c>
      <c r="QYC1904" s="1193"/>
      <c r="QYD1904" s="1193"/>
      <c r="QYE1904" s="2676" t="s">
        <v>698</v>
      </c>
      <c r="QYF1904" s="2677"/>
      <c r="QYG1904" s="2152">
        <f t="shared" ref="QYG1904:QYI1904" si="3494">SUM(QYG1905:QYG1907)</f>
        <v>0</v>
      </c>
      <c r="QYH1904" s="2152">
        <f t="shared" si="3494"/>
        <v>115001</v>
      </c>
      <c r="QYI1904" s="2152">
        <f t="shared" si="3494"/>
        <v>0</v>
      </c>
      <c r="QYJ1904" s="1230">
        <f t="shared" ref="QYJ1904:QYJ1907" si="3495">QYI1904/QYH1904</f>
        <v>0</v>
      </c>
      <c r="QYK1904" s="1193"/>
      <c r="QYL1904" s="1193"/>
      <c r="QYM1904" s="2676" t="s">
        <v>698</v>
      </c>
      <c r="QYN1904" s="2677"/>
      <c r="QYO1904" s="2152">
        <f t="shared" ref="QYO1904:QYQ1904" si="3496">SUM(QYO1905:QYO1907)</f>
        <v>0</v>
      </c>
      <c r="QYP1904" s="2152">
        <f t="shared" si="3496"/>
        <v>115001</v>
      </c>
      <c r="QYQ1904" s="2152">
        <f t="shared" si="3496"/>
        <v>0</v>
      </c>
      <c r="QYR1904" s="1230">
        <f t="shared" ref="QYR1904:QYR1907" si="3497">QYQ1904/QYP1904</f>
        <v>0</v>
      </c>
      <c r="QYS1904" s="1193"/>
      <c r="QYT1904" s="1193"/>
      <c r="QYU1904" s="2676" t="s">
        <v>698</v>
      </c>
      <c r="QYV1904" s="2677"/>
      <c r="QYW1904" s="2152">
        <f t="shared" ref="QYW1904:QYY1904" si="3498">SUM(QYW1905:QYW1907)</f>
        <v>0</v>
      </c>
      <c r="QYX1904" s="2152">
        <f t="shared" si="3498"/>
        <v>115001</v>
      </c>
      <c r="QYY1904" s="2152">
        <f t="shared" si="3498"/>
        <v>0</v>
      </c>
      <c r="QYZ1904" s="1230">
        <f t="shared" ref="QYZ1904:QYZ1907" si="3499">QYY1904/QYX1904</f>
        <v>0</v>
      </c>
      <c r="QZA1904" s="1193"/>
      <c r="QZB1904" s="1193"/>
      <c r="QZC1904" s="2676" t="s">
        <v>698</v>
      </c>
      <c r="QZD1904" s="2677"/>
      <c r="QZE1904" s="2152">
        <f t="shared" ref="QZE1904:QZG1904" si="3500">SUM(QZE1905:QZE1907)</f>
        <v>0</v>
      </c>
      <c r="QZF1904" s="2152">
        <f t="shared" si="3500"/>
        <v>115001</v>
      </c>
      <c r="QZG1904" s="2152">
        <f t="shared" si="3500"/>
        <v>0</v>
      </c>
      <c r="QZH1904" s="1230">
        <f t="shared" ref="QZH1904:QZH1907" si="3501">QZG1904/QZF1904</f>
        <v>0</v>
      </c>
      <c r="QZI1904" s="1193"/>
      <c r="QZJ1904" s="1193"/>
      <c r="QZK1904" s="2676" t="s">
        <v>698</v>
      </c>
      <c r="QZL1904" s="2677"/>
      <c r="QZM1904" s="2152">
        <f t="shared" ref="QZM1904:QZO1904" si="3502">SUM(QZM1905:QZM1907)</f>
        <v>0</v>
      </c>
      <c r="QZN1904" s="2152">
        <f t="shared" si="3502"/>
        <v>115001</v>
      </c>
      <c r="QZO1904" s="2152">
        <f t="shared" si="3502"/>
        <v>0</v>
      </c>
      <c r="QZP1904" s="1230">
        <f t="shared" ref="QZP1904:QZP1907" si="3503">QZO1904/QZN1904</f>
        <v>0</v>
      </c>
      <c r="QZQ1904" s="1193"/>
      <c r="QZR1904" s="1193"/>
      <c r="QZS1904" s="2676" t="s">
        <v>698</v>
      </c>
      <c r="QZT1904" s="2677"/>
      <c r="QZU1904" s="2152">
        <f t="shared" ref="QZU1904:QZW1904" si="3504">SUM(QZU1905:QZU1907)</f>
        <v>0</v>
      </c>
      <c r="QZV1904" s="2152">
        <f t="shared" si="3504"/>
        <v>115001</v>
      </c>
      <c r="QZW1904" s="2152">
        <f t="shared" si="3504"/>
        <v>0</v>
      </c>
      <c r="QZX1904" s="1230">
        <f t="shared" ref="QZX1904:QZX1907" si="3505">QZW1904/QZV1904</f>
        <v>0</v>
      </c>
      <c r="QZY1904" s="1193"/>
      <c r="QZZ1904" s="1193"/>
      <c r="RAA1904" s="2676" t="s">
        <v>698</v>
      </c>
      <c r="RAB1904" s="2677"/>
      <c r="RAC1904" s="2152">
        <f t="shared" ref="RAC1904:RAE1904" si="3506">SUM(RAC1905:RAC1907)</f>
        <v>0</v>
      </c>
      <c r="RAD1904" s="2152">
        <f t="shared" si="3506"/>
        <v>115001</v>
      </c>
      <c r="RAE1904" s="2152">
        <f t="shared" si="3506"/>
        <v>0</v>
      </c>
      <c r="RAF1904" s="1230">
        <f t="shared" ref="RAF1904:RAF1907" si="3507">RAE1904/RAD1904</f>
        <v>0</v>
      </c>
      <c r="RAG1904" s="1193"/>
      <c r="RAH1904" s="1193"/>
      <c r="RAI1904" s="2676" t="s">
        <v>698</v>
      </c>
      <c r="RAJ1904" s="2677"/>
      <c r="RAK1904" s="2152">
        <f t="shared" ref="RAK1904:RAM1904" si="3508">SUM(RAK1905:RAK1907)</f>
        <v>0</v>
      </c>
      <c r="RAL1904" s="2152">
        <f t="shared" si="3508"/>
        <v>115001</v>
      </c>
      <c r="RAM1904" s="2152">
        <f t="shared" si="3508"/>
        <v>0</v>
      </c>
      <c r="RAN1904" s="1230">
        <f t="shared" ref="RAN1904:RAN1907" si="3509">RAM1904/RAL1904</f>
        <v>0</v>
      </c>
      <c r="RAO1904" s="1193"/>
      <c r="RAP1904" s="1193"/>
      <c r="RAQ1904" s="2676" t="s">
        <v>698</v>
      </c>
      <c r="RAR1904" s="2677"/>
      <c r="RAS1904" s="2152">
        <f t="shared" ref="RAS1904:RAU1904" si="3510">SUM(RAS1905:RAS1907)</f>
        <v>0</v>
      </c>
      <c r="RAT1904" s="2152">
        <f t="shared" si="3510"/>
        <v>115001</v>
      </c>
      <c r="RAU1904" s="2152">
        <f t="shared" si="3510"/>
        <v>0</v>
      </c>
      <c r="RAV1904" s="1230">
        <f t="shared" ref="RAV1904:RAV1907" si="3511">RAU1904/RAT1904</f>
        <v>0</v>
      </c>
      <c r="RAW1904" s="1193"/>
      <c r="RAX1904" s="1193"/>
      <c r="RAY1904" s="2676" t="s">
        <v>698</v>
      </c>
      <c r="RAZ1904" s="2677"/>
      <c r="RBA1904" s="2152">
        <f t="shared" ref="RBA1904:RBC1904" si="3512">SUM(RBA1905:RBA1907)</f>
        <v>0</v>
      </c>
      <c r="RBB1904" s="2152">
        <f t="shared" si="3512"/>
        <v>115001</v>
      </c>
      <c r="RBC1904" s="2152">
        <f t="shared" si="3512"/>
        <v>0</v>
      </c>
      <c r="RBD1904" s="1230">
        <f t="shared" ref="RBD1904:RBD1907" si="3513">RBC1904/RBB1904</f>
        <v>0</v>
      </c>
      <c r="RBE1904" s="1193"/>
      <c r="RBF1904" s="1193"/>
      <c r="RBG1904" s="2676" t="s">
        <v>698</v>
      </c>
      <c r="RBH1904" s="2677"/>
      <c r="RBI1904" s="2152">
        <f t="shared" ref="RBI1904:RBK1904" si="3514">SUM(RBI1905:RBI1907)</f>
        <v>0</v>
      </c>
      <c r="RBJ1904" s="2152">
        <f t="shared" si="3514"/>
        <v>115001</v>
      </c>
      <c r="RBK1904" s="2152">
        <f t="shared" si="3514"/>
        <v>0</v>
      </c>
      <c r="RBL1904" s="1230">
        <f t="shared" ref="RBL1904:RBL1907" si="3515">RBK1904/RBJ1904</f>
        <v>0</v>
      </c>
      <c r="RBM1904" s="1193"/>
      <c r="RBN1904" s="1193"/>
      <c r="RBO1904" s="2676" t="s">
        <v>698</v>
      </c>
      <c r="RBP1904" s="2677"/>
      <c r="RBQ1904" s="2152">
        <f t="shared" ref="RBQ1904:RBS1904" si="3516">SUM(RBQ1905:RBQ1907)</f>
        <v>0</v>
      </c>
      <c r="RBR1904" s="2152">
        <f t="shared" si="3516"/>
        <v>115001</v>
      </c>
      <c r="RBS1904" s="2152">
        <f t="shared" si="3516"/>
        <v>0</v>
      </c>
      <c r="RBT1904" s="1230">
        <f t="shared" ref="RBT1904:RBT1907" si="3517">RBS1904/RBR1904</f>
        <v>0</v>
      </c>
      <c r="RBU1904" s="1193"/>
      <c r="RBV1904" s="1193"/>
      <c r="RBW1904" s="2676" t="s">
        <v>698</v>
      </c>
      <c r="RBX1904" s="2677"/>
      <c r="RBY1904" s="2152">
        <f t="shared" ref="RBY1904:RCA1904" si="3518">SUM(RBY1905:RBY1907)</f>
        <v>0</v>
      </c>
      <c r="RBZ1904" s="2152">
        <f t="shared" si="3518"/>
        <v>115001</v>
      </c>
      <c r="RCA1904" s="2152">
        <f t="shared" si="3518"/>
        <v>0</v>
      </c>
      <c r="RCB1904" s="1230">
        <f t="shared" ref="RCB1904:RCB1907" si="3519">RCA1904/RBZ1904</f>
        <v>0</v>
      </c>
      <c r="RCC1904" s="1193"/>
      <c r="RCD1904" s="1193"/>
      <c r="RCE1904" s="2676" t="s">
        <v>698</v>
      </c>
      <c r="RCF1904" s="2677"/>
      <c r="RCG1904" s="2152">
        <f t="shared" ref="RCG1904:RCI1904" si="3520">SUM(RCG1905:RCG1907)</f>
        <v>0</v>
      </c>
      <c r="RCH1904" s="2152">
        <f t="shared" si="3520"/>
        <v>115001</v>
      </c>
      <c r="RCI1904" s="2152">
        <f t="shared" si="3520"/>
        <v>0</v>
      </c>
      <c r="RCJ1904" s="1230">
        <f t="shared" ref="RCJ1904:RCJ1907" si="3521">RCI1904/RCH1904</f>
        <v>0</v>
      </c>
      <c r="RCK1904" s="1193"/>
      <c r="RCL1904" s="1193"/>
      <c r="RCM1904" s="2676" t="s">
        <v>698</v>
      </c>
      <c r="RCN1904" s="2677"/>
      <c r="RCO1904" s="2152">
        <f t="shared" ref="RCO1904:RCQ1904" si="3522">SUM(RCO1905:RCO1907)</f>
        <v>0</v>
      </c>
      <c r="RCP1904" s="2152">
        <f t="shared" si="3522"/>
        <v>115001</v>
      </c>
      <c r="RCQ1904" s="2152">
        <f t="shared" si="3522"/>
        <v>0</v>
      </c>
      <c r="RCR1904" s="1230">
        <f t="shared" ref="RCR1904:RCR1907" si="3523">RCQ1904/RCP1904</f>
        <v>0</v>
      </c>
      <c r="RCS1904" s="1193"/>
      <c r="RCT1904" s="1193"/>
      <c r="RCU1904" s="2676" t="s">
        <v>698</v>
      </c>
      <c r="RCV1904" s="2677"/>
      <c r="RCW1904" s="2152">
        <f t="shared" ref="RCW1904:RCY1904" si="3524">SUM(RCW1905:RCW1907)</f>
        <v>0</v>
      </c>
      <c r="RCX1904" s="2152">
        <f t="shared" si="3524"/>
        <v>115001</v>
      </c>
      <c r="RCY1904" s="2152">
        <f t="shared" si="3524"/>
        <v>0</v>
      </c>
      <c r="RCZ1904" s="1230">
        <f t="shared" ref="RCZ1904:RCZ1907" si="3525">RCY1904/RCX1904</f>
        <v>0</v>
      </c>
      <c r="RDA1904" s="1193"/>
      <c r="RDB1904" s="1193"/>
      <c r="RDC1904" s="2676" t="s">
        <v>698</v>
      </c>
      <c r="RDD1904" s="2677"/>
      <c r="RDE1904" s="2152">
        <f t="shared" ref="RDE1904:RDG1904" si="3526">SUM(RDE1905:RDE1907)</f>
        <v>0</v>
      </c>
      <c r="RDF1904" s="2152">
        <f t="shared" si="3526"/>
        <v>115001</v>
      </c>
      <c r="RDG1904" s="2152">
        <f t="shared" si="3526"/>
        <v>0</v>
      </c>
      <c r="RDH1904" s="1230">
        <f t="shared" ref="RDH1904:RDH1907" si="3527">RDG1904/RDF1904</f>
        <v>0</v>
      </c>
      <c r="RDI1904" s="1193"/>
      <c r="RDJ1904" s="1193"/>
      <c r="RDK1904" s="2676" t="s">
        <v>698</v>
      </c>
      <c r="RDL1904" s="2677"/>
      <c r="RDM1904" s="2152">
        <f t="shared" ref="RDM1904:RDO1904" si="3528">SUM(RDM1905:RDM1907)</f>
        <v>0</v>
      </c>
      <c r="RDN1904" s="2152">
        <f t="shared" si="3528"/>
        <v>115001</v>
      </c>
      <c r="RDO1904" s="2152">
        <f t="shared" si="3528"/>
        <v>0</v>
      </c>
      <c r="RDP1904" s="1230">
        <f t="shared" ref="RDP1904:RDP1907" si="3529">RDO1904/RDN1904</f>
        <v>0</v>
      </c>
      <c r="RDQ1904" s="1193"/>
      <c r="RDR1904" s="1193"/>
      <c r="RDS1904" s="2676" t="s">
        <v>698</v>
      </c>
      <c r="RDT1904" s="2677"/>
      <c r="RDU1904" s="2152">
        <f t="shared" ref="RDU1904:RDW1904" si="3530">SUM(RDU1905:RDU1907)</f>
        <v>0</v>
      </c>
      <c r="RDV1904" s="2152">
        <f t="shared" si="3530"/>
        <v>115001</v>
      </c>
      <c r="RDW1904" s="2152">
        <f t="shared" si="3530"/>
        <v>0</v>
      </c>
      <c r="RDX1904" s="1230">
        <f t="shared" ref="RDX1904:RDX1907" si="3531">RDW1904/RDV1904</f>
        <v>0</v>
      </c>
      <c r="RDY1904" s="1193"/>
      <c r="RDZ1904" s="1193"/>
      <c r="REA1904" s="2676" t="s">
        <v>698</v>
      </c>
      <c r="REB1904" s="2677"/>
      <c r="REC1904" s="2152">
        <f t="shared" ref="REC1904:REE1904" si="3532">SUM(REC1905:REC1907)</f>
        <v>0</v>
      </c>
      <c r="RED1904" s="2152">
        <f t="shared" si="3532"/>
        <v>115001</v>
      </c>
      <c r="REE1904" s="2152">
        <f t="shared" si="3532"/>
        <v>0</v>
      </c>
      <c r="REF1904" s="1230">
        <f t="shared" ref="REF1904:REF1907" si="3533">REE1904/RED1904</f>
        <v>0</v>
      </c>
      <c r="REG1904" s="1193"/>
      <c r="REH1904" s="1193"/>
      <c r="REI1904" s="2676" t="s">
        <v>698</v>
      </c>
      <c r="REJ1904" s="2677"/>
      <c r="REK1904" s="2152">
        <f t="shared" ref="REK1904:REM1904" si="3534">SUM(REK1905:REK1907)</f>
        <v>0</v>
      </c>
      <c r="REL1904" s="2152">
        <f t="shared" si="3534"/>
        <v>115001</v>
      </c>
      <c r="REM1904" s="2152">
        <f t="shared" si="3534"/>
        <v>0</v>
      </c>
      <c r="REN1904" s="1230">
        <f t="shared" ref="REN1904:REN1907" si="3535">REM1904/REL1904</f>
        <v>0</v>
      </c>
      <c r="REO1904" s="1193"/>
      <c r="REP1904" s="1193"/>
      <c r="REQ1904" s="2676" t="s">
        <v>698</v>
      </c>
      <c r="RER1904" s="2677"/>
      <c r="RES1904" s="2152">
        <f t="shared" ref="RES1904:REU1904" si="3536">SUM(RES1905:RES1907)</f>
        <v>0</v>
      </c>
      <c r="RET1904" s="2152">
        <f t="shared" si="3536"/>
        <v>115001</v>
      </c>
      <c r="REU1904" s="2152">
        <f t="shared" si="3536"/>
        <v>0</v>
      </c>
      <c r="REV1904" s="1230">
        <f t="shared" ref="REV1904:REV1907" si="3537">REU1904/RET1904</f>
        <v>0</v>
      </c>
      <c r="REW1904" s="1193"/>
      <c r="REX1904" s="1193"/>
      <c r="REY1904" s="2676" t="s">
        <v>698</v>
      </c>
      <c r="REZ1904" s="2677"/>
      <c r="RFA1904" s="2152">
        <f t="shared" ref="RFA1904:RFC1904" si="3538">SUM(RFA1905:RFA1907)</f>
        <v>0</v>
      </c>
      <c r="RFB1904" s="2152">
        <f t="shared" si="3538"/>
        <v>115001</v>
      </c>
      <c r="RFC1904" s="2152">
        <f t="shared" si="3538"/>
        <v>0</v>
      </c>
      <c r="RFD1904" s="1230">
        <f t="shared" ref="RFD1904:RFD1907" si="3539">RFC1904/RFB1904</f>
        <v>0</v>
      </c>
      <c r="RFE1904" s="1193"/>
      <c r="RFF1904" s="1193"/>
      <c r="RFG1904" s="2676" t="s">
        <v>698</v>
      </c>
      <c r="RFH1904" s="2677"/>
      <c r="RFI1904" s="2152">
        <f t="shared" ref="RFI1904:RFK1904" si="3540">SUM(RFI1905:RFI1907)</f>
        <v>0</v>
      </c>
      <c r="RFJ1904" s="2152">
        <f t="shared" si="3540"/>
        <v>115001</v>
      </c>
      <c r="RFK1904" s="2152">
        <f t="shared" si="3540"/>
        <v>0</v>
      </c>
      <c r="RFL1904" s="1230">
        <f t="shared" ref="RFL1904:RFL1907" si="3541">RFK1904/RFJ1904</f>
        <v>0</v>
      </c>
      <c r="RFM1904" s="1193"/>
      <c r="RFN1904" s="1193"/>
      <c r="RFO1904" s="2676" t="s">
        <v>698</v>
      </c>
      <c r="RFP1904" s="2677"/>
      <c r="RFQ1904" s="2152">
        <f t="shared" ref="RFQ1904:RFS1904" si="3542">SUM(RFQ1905:RFQ1907)</f>
        <v>0</v>
      </c>
      <c r="RFR1904" s="2152">
        <f t="shared" si="3542"/>
        <v>115001</v>
      </c>
      <c r="RFS1904" s="2152">
        <f t="shared" si="3542"/>
        <v>0</v>
      </c>
      <c r="RFT1904" s="1230">
        <f t="shared" ref="RFT1904:RFT1907" si="3543">RFS1904/RFR1904</f>
        <v>0</v>
      </c>
      <c r="RFU1904" s="1193"/>
      <c r="RFV1904" s="1193"/>
      <c r="RFW1904" s="2676" t="s">
        <v>698</v>
      </c>
      <c r="RFX1904" s="2677"/>
      <c r="RFY1904" s="2152">
        <f t="shared" ref="RFY1904:RGA1904" si="3544">SUM(RFY1905:RFY1907)</f>
        <v>0</v>
      </c>
      <c r="RFZ1904" s="2152">
        <f t="shared" si="3544"/>
        <v>115001</v>
      </c>
      <c r="RGA1904" s="2152">
        <f t="shared" si="3544"/>
        <v>0</v>
      </c>
      <c r="RGB1904" s="1230">
        <f t="shared" ref="RGB1904:RGB1907" si="3545">RGA1904/RFZ1904</f>
        <v>0</v>
      </c>
      <c r="RGC1904" s="1193"/>
      <c r="RGD1904" s="1193"/>
      <c r="RGE1904" s="2676" t="s">
        <v>698</v>
      </c>
      <c r="RGF1904" s="2677"/>
      <c r="RGG1904" s="2152">
        <f t="shared" ref="RGG1904:RGI1904" si="3546">SUM(RGG1905:RGG1907)</f>
        <v>0</v>
      </c>
      <c r="RGH1904" s="2152">
        <f t="shared" si="3546"/>
        <v>115001</v>
      </c>
      <c r="RGI1904" s="2152">
        <f t="shared" si="3546"/>
        <v>0</v>
      </c>
      <c r="RGJ1904" s="1230">
        <f t="shared" ref="RGJ1904:RGJ1907" si="3547">RGI1904/RGH1904</f>
        <v>0</v>
      </c>
      <c r="RGK1904" s="1193"/>
      <c r="RGL1904" s="1193"/>
      <c r="RGM1904" s="2676" t="s">
        <v>698</v>
      </c>
      <c r="RGN1904" s="2677"/>
      <c r="RGO1904" s="2152">
        <f t="shared" ref="RGO1904:RGQ1904" si="3548">SUM(RGO1905:RGO1907)</f>
        <v>0</v>
      </c>
      <c r="RGP1904" s="2152">
        <f t="shared" si="3548"/>
        <v>115001</v>
      </c>
      <c r="RGQ1904" s="2152">
        <f t="shared" si="3548"/>
        <v>0</v>
      </c>
      <c r="RGR1904" s="1230">
        <f t="shared" ref="RGR1904:RGR1907" si="3549">RGQ1904/RGP1904</f>
        <v>0</v>
      </c>
      <c r="RGS1904" s="1193"/>
      <c r="RGT1904" s="1193"/>
      <c r="RGU1904" s="2676" t="s">
        <v>698</v>
      </c>
      <c r="RGV1904" s="2677"/>
      <c r="RGW1904" s="2152">
        <f t="shared" ref="RGW1904:RGY1904" si="3550">SUM(RGW1905:RGW1907)</f>
        <v>0</v>
      </c>
      <c r="RGX1904" s="2152">
        <f t="shared" si="3550"/>
        <v>115001</v>
      </c>
      <c r="RGY1904" s="2152">
        <f t="shared" si="3550"/>
        <v>0</v>
      </c>
      <c r="RGZ1904" s="1230">
        <f t="shared" ref="RGZ1904:RGZ1907" si="3551">RGY1904/RGX1904</f>
        <v>0</v>
      </c>
      <c r="RHA1904" s="1193"/>
      <c r="RHB1904" s="1193"/>
      <c r="RHC1904" s="2676" t="s">
        <v>698</v>
      </c>
      <c r="RHD1904" s="2677"/>
      <c r="RHE1904" s="2152">
        <f t="shared" ref="RHE1904:RHG1904" si="3552">SUM(RHE1905:RHE1907)</f>
        <v>0</v>
      </c>
      <c r="RHF1904" s="2152">
        <f t="shared" si="3552"/>
        <v>115001</v>
      </c>
      <c r="RHG1904" s="2152">
        <f t="shared" si="3552"/>
        <v>0</v>
      </c>
      <c r="RHH1904" s="1230">
        <f t="shared" ref="RHH1904:RHH1907" si="3553">RHG1904/RHF1904</f>
        <v>0</v>
      </c>
      <c r="RHI1904" s="1193"/>
      <c r="RHJ1904" s="1193"/>
      <c r="RHK1904" s="2676" t="s">
        <v>698</v>
      </c>
      <c r="RHL1904" s="2677"/>
      <c r="RHM1904" s="2152">
        <f t="shared" ref="RHM1904:RHO1904" si="3554">SUM(RHM1905:RHM1907)</f>
        <v>0</v>
      </c>
      <c r="RHN1904" s="2152">
        <f t="shared" si="3554"/>
        <v>115001</v>
      </c>
      <c r="RHO1904" s="2152">
        <f t="shared" si="3554"/>
        <v>0</v>
      </c>
      <c r="RHP1904" s="1230">
        <f t="shared" ref="RHP1904:RHP1907" si="3555">RHO1904/RHN1904</f>
        <v>0</v>
      </c>
      <c r="RHQ1904" s="1193"/>
      <c r="RHR1904" s="1193"/>
      <c r="RHS1904" s="2676" t="s">
        <v>698</v>
      </c>
      <c r="RHT1904" s="2677"/>
      <c r="RHU1904" s="2152">
        <f t="shared" ref="RHU1904:RHW1904" si="3556">SUM(RHU1905:RHU1907)</f>
        <v>0</v>
      </c>
      <c r="RHV1904" s="2152">
        <f t="shared" si="3556"/>
        <v>115001</v>
      </c>
      <c r="RHW1904" s="2152">
        <f t="shared" si="3556"/>
        <v>0</v>
      </c>
      <c r="RHX1904" s="1230">
        <f t="shared" ref="RHX1904:RHX1907" si="3557">RHW1904/RHV1904</f>
        <v>0</v>
      </c>
      <c r="RHY1904" s="1193"/>
      <c r="RHZ1904" s="1193"/>
      <c r="RIA1904" s="2676" t="s">
        <v>698</v>
      </c>
      <c r="RIB1904" s="2677"/>
      <c r="RIC1904" s="2152">
        <f t="shared" ref="RIC1904:RIE1904" si="3558">SUM(RIC1905:RIC1907)</f>
        <v>0</v>
      </c>
      <c r="RID1904" s="2152">
        <f t="shared" si="3558"/>
        <v>115001</v>
      </c>
      <c r="RIE1904" s="2152">
        <f t="shared" si="3558"/>
        <v>0</v>
      </c>
      <c r="RIF1904" s="1230">
        <f t="shared" ref="RIF1904:RIF1907" si="3559">RIE1904/RID1904</f>
        <v>0</v>
      </c>
      <c r="RIG1904" s="1193"/>
      <c r="RIH1904" s="1193"/>
      <c r="RII1904" s="2676" t="s">
        <v>698</v>
      </c>
      <c r="RIJ1904" s="2677"/>
      <c r="RIK1904" s="2152">
        <f t="shared" ref="RIK1904:RIM1904" si="3560">SUM(RIK1905:RIK1907)</f>
        <v>0</v>
      </c>
      <c r="RIL1904" s="2152">
        <f t="shared" si="3560"/>
        <v>115001</v>
      </c>
      <c r="RIM1904" s="2152">
        <f t="shared" si="3560"/>
        <v>0</v>
      </c>
      <c r="RIN1904" s="1230">
        <f t="shared" ref="RIN1904:RIN1907" si="3561">RIM1904/RIL1904</f>
        <v>0</v>
      </c>
      <c r="RIO1904" s="1193"/>
      <c r="RIP1904" s="1193"/>
      <c r="RIQ1904" s="2676" t="s">
        <v>698</v>
      </c>
      <c r="RIR1904" s="2677"/>
      <c r="RIS1904" s="2152">
        <f t="shared" ref="RIS1904:RIU1904" si="3562">SUM(RIS1905:RIS1907)</f>
        <v>0</v>
      </c>
      <c r="RIT1904" s="2152">
        <f t="shared" si="3562"/>
        <v>115001</v>
      </c>
      <c r="RIU1904" s="2152">
        <f t="shared" si="3562"/>
        <v>0</v>
      </c>
      <c r="RIV1904" s="1230">
        <f t="shared" ref="RIV1904:RIV1907" si="3563">RIU1904/RIT1904</f>
        <v>0</v>
      </c>
      <c r="RIW1904" s="1193"/>
      <c r="RIX1904" s="1193"/>
      <c r="RIY1904" s="2676" t="s">
        <v>698</v>
      </c>
      <c r="RIZ1904" s="2677"/>
      <c r="RJA1904" s="2152">
        <f t="shared" ref="RJA1904:RJC1904" si="3564">SUM(RJA1905:RJA1907)</f>
        <v>0</v>
      </c>
      <c r="RJB1904" s="2152">
        <f t="shared" si="3564"/>
        <v>115001</v>
      </c>
      <c r="RJC1904" s="2152">
        <f t="shared" si="3564"/>
        <v>0</v>
      </c>
      <c r="RJD1904" s="1230">
        <f t="shared" ref="RJD1904:RJD1907" si="3565">RJC1904/RJB1904</f>
        <v>0</v>
      </c>
      <c r="RJE1904" s="1193"/>
      <c r="RJF1904" s="1193"/>
      <c r="RJG1904" s="2676" t="s">
        <v>698</v>
      </c>
      <c r="RJH1904" s="2677"/>
      <c r="RJI1904" s="2152">
        <f t="shared" ref="RJI1904:RJK1904" si="3566">SUM(RJI1905:RJI1907)</f>
        <v>0</v>
      </c>
      <c r="RJJ1904" s="2152">
        <f t="shared" si="3566"/>
        <v>115001</v>
      </c>
      <c r="RJK1904" s="2152">
        <f t="shared" si="3566"/>
        <v>0</v>
      </c>
      <c r="RJL1904" s="1230">
        <f t="shared" ref="RJL1904:RJL1907" si="3567">RJK1904/RJJ1904</f>
        <v>0</v>
      </c>
      <c r="RJM1904" s="1193"/>
      <c r="RJN1904" s="1193"/>
      <c r="RJO1904" s="2676" t="s">
        <v>698</v>
      </c>
      <c r="RJP1904" s="2677"/>
      <c r="RJQ1904" s="2152">
        <f t="shared" ref="RJQ1904:RJS1904" si="3568">SUM(RJQ1905:RJQ1907)</f>
        <v>0</v>
      </c>
      <c r="RJR1904" s="2152">
        <f t="shared" si="3568"/>
        <v>115001</v>
      </c>
      <c r="RJS1904" s="2152">
        <f t="shared" si="3568"/>
        <v>0</v>
      </c>
      <c r="RJT1904" s="1230">
        <f t="shared" ref="RJT1904:RJT1907" si="3569">RJS1904/RJR1904</f>
        <v>0</v>
      </c>
      <c r="RJU1904" s="1193"/>
      <c r="RJV1904" s="1193"/>
      <c r="RJW1904" s="2676" t="s">
        <v>698</v>
      </c>
      <c r="RJX1904" s="2677"/>
      <c r="RJY1904" s="2152">
        <f t="shared" ref="RJY1904:RKA1904" si="3570">SUM(RJY1905:RJY1907)</f>
        <v>0</v>
      </c>
      <c r="RJZ1904" s="2152">
        <f t="shared" si="3570"/>
        <v>115001</v>
      </c>
      <c r="RKA1904" s="2152">
        <f t="shared" si="3570"/>
        <v>0</v>
      </c>
      <c r="RKB1904" s="1230">
        <f t="shared" ref="RKB1904:RKB1907" si="3571">RKA1904/RJZ1904</f>
        <v>0</v>
      </c>
      <c r="RKC1904" s="1193"/>
      <c r="RKD1904" s="1193"/>
      <c r="RKE1904" s="2676" t="s">
        <v>698</v>
      </c>
      <c r="RKF1904" s="2677"/>
      <c r="RKG1904" s="2152">
        <f t="shared" ref="RKG1904:RKI1904" si="3572">SUM(RKG1905:RKG1907)</f>
        <v>0</v>
      </c>
      <c r="RKH1904" s="2152">
        <f t="shared" si="3572"/>
        <v>115001</v>
      </c>
      <c r="RKI1904" s="2152">
        <f t="shared" si="3572"/>
        <v>0</v>
      </c>
      <c r="RKJ1904" s="1230">
        <f t="shared" ref="RKJ1904:RKJ1907" si="3573">RKI1904/RKH1904</f>
        <v>0</v>
      </c>
      <c r="RKK1904" s="1193"/>
      <c r="RKL1904" s="1193"/>
      <c r="RKM1904" s="2676" t="s">
        <v>698</v>
      </c>
      <c r="RKN1904" s="2677"/>
      <c r="RKO1904" s="2152">
        <f t="shared" ref="RKO1904:RKQ1904" si="3574">SUM(RKO1905:RKO1907)</f>
        <v>0</v>
      </c>
      <c r="RKP1904" s="2152">
        <f t="shared" si="3574"/>
        <v>115001</v>
      </c>
      <c r="RKQ1904" s="2152">
        <f t="shared" si="3574"/>
        <v>0</v>
      </c>
      <c r="RKR1904" s="1230">
        <f t="shared" ref="RKR1904:RKR1907" si="3575">RKQ1904/RKP1904</f>
        <v>0</v>
      </c>
      <c r="RKS1904" s="1193"/>
      <c r="RKT1904" s="1193"/>
      <c r="RKU1904" s="2676" t="s">
        <v>698</v>
      </c>
      <c r="RKV1904" s="2677"/>
      <c r="RKW1904" s="2152">
        <f t="shared" ref="RKW1904:RKY1904" si="3576">SUM(RKW1905:RKW1907)</f>
        <v>0</v>
      </c>
      <c r="RKX1904" s="2152">
        <f t="shared" si="3576"/>
        <v>115001</v>
      </c>
      <c r="RKY1904" s="2152">
        <f t="shared" si="3576"/>
        <v>0</v>
      </c>
      <c r="RKZ1904" s="1230">
        <f t="shared" ref="RKZ1904:RKZ1907" si="3577">RKY1904/RKX1904</f>
        <v>0</v>
      </c>
      <c r="RLA1904" s="1193"/>
      <c r="RLB1904" s="1193"/>
      <c r="RLC1904" s="2676" t="s">
        <v>698</v>
      </c>
      <c r="RLD1904" s="2677"/>
      <c r="RLE1904" s="2152">
        <f t="shared" ref="RLE1904:RLG1904" si="3578">SUM(RLE1905:RLE1907)</f>
        <v>0</v>
      </c>
      <c r="RLF1904" s="2152">
        <f t="shared" si="3578"/>
        <v>115001</v>
      </c>
      <c r="RLG1904" s="2152">
        <f t="shared" si="3578"/>
        <v>0</v>
      </c>
      <c r="RLH1904" s="1230">
        <f t="shared" ref="RLH1904:RLH1907" si="3579">RLG1904/RLF1904</f>
        <v>0</v>
      </c>
      <c r="RLI1904" s="1193"/>
      <c r="RLJ1904" s="1193"/>
      <c r="RLK1904" s="2676" t="s">
        <v>698</v>
      </c>
      <c r="RLL1904" s="2677"/>
      <c r="RLM1904" s="2152">
        <f t="shared" ref="RLM1904:RLO1904" si="3580">SUM(RLM1905:RLM1907)</f>
        <v>0</v>
      </c>
      <c r="RLN1904" s="2152">
        <f t="shared" si="3580"/>
        <v>115001</v>
      </c>
      <c r="RLO1904" s="2152">
        <f t="shared" si="3580"/>
        <v>0</v>
      </c>
      <c r="RLP1904" s="1230">
        <f t="shared" ref="RLP1904:RLP1907" si="3581">RLO1904/RLN1904</f>
        <v>0</v>
      </c>
      <c r="RLQ1904" s="1193"/>
      <c r="RLR1904" s="1193"/>
      <c r="RLS1904" s="2676" t="s">
        <v>698</v>
      </c>
      <c r="RLT1904" s="2677"/>
      <c r="RLU1904" s="2152">
        <f t="shared" ref="RLU1904:RLW1904" si="3582">SUM(RLU1905:RLU1907)</f>
        <v>0</v>
      </c>
      <c r="RLV1904" s="2152">
        <f t="shared" si="3582"/>
        <v>115001</v>
      </c>
      <c r="RLW1904" s="2152">
        <f t="shared" si="3582"/>
        <v>0</v>
      </c>
      <c r="RLX1904" s="1230">
        <f t="shared" ref="RLX1904:RLX1907" si="3583">RLW1904/RLV1904</f>
        <v>0</v>
      </c>
      <c r="RLY1904" s="1193"/>
      <c r="RLZ1904" s="1193"/>
      <c r="RMA1904" s="2676" t="s">
        <v>698</v>
      </c>
      <c r="RMB1904" s="2677"/>
      <c r="RMC1904" s="2152">
        <f t="shared" ref="RMC1904:RME1904" si="3584">SUM(RMC1905:RMC1907)</f>
        <v>0</v>
      </c>
      <c r="RMD1904" s="2152">
        <f t="shared" si="3584"/>
        <v>115001</v>
      </c>
      <c r="RME1904" s="2152">
        <f t="shared" si="3584"/>
        <v>0</v>
      </c>
      <c r="RMF1904" s="1230">
        <f t="shared" ref="RMF1904:RMF1907" si="3585">RME1904/RMD1904</f>
        <v>0</v>
      </c>
      <c r="RMG1904" s="1193"/>
      <c r="RMH1904" s="1193"/>
      <c r="RMI1904" s="2676" t="s">
        <v>698</v>
      </c>
      <c r="RMJ1904" s="2677"/>
      <c r="RMK1904" s="2152">
        <f t="shared" ref="RMK1904:RMM1904" si="3586">SUM(RMK1905:RMK1907)</f>
        <v>0</v>
      </c>
      <c r="RML1904" s="2152">
        <f t="shared" si="3586"/>
        <v>115001</v>
      </c>
      <c r="RMM1904" s="2152">
        <f t="shared" si="3586"/>
        <v>0</v>
      </c>
      <c r="RMN1904" s="1230">
        <f t="shared" ref="RMN1904:RMN1907" si="3587">RMM1904/RML1904</f>
        <v>0</v>
      </c>
      <c r="RMO1904" s="1193"/>
      <c r="RMP1904" s="1193"/>
      <c r="RMQ1904" s="2676" t="s">
        <v>698</v>
      </c>
      <c r="RMR1904" s="2677"/>
      <c r="RMS1904" s="2152">
        <f t="shared" ref="RMS1904:RMU1904" si="3588">SUM(RMS1905:RMS1907)</f>
        <v>0</v>
      </c>
      <c r="RMT1904" s="2152">
        <f t="shared" si="3588"/>
        <v>115001</v>
      </c>
      <c r="RMU1904" s="2152">
        <f t="shared" si="3588"/>
        <v>0</v>
      </c>
      <c r="RMV1904" s="1230">
        <f t="shared" ref="RMV1904:RMV1907" si="3589">RMU1904/RMT1904</f>
        <v>0</v>
      </c>
      <c r="RMW1904" s="1193"/>
      <c r="RMX1904" s="1193"/>
      <c r="RMY1904" s="2676" t="s">
        <v>698</v>
      </c>
      <c r="RMZ1904" s="2677"/>
      <c r="RNA1904" s="2152">
        <f t="shared" ref="RNA1904:RNC1904" si="3590">SUM(RNA1905:RNA1907)</f>
        <v>0</v>
      </c>
      <c r="RNB1904" s="2152">
        <f t="shared" si="3590"/>
        <v>115001</v>
      </c>
      <c r="RNC1904" s="2152">
        <f t="shared" si="3590"/>
        <v>0</v>
      </c>
      <c r="RND1904" s="1230">
        <f t="shared" ref="RND1904:RND1907" si="3591">RNC1904/RNB1904</f>
        <v>0</v>
      </c>
      <c r="RNE1904" s="1193"/>
      <c r="RNF1904" s="1193"/>
      <c r="RNG1904" s="2676" t="s">
        <v>698</v>
      </c>
      <c r="RNH1904" s="2677"/>
      <c r="RNI1904" s="2152">
        <f t="shared" ref="RNI1904:RNK1904" si="3592">SUM(RNI1905:RNI1907)</f>
        <v>0</v>
      </c>
      <c r="RNJ1904" s="2152">
        <f t="shared" si="3592"/>
        <v>115001</v>
      </c>
      <c r="RNK1904" s="2152">
        <f t="shared" si="3592"/>
        <v>0</v>
      </c>
      <c r="RNL1904" s="1230">
        <f t="shared" ref="RNL1904:RNL1907" si="3593">RNK1904/RNJ1904</f>
        <v>0</v>
      </c>
      <c r="RNM1904" s="1193"/>
      <c r="RNN1904" s="1193"/>
      <c r="RNO1904" s="2676" t="s">
        <v>698</v>
      </c>
      <c r="RNP1904" s="2677"/>
      <c r="RNQ1904" s="2152">
        <f t="shared" ref="RNQ1904:RNS1904" si="3594">SUM(RNQ1905:RNQ1907)</f>
        <v>0</v>
      </c>
      <c r="RNR1904" s="2152">
        <f t="shared" si="3594"/>
        <v>115001</v>
      </c>
      <c r="RNS1904" s="2152">
        <f t="shared" si="3594"/>
        <v>0</v>
      </c>
      <c r="RNT1904" s="1230">
        <f t="shared" ref="RNT1904:RNT1907" si="3595">RNS1904/RNR1904</f>
        <v>0</v>
      </c>
      <c r="RNU1904" s="1193"/>
      <c r="RNV1904" s="1193"/>
      <c r="RNW1904" s="2676" t="s">
        <v>698</v>
      </c>
      <c r="RNX1904" s="2677"/>
      <c r="RNY1904" s="2152">
        <f t="shared" ref="RNY1904:ROA1904" si="3596">SUM(RNY1905:RNY1907)</f>
        <v>0</v>
      </c>
      <c r="RNZ1904" s="2152">
        <f t="shared" si="3596"/>
        <v>115001</v>
      </c>
      <c r="ROA1904" s="2152">
        <f t="shared" si="3596"/>
        <v>0</v>
      </c>
      <c r="ROB1904" s="1230">
        <f t="shared" ref="ROB1904:ROB1907" si="3597">ROA1904/RNZ1904</f>
        <v>0</v>
      </c>
      <c r="ROC1904" s="1193"/>
      <c r="ROD1904" s="1193"/>
      <c r="ROE1904" s="2676" t="s">
        <v>698</v>
      </c>
      <c r="ROF1904" s="2677"/>
      <c r="ROG1904" s="2152">
        <f t="shared" ref="ROG1904:ROI1904" si="3598">SUM(ROG1905:ROG1907)</f>
        <v>0</v>
      </c>
      <c r="ROH1904" s="2152">
        <f t="shared" si="3598"/>
        <v>115001</v>
      </c>
      <c r="ROI1904" s="2152">
        <f t="shared" si="3598"/>
        <v>0</v>
      </c>
      <c r="ROJ1904" s="1230">
        <f t="shared" ref="ROJ1904:ROJ1907" si="3599">ROI1904/ROH1904</f>
        <v>0</v>
      </c>
      <c r="ROK1904" s="1193"/>
      <c r="ROL1904" s="1193"/>
      <c r="ROM1904" s="2676" t="s">
        <v>698</v>
      </c>
      <c r="RON1904" s="2677"/>
      <c r="ROO1904" s="2152">
        <f t="shared" ref="ROO1904:ROQ1904" si="3600">SUM(ROO1905:ROO1907)</f>
        <v>0</v>
      </c>
      <c r="ROP1904" s="2152">
        <f t="shared" si="3600"/>
        <v>115001</v>
      </c>
      <c r="ROQ1904" s="2152">
        <f t="shared" si="3600"/>
        <v>0</v>
      </c>
      <c r="ROR1904" s="1230">
        <f t="shared" ref="ROR1904:ROR1907" si="3601">ROQ1904/ROP1904</f>
        <v>0</v>
      </c>
      <c r="ROS1904" s="1193"/>
      <c r="ROT1904" s="1193"/>
      <c r="ROU1904" s="2676" t="s">
        <v>698</v>
      </c>
      <c r="ROV1904" s="2677"/>
      <c r="ROW1904" s="2152">
        <f t="shared" ref="ROW1904:ROY1904" si="3602">SUM(ROW1905:ROW1907)</f>
        <v>0</v>
      </c>
      <c r="ROX1904" s="2152">
        <f t="shared" si="3602"/>
        <v>115001</v>
      </c>
      <c r="ROY1904" s="2152">
        <f t="shared" si="3602"/>
        <v>0</v>
      </c>
      <c r="ROZ1904" s="1230">
        <f t="shared" ref="ROZ1904:ROZ1907" si="3603">ROY1904/ROX1904</f>
        <v>0</v>
      </c>
      <c r="RPA1904" s="1193"/>
      <c r="RPB1904" s="1193"/>
      <c r="RPC1904" s="2676" t="s">
        <v>698</v>
      </c>
      <c r="RPD1904" s="2677"/>
      <c r="RPE1904" s="2152">
        <f t="shared" ref="RPE1904:RPG1904" si="3604">SUM(RPE1905:RPE1907)</f>
        <v>0</v>
      </c>
      <c r="RPF1904" s="2152">
        <f t="shared" si="3604"/>
        <v>115001</v>
      </c>
      <c r="RPG1904" s="2152">
        <f t="shared" si="3604"/>
        <v>0</v>
      </c>
      <c r="RPH1904" s="1230">
        <f t="shared" ref="RPH1904:RPH1907" si="3605">RPG1904/RPF1904</f>
        <v>0</v>
      </c>
      <c r="RPI1904" s="1193"/>
      <c r="RPJ1904" s="1193"/>
      <c r="RPK1904" s="2676" t="s">
        <v>698</v>
      </c>
      <c r="RPL1904" s="2677"/>
      <c r="RPM1904" s="2152">
        <f t="shared" ref="RPM1904:RPO1904" si="3606">SUM(RPM1905:RPM1907)</f>
        <v>0</v>
      </c>
      <c r="RPN1904" s="2152">
        <f t="shared" si="3606"/>
        <v>115001</v>
      </c>
      <c r="RPO1904" s="2152">
        <f t="shared" si="3606"/>
        <v>0</v>
      </c>
      <c r="RPP1904" s="1230">
        <f t="shared" ref="RPP1904:RPP1907" si="3607">RPO1904/RPN1904</f>
        <v>0</v>
      </c>
      <c r="RPQ1904" s="1193"/>
      <c r="RPR1904" s="1193"/>
      <c r="RPS1904" s="2676" t="s">
        <v>698</v>
      </c>
      <c r="RPT1904" s="2677"/>
      <c r="RPU1904" s="2152">
        <f t="shared" ref="RPU1904:RPW1904" si="3608">SUM(RPU1905:RPU1907)</f>
        <v>0</v>
      </c>
      <c r="RPV1904" s="2152">
        <f t="shared" si="3608"/>
        <v>115001</v>
      </c>
      <c r="RPW1904" s="2152">
        <f t="shared" si="3608"/>
        <v>0</v>
      </c>
      <c r="RPX1904" s="1230">
        <f t="shared" ref="RPX1904:RPX1907" si="3609">RPW1904/RPV1904</f>
        <v>0</v>
      </c>
      <c r="RPY1904" s="1193"/>
      <c r="RPZ1904" s="1193"/>
      <c r="RQA1904" s="2676" t="s">
        <v>698</v>
      </c>
      <c r="RQB1904" s="2677"/>
      <c r="RQC1904" s="2152">
        <f t="shared" ref="RQC1904:RQE1904" si="3610">SUM(RQC1905:RQC1907)</f>
        <v>0</v>
      </c>
      <c r="RQD1904" s="2152">
        <f t="shared" si="3610"/>
        <v>115001</v>
      </c>
      <c r="RQE1904" s="2152">
        <f t="shared" si="3610"/>
        <v>0</v>
      </c>
      <c r="RQF1904" s="1230">
        <f t="shared" ref="RQF1904:RQF1907" si="3611">RQE1904/RQD1904</f>
        <v>0</v>
      </c>
      <c r="RQG1904" s="1193"/>
      <c r="RQH1904" s="1193"/>
      <c r="RQI1904" s="2676" t="s">
        <v>698</v>
      </c>
      <c r="RQJ1904" s="2677"/>
      <c r="RQK1904" s="2152">
        <f t="shared" ref="RQK1904:RQM1904" si="3612">SUM(RQK1905:RQK1907)</f>
        <v>0</v>
      </c>
      <c r="RQL1904" s="2152">
        <f t="shared" si="3612"/>
        <v>115001</v>
      </c>
      <c r="RQM1904" s="2152">
        <f t="shared" si="3612"/>
        <v>0</v>
      </c>
      <c r="RQN1904" s="1230">
        <f t="shared" ref="RQN1904:RQN1907" si="3613">RQM1904/RQL1904</f>
        <v>0</v>
      </c>
      <c r="RQO1904" s="1193"/>
      <c r="RQP1904" s="1193"/>
      <c r="RQQ1904" s="2676" t="s">
        <v>698</v>
      </c>
      <c r="RQR1904" s="2677"/>
      <c r="RQS1904" s="2152">
        <f t="shared" ref="RQS1904:RQU1904" si="3614">SUM(RQS1905:RQS1907)</f>
        <v>0</v>
      </c>
      <c r="RQT1904" s="2152">
        <f t="shared" si="3614"/>
        <v>115001</v>
      </c>
      <c r="RQU1904" s="2152">
        <f t="shared" si="3614"/>
        <v>0</v>
      </c>
      <c r="RQV1904" s="1230">
        <f t="shared" ref="RQV1904:RQV1907" si="3615">RQU1904/RQT1904</f>
        <v>0</v>
      </c>
      <c r="RQW1904" s="1193"/>
      <c r="RQX1904" s="1193"/>
      <c r="RQY1904" s="2676" t="s">
        <v>698</v>
      </c>
      <c r="RQZ1904" s="2677"/>
      <c r="RRA1904" s="2152">
        <f t="shared" ref="RRA1904:RRC1904" si="3616">SUM(RRA1905:RRA1907)</f>
        <v>0</v>
      </c>
      <c r="RRB1904" s="2152">
        <f t="shared" si="3616"/>
        <v>115001</v>
      </c>
      <c r="RRC1904" s="2152">
        <f t="shared" si="3616"/>
        <v>0</v>
      </c>
      <c r="RRD1904" s="1230">
        <f t="shared" ref="RRD1904:RRD1907" si="3617">RRC1904/RRB1904</f>
        <v>0</v>
      </c>
      <c r="RRE1904" s="1193"/>
      <c r="RRF1904" s="1193"/>
      <c r="RRG1904" s="2676" t="s">
        <v>698</v>
      </c>
      <c r="RRH1904" s="2677"/>
      <c r="RRI1904" s="2152">
        <f t="shared" ref="RRI1904:RRK1904" si="3618">SUM(RRI1905:RRI1907)</f>
        <v>0</v>
      </c>
      <c r="RRJ1904" s="2152">
        <f t="shared" si="3618"/>
        <v>115001</v>
      </c>
      <c r="RRK1904" s="2152">
        <f t="shared" si="3618"/>
        <v>0</v>
      </c>
      <c r="RRL1904" s="1230">
        <f t="shared" ref="RRL1904:RRL1907" si="3619">RRK1904/RRJ1904</f>
        <v>0</v>
      </c>
      <c r="RRM1904" s="1193"/>
      <c r="RRN1904" s="1193"/>
      <c r="RRO1904" s="2676" t="s">
        <v>698</v>
      </c>
      <c r="RRP1904" s="2677"/>
      <c r="RRQ1904" s="2152">
        <f t="shared" ref="RRQ1904:RRS1904" si="3620">SUM(RRQ1905:RRQ1907)</f>
        <v>0</v>
      </c>
      <c r="RRR1904" s="2152">
        <f t="shared" si="3620"/>
        <v>115001</v>
      </c>
      <c r="RRS1904" s="2152">
        <f t="shared" si="3620"/>
        <v>0</v>
      </c>
      <c r="RRT1904" s="1230">
        <f t="shared" ref="RRT1904:RRT1907" si="3621">RRS1904/RRR1904</f>
        <v>0</v>
      </c>
      <c r="RRU1904" s="1193"/>
      <c r="RRV1904" s="1193"/>
      <c r="RRW1904" s="2676" t="s">
        <v>698</v>
      </c>
      <c r="RRX1904" s="2677"/>
      <c r="RRY1904" s="2152">
        <f t="shared" ref="RRY1904:RSA1904" si="3622">SUM(RRY1905:RRY1907)</f>
        <v>0</v>
      </c>
      <c r="RRZ1904" s="2152">
        <f t="shared" si="3622"/>
        <v>115001</v>
      </c>
      <c r="RSA1904" s="2152">
        <f t="shared" si="3622"/>
        <v>0</v>
      </c>
      <c r="RSB1904" s="1230">
        <f t="shared" ref="RSB1904:RSB1907" si="3623">RSA1904/RRZ1904</f>
        <v>0</v>
      </c>
      <c r="RSC1904" s="1193"/>
      <c r="RSD1904" s="1193"/>
      <c r="RSE1904" s="2676" t="s">
        <v>698</v>
      </c>
      <c r="RSF1904" s="2677"/>
      <c r="RSG1904" s="2152">
        <f t="shared" ref="RSG1904:RSI1904" si="3624">SUM(RSG1905:RSG1907)</f>
        <v>0</v>
      </c>
      <c r="RSH1904" s="2152">
        <f t="shared" si="3624"/>
        <v>115001</v>
      </c>
      <c r="RSI1904" s="2152">
        <f t="shared" si="3624"/>
        <v>0</v>
      </c>
      <c r="RSJ1904" s="1230">
        <f t="shared" ref="RSJ1904:RSJ1907" si="3625">RSI1904/RSH1904</f>
        <v>0</v>
      </c>
      <c r="RSK1904" s="1193"/>
      <c r="RSL1904" s="1193"/>
      <c r="RSM1904" s="2676" t="s">
        <v>698</v>
      </c>
      <c r="RSN1904" s="2677"/>
      <c r="RSO1904" s="2152">
        <f t="shared" ref="RSO1904:RSQ1904" si="3626">SUM(RSO1905:RSO1907)</f>
        <v>0</v>
      </c>
      <c r="RSP1904" s="2152">
        <f t="shared" si="3626"/>
        <v>115001</v>
      </c>
      <c r="RSQ1904" s="2152">
        <f t="shared" si="3626"/>
        <v>0</v>
      </c>
      <c r="RSR1904" s="1230">
        <f t="shared" ref="RSR1904:RSR1907" si="3627">RSQ1904/RSP1904</f>
        <v>0</v>
      </c>
      <c r="RSS1904" s="1193"/>
      <c r="RST1904" s="1193"/>
      <c r="RSU1904" s="2676" t="s">
        <v>698</v>
      </c>
      <c r="RSV1904" s="2677"/>
      <c r="RSW1904" s="2152">
        <f t="shared" ref="RSW1904:RSY1904" si="3628">SUM(RSW1905:RSW1907)</f>
        <v>0</v>
      </c>
      <c r="RSX1904" s="2152">
        <f t="shared" si="3628"/>
        <v>115001</v>
      </c>
      <c r="RSY1904" s="2152">
        <f t="shared" si="3628"/>
        <v>0</v>
      </c>
      <c r="RSZ1904" s="1230">
        <f t="shared" ref="RSZ1904:RSZ1907" si="3629">RSY1904/RSX1904</f>
        <v>0</v>
      </c>
      <c r="RTA1904" s="1193"/>
      <c r="RTB1904" s="1193"/>
      <c r="RTC1904" s="2676" t="s">
        <v>698</v>
      </c>
      <c r="RTD1904" s="2677"/>
      <c r="RTE1904" s="2152">
        <f t="shared" ref="RTE1904:RTG1904" si="3630">SUM(RTE1905:RTE1907)</f>
        <v>0</v>
      </c>
      <c r="RTF1904" s="2152">
        <f t="shared" si="3630"/>
        <v>115001</v>
      </c>
      <c r="RTG1904" s="2152">
        <f t="shared" si="3630"/>
        <v>0</v>
      </c>
      <c r="RTH1904" s="1230">
        <f t="shared" ref="RTH1904:RTH1907" si="3631">RTG1904/RTF1904</f>
        <v>0</v>
      </c>
      <c r="RTI1904" s="1193"/>
      <c r="RTJ1904" s="1193"/>
      <c r="RTK1904" s="2676" t="s">
        <v>698</v>
      </c>
      <c r="RTL1904" s="2677"/>
      <c r="RTM1904" s="2152">
        <f t="shared" ref="RTM1904:RTO1904" si="3632">SUM(RTM1905:RTM1907)</f>
        <v>0</v>
      </c>
      <c r="RTN1904" s="2152">
        <f t="shared" si="3632"/>
        <v>115001</v>
      </c>
      <c r="RTO1904" s="2152">
        <f t="shared" si="3632"/>
        <v>0</v>
      </c>
      <c r="RTP1904" s="1230">
        <f t="shared" ref="RTP1904:RTP1907" si="3633">RTO1904/RTN1904</f>
        <v>0</v>
      </c>
      <c r="RTQ1904" s="1193"/>
      <c r="RTR1904" s="1193"/>
      <c r="RTS1904" s="2676" t="s">
        <v>698</v>
      </c>
      <c r="RTT1904" s="2677"/>
      <c r="RTU1904" s="2152">
        <f t="shared" ref="RTU1904:RTW1904" si="3634">SUM(RTU1905:RTU1907)</f>
        <v>0</v>
      </c>
      <c r="RTV1904" s="2152">
        <f t="shared" si="3634"/>
        <v>115001</v>
      </c>
      <c r="RTW1904" s="2152">
        <f t="shared" si="3634"/>
        <v>0</v>
      </c>
      <c r="RTX1904" s="1230">
        <f t="shared" ref="RTX1904:RTX1907" si="3635">RTW1904/RTV1904</f>
        <v>0</v>
      </c>
      <c r="RTY1904" s="1193"/>
      <c r="RTZ1904" s="1193"/>
      <c r="RUA1904" s="2676" t="s">
        <v>698</v>
      </c>
      <c r="RUB1904" s="2677"/>
      <c r="RUC1904" s="2152">
        <f t="shared" ref="RUC1904:RUE1904" si="3636">SUM(RUC1905:RUC1907)</f>
        <v>0</v>
      </c>
      <c r="RUD1904" s="2152">
        <f t="shared" si="3636"/>
        <v>115001</v>
      </c>
      <c r="RUE1904" s="2152">
        <f t="shared" si="3636"/>
        <v>0</v>
      </c>
      <c r="RUF1904" s="1230">
        <f t="shared" ref="RUF1904:RUF1907" si="3637">RUE1904/RUD1904</f>
        <v>0</v>
      </c>
      <c r="RUG1904" s="1193"/>
      <c r="RUH1904" s="1193"/>
      <c r="RUI1904" s="2676" t="s">
        <v>698</v>
      </c>
      <c r="RUJ1904" s="2677"/>
      <c r="RUK1904" s="2152">
        <f t="shared" ref="RUK1904:RUM1904" si="3638">SUM(RUK1905:RUK1907)</f>
        <v>0</v>
      </c>
      <c r="RUL1904" s="2152">
        <f t="shared" si="3638"/>
        <v>115001</v>
      </c>
      <c r="RUM1904" s="2152">
        <f t="shared" si="3638"/>
        <v>0</v>
      </c>
      <c r="RUN1904" s="1230">
        <f t="shared" ref="RUN1904:RUN1907" si="3639">RUM1904/RUL1904</f>
        <v>0</v>
      </c>
      <c r="RUO1904" s="1193"/>
      <c r="RUP1904" s="1193"/>
      <c r="RUQ1904" s="2676" t="s">
        <v>698</v>
      </c>
      <c r="RUR1904" s="2677"/>
      <c r="RUS1904" s="2152">
        <f t="shared" ref="RUS1904:RUU1904" si="3640">SUM(RUS1905:RUS1907)</f>
        <v>0</v>
      </c>
      <c r="RUT1904" s="2152">
        <f t="shared" si="3640"/>
        <v>115001</v>
      </c>
      <c r="RUU1904" s="2152">
        <f t="shared" si="3640"/>
        <v>0</v>
      </c>
      <c r="RUV1904" s="1230">
        <f t="shared" ref="RUV1904:RUV1907" si="3641">RUU1904/RUT1904</f>
        <v>0</v>
      </c>
      <c r="RUW1904" s="1193"/>
      <c r="RUX1904" s="1193"/>
      <c r="RUY1904" s="2676" t="s">
        <v>698</v>
      </c>
      <c r="RUZ1904" s="2677"/>
      <c r="RVA1904" s="2152">
        <f t="shared" ref="RVA1904:RVC1904" si="3642">SUM(RVA1905:RVA1907)</f>
        <v>0</v>
      </c>
      <c r="RVB1904" s="2152">
        <f t="shared" si="3642"/>
        <v>115001</v>
      </c>
      <c r="RVC1904" s="2152">
        <f t="shared" si="3642"/>
        <v>0</v>
      </c>
      <c r="RVD1904" s="1230">
        <f t="shared" ref="RVD1904:RVD1907" si="3643">RVC1904/RVB1904</f>
        <v>0</v>
      </c>
      <c r="RVE1904" s="1193"/>
      <c r="RVF1904" s="1193"/>
      <c r="RVG1904" s="2676" t="s">
        <v>698</v>
      </c>
      <c r="RVH1904" s="2677"/>
      <c r="RVI1904" s="2152">
        <f t="shared" ref="RVI1904:RVK1904" si="3644">SUM(RVI1905:RVI1907)</f>
        <v>0</v>
      </c>
      <c r="RVJ1904" s="2152">
        <f t="shared" si="3644"/>
        <v>115001</v>
      </c>
      <c r="RVK1904" s="2152">
        <f t="shared" si="3644"/>
        <v>0</v>
      </c>
      <c r="RVL1904" s="1230">
        <f t="shared" ref="RVL1904:RVL1907" si="3645">RVK1904/RVJ1904</f>
        <v>0</v>
      </c>
      <c r="RVM1904" s="1193"/>
      <c r="RVN1904" s="1193"/>
      <c r="RVO1904" s="2676" t="s">
        <v>698</v>
      </c>
      <c r="RVP1904" s="2677"/>
      <c r="RVQ1904" s="2152">
        <f t="shared" ref="RVQ1904:RVS1904" si="3646">SUM(RVQ1905:RVQ1907)</f>
        <v>0</v>
      </c>
      <c r="RVR1904" s="2152">
        <f t="shared" si="3646"/>
        <v>115001</v>
      </c>
      <c r="RVS1904" s="2152">
        <f t="shared" si="3646"/>
        <v>0</v>
      </c>
      <c r="RVT1904" s="1230">
        <f t="shared" ref="RVT1904:RVT1907" si="3647">RVS1904/RVR1904</f>
        <v>0</v>
      </c>
      <c r="RVU1904" s="1193"/>
      <c r="RVV1904" s="1193"/>
      <c r="RVW1904" s="2676" t="s">
        <v>698</v>
      </c>
      <c r="RVX1904" s="2677"/>
      <c r="RVY1904" s="2152">
        <f t="shared" ref="RVY1904:RWA1904" si="3648">SUM(RVY1905:RVY1907)</f>
        <v>0</v>
      </c>
      <c r="RVZ1904" s="2152">
        <f t="shared" si="3648"/>
        <v>115001</v>
      </c>
      <c r="RWA1904" s="2152">
        <f t="shared" si="3648"/>
        <v>0</v>
      </c>
      <c r="RWB1904" s="1230">
        <f t="shared" ref="RWB1904:RWB1907" si="3649">RWA1904/RVZ1904</f>
        <v>0</v>
      </c>
      <c r="RWC1904" s="1193"/>
      <c r="RWD1904" s="1193"/>
      <c r="RWE1904" s="2676" t="s">
        <v>698</v>
      </c>
      <c r="RWF1904" s="2677"/>
      <c r="RWG1904" s="2152">
        <f t="shared" ref="RWG1904:RWI1904" si="3650">SUM(RWG1905:RWG1907)</f>
        <v>0</v>
      </c>
      <c r="RWH1904" s="2152">
        <f t="shared" si="3650"/>
        <v>115001</v>
      </c>
      <c r="RWI1904" s="2152">
        <f t="shared" si="3650"/>
        <v>0</v>
      </c>
      <c r="RWJ1904" s="1230">
        <f t="shared" ref="RWJ1904:RWJ1907" si="3651">RWI1904/RWH1904</f>
        <v>0</v>
      </c>
      <c r="RWK1904" s="1193"/>
      <c r="RWL1904" s="1193"/>
      <c r="RWM1904" s="2676" t="s">
        <v>698</v>
      </c>
      <c r="RWN1904" s="2677"/>
      <c r="RWO1904" s="2152">
        <f t="shared" ref="RWO1904:RWQ1904" si="3652">SUM(RWO1905:RWO1907)</f>
        <v>0</v>
      </c>
      <c r="RWP1904" s="2152">
        <f t="shared" si="3652"/>
        <v>115001</v>
      </c>
      <c r="RWQ1904" s="2152">
        <f t="shared" si="3652"/>
        <v>0</v>
      </c>
      <c r="RWR1904" s="1230">
        <f t="shared" ref="RWR1904:RWR1907" si="3653">RWQ1904/RWP1904</f>
        <v>0</v>
      </c>
      <c r="RWS1904" s="1193"/>
      <c r="RWT1904" s="1193"/>
      <c r="RWU1904" s="2676" t="s">
        <v>698</v>
      </c>
      <c r="RWV1904" s="2677"/>
      <c r="RWW1904" s="2152">
        <f t="shared" ref="RWW1904:RWY1904" si="3654">SUM(RWW1905:RWW1907)</f>
        <v>0</v>
      </c>
      <c r="RWX1904" s="2152">
        <f t="shared" si="3654"/>
        <v>115001</v>
      </c>
      <c r="RWY1904" s="2152">
        <f t="shared" si="3654"/>
        <v>0</v>
      </c>
      <c r="RWZ1904" s="1230">
        <f t="shared" ref="RWZ1904:RWZ1907" si="3655">RWY1904/RWX1904</f>
        <v>0</v>
      </c>
      <c r="RXA1904" s="1193"/>
      <c r="RXB1904" s="1193"/>
      <c r="RXC1904" s="2676" t="s">
        <v>698</v>
      </c>
      <c r="RXD1904" s="2677"/>
      <c r="RXE1904" s="2152">
        <f t="shared" ref="RXE1904:RXG1904" si="3656">SUM(RXE1905:RXE1907)</f>
        <v>0</v>
      </c>
      <c r="RXF1904" s="2152">
        <f t="shared" si="3656"/>
        <v>115001</v>
      </c>
      <c r="RXG1904" s="2152">
        <f t="shared" si="3656"/>
        <v>0</v>
      </c>
      <c r="RXH1904" s="1230">
        <f t="shared" ref="RXH1904:RXH1907" si="3657">RXG1904/RXF1904</f>
        <v>0</v>
      </c>
      <c r="RXI1904" s="1193"/>
      <c r="RXJ1904" s="1193"/>
      <c r="RXK1904" s="2676" t="s">
        <v>698</v>
      </c>
      <c r="RXL1904" s="2677"/>
      <c r="RXM1904" s="2152">
        <f t="shared" ref="RXM1904:RXO1904" si="3658">SUM(RXM1905:RXM1907)</f>
        <v>0</v>
      </c>
      <c r="RXN1904" s="2152">
        <f t="shared" si="3658"/>
        <v>115001</v>
      </c>
      <c r="RXO1904" s="2152">
        <f t="shared" si="3658"/>
        <v>0</v>
      </c>
      <c r="RXP1904" s="1230">
        <f t="shared" ref="RXP1904:RXP1907" si="3659">RXO1904/RXN1904</f>
        <v>0</v>
      </c>
      <c r="RXQ1904" s="1193"/>
      <c r="RXR1904" s="1193"/>
      <c r="RXS1904" s="2676" t="s">
        <v>698</v>
      </c>
      <c r="RXT1904" s="2677"/>
      <c r="RXU1904" s="2152">
        <f t="shared" ref="RXU1904:RXW1904" si="3660">SUM(RXU1905:RXU1907)</f>
        <v>0</v>
      </c>
      <c r="RXV1904" s="2152">
        <f t="shared" si="3660"/>
        <v>115001</v>
      </c>
      <c r="RXW1904" s="2152">
        <f t="shared" si="3660"/>
        <v>0</v>
      </c>
      <c r="RXX1904" s="1230">
        <f t="shared" ref="RXX1904:RXX1907" si="3661">RXW1904/RXV1904</f>
        <v>0</v>
      </c>
      <c r="RXY1904" s="1193"/>
      <c r="RXZ1904" s="1193"/>
      <c r="RYA1904" s="2676" t="s">
        <v>698</v>
      </c>
      <c r="RYB1904" s="2677"/>
      <c r="RYC1904" s="2152">
        <f t="shared" ref="RYC1904:RYE1904" si="3662">SUM(RYC1905:RYC1907)</f>
        <v>0</v>
      </c>
      <c r="RYD1904" s="2152">
        <f t="shared" si="3662"/>
        <v>115001</v>
      </c>
      <c r="RYE1904" s="2152">
        <f t="shared" si="3662"/>
        <v>0</v>
      </c>
      <c r="RYF1904" s="1230">
        <f t="shared" ref="RYF1904:RYF1907" si="3663">RYE1904/RYD1904</f>
        <v>0</v>
      </c>
      <c r="RYG1904" s="1193"/>
      <c r="RYH1904" s="1193"/>
      <c r="RYI1904" s="2676" t="s">
        <v>698</v>
      </c>
      <c r="RYJ1904" s="2677"/>
      <c r="RYK1904" s="2152">
        <f t="shared" ref="RYK1904:RYM1904" si="3664">SUM(RYK1905:RYK1907)</f>
        <v>0</v>
      </c>
      <c r="RYL1904" s="2152">
        <f t="shared" si="3664"/>
        <v>115001</v>
      </c>
      <c r="RYM1904" s="2152">
        <f t="shared" si="3664"/>
        <v>0</v>
      </c>
      <c r="RYN1904" s="1230">
        <f t="shared" ref="RYN1904:RYN1907" si="3665">RYM1904/RYL1904</f>
        <v>0</v>
      </c>
      <c r="RYO1904" s="1193"/>
      <c r="RYP1904" s="1193"/>
      <c r="RYQ1904" s="2676" t="s">
        <v>698</v>
      </c>
      <c r="RYR1904" s="2677"/>
      <c r="RYS1904" s="2152">
        <f t="shared" ref="RYS1904:RYU1904" si="3666">SUM(RYS1905:RYS1907)</f>
        <v>0</v>
      </c>
      <c r="RYT1904" s="2152">
        <f t="shared" si="3666"/>
        <v>115001</v>
      </c>
      <c r="RYU1904" s="2152">
        <f t="shared" si="3666"/>
        <v>0</v>
      </c>
      <c r="RYV1904" s="1230">
        <f t="shared" ref="RYV1904:RYV1907" si="3667">RYU1904/RYT1904</f>
        <v>0</v>
      </c>
      <c r="RYW1904" s="1193"/>
      <c r="RYX1904" s="1193"/>
      <c r="RYY1904" s="2676" t="s">
        <v>698</v>
      </c>
      <c r="RYZ1904" s="2677"/>
      <c r="RZA1904" s="2152">
        <f t="shared" ref="RZA1904:RZC1904" si="3668">SUM(RZA1905:RZA1907)</f>
        <v>0</v>
      </c>
      <c r="RZB1904" s="2152">
        <f t="shared" si="3668"/>
        <v>115001</v>
      </c>
      <c r="RZC1904" s="2152">
        <f t="shared" si="3668"/>
        <v>0</v>
      </c>
      <c r="RZD1904" s="1230">
        <f t="shared" ref="RZD1904:RZD1907" si="3669">RZC1904/RZB1904</f>
        <v>0</v>
      </c>
      <c r="RZE1904" s="1193"/>
      <c r="RZF1904" s="1193"/>
      <c r="RZG1904" s="2676" t="s">
        <v>698</v>
      </c>
      <c r="RZH1904" s="2677"/>
      <c r="RZI1904" s="2152">
        <f t="shared" ref="RZI1904:RZK1904" si="3670">SUM(RZI1905:RZI1907)</f>
        <v>0</v>
      </c>
      <c r="RZJ1904" s="2152">
        <f t="shared" si="3670"/>
        <v>115001</v>
      </c>
      <c r="RZK1904" s="2152">
        <f t="shared" si="3670"/>
        <v>0</v>
      </c>
      <c r="RZL1904" s="1230">
        <f t="shared" ref="RZL1904:RZL1907" si="3671">RZK1904/RZJ1904</f>
        <v>0</v>
      </c>
      <c r="RZM1904" s="1193"/>
      <c r="RZN1904" s="1193"/>
      <c r="RZO1904" s="2676" t="s">
        <v>698</v>
      </c>
      <c r="RZP1904" s="2677"/>
      <c r="RZQ1904" s="2152">
        <f t="shared" ref="RZQ1904:RZS1904" si="3672">SUM(RZQ1905:RZQ1907)</f>
        <v>0</v>
      </c>
      <c r="RZR1904" s="2152">
        <f t="shared" si="3672"/>
        <v>115001</v>
      </c>
      <c r="RZS1904" s="2152">
        <f t="shared" si="3672"/>
        <v>0</v>
      </c>
      <c r="RZT1904" s="1230">
        <f t="shared" ref="RZT1904:RZT1907" si="3673">RZS1904/RZR1904</f>
        <v>0</v>
      </c>
      <c r="RZU1904" s="1193"/>
      <c r="RZV1904" s="1193"/>
      <c r="RZW1904" s="2676" t="s">
        <v>698</v>
      </c>
      <c r="RZX1904" s="2677"/>
      <c r="RZY1904" s="2152">
        <f t="shared" ref="RZY1904:SAA1904" si="3674">SUM(RZY1905:RZY1907)</f>
        <v>0</v>
      </c>
      <c r="RZZ1904" s="2152">
        <f t="shared" si="3674"/>
        <v>115001</v>
      </c>
      <c r="SAA1904" s="2152">
        <f t="shared" si="3674"/>
        <v>0</v>
      </c>
      <c r="SAB1904" s="1230">
        <f t="shared" ref="SAB1904:SAB1907" si="3675">SAA1904/RZZ1904</f>
        <v>0</v>
      </c>
      <c r="SAC1904" s="1193"/>
      <c r="SAD1904" s="1193"/>
      <c r="SAE1904" s="2676" t="s">
        <v>698</v>
      </c>
      <c r="SAF1904" s="2677"/>
      <c r="SAG1904" s="2152">
        <f t="shared" ref="SAG1904:SAI1904" si="3676">SUM(SAG1905:SAG1907)</f>
        <v>0</v>
      </c>
      <c r="SAH1904" s="2152">
        <f t="shared" si="3676"/>
        <v>115001</v>
      </c>
      <c r="SAI1904" s="2152">
        <f t="shared" si="3676"/>
        <v>0</v>
      </c>
      <c r="SAJ1904" s="1230">
        <f t="shared" ref="SAJ1904:SAJ1907" si="3677">SAI1904/SAH1904</f>
        <v>0</v>
      </c>
      <c r="SAK1904" s="1193"/>
      <c r="SAL1904" s="1193"/>
      <c r="SAM1904" s="2676" t="s">
        <v>698</v>
      </c>
      <c r="SAN1904" s="2677"/>
      <c r="SAO1904" s="2152">
        <f t="shared" ref="SAO1904:SAQ1904" si="3678">SUM(SAO1905:SAO1907)</f>
        <v>0</v>
      </c>
      <c r="SAP1904" s="2152">
        <f t="shared" si="3678"/>
        <v>115001</v>
      </c>
      <c r="SAQ1904" s="2152">
        <f t="shared" si="3678"/>
        <v>0</v>
      </c>
      <c r="SAR1904" s="1230">
        <f t="shared" ref="SAR1904:SAR1907" si="3679">SAQ1904/SAP1904</f>
        <v>0</v>
      </c>
      <c r="SAS1904" s="1193"/>
      <c r="SAT1904" s="1193"/>
      <c r="SAU1904" s="2676" t="s">
        <v>698</v>
      </c>
      <c r="SAV1904" s="2677"/>
      <c r="SAW1904" s="2152">
        <f t="shared" ref="SAW1904:SAY1904" si="3680">SUM(SAW1905:SAW1907)</f>
        <v>0</v>
      </c>
      <c r="SAX1904" s="2152">
        <f t="shared" si="3680"/>
        <v>115001</v>
      </c>
      <c r="SAY1904" s="2152">
        <f t="shared" si="3680"/>
        <v>0</v>
      </c>
      <c r="SAZ1904" s="1230">
        <f t="shared" ref="SAZ1904:SAZ1907" si="3681">SAY1904/SAX1904</f>
        <v>0</v>
      </c>
      <c r="SBA1904" s="1193"/>
      <c r="SBB1904" s="1193"/>
      <c r="SBC1904" s="2676" t="s">
        <v>698</v>
      </c>
      <c r="SBD1904" s="2677"/>
      <c r="SBE1904" s="2152">
        <f t="shared" ref="SBE1904:SBG1904" si="3682">SUM(SBE1905:SBE1907)</f>
        <v>0</v>
      </c>
      <c r="SBF1904" s="2152">
        <f t="shared" si="3682"/>
        <v>115001</v>
      </c>
      <c r="SBG1904" s="2152">
        <f t="shared" si="3682"/>
        <v>0</v>
      </c>
      <c r="SBH1904" s="1230">
        <f t="shared" ref="SBH1904:SBH1907" si="3683">SBG1904/SBF1904</f>
        <v>0</v>
      </c>
      <c r="SBI1904" s="1193"/>
      <c r="SBJ1904" s="1193"/>
      <c r="SBK1904" s="2676" t="s">
        <v>698</v>
      </c>
      <c r="SBL1904" s="2677"/>
      <c r="SBM1904" s="2152">
        <f t="shared" ref="SBM1904:SBO1904" si="3684">SUM(SBM1905:SBM1907)</f>
        <v>0</v>
      </c>
      <c r="SBN1904" s="2152">
        <f t="shared" si="3684"/>
        <v>115001</v>
      </c>
      <c r="SBO1904" s="2152">
        <f t="shared" si="3684"/>
        <v>0</v>
      </c>
      <c r="SBP1904" s="1230">
        <f t="shared" ref="SBP1904:SBP1907" si="3685">SBO1904/SBN1904</f>
        <v>0</v>
      </c>
      <c r="SBQ1904" s="1193"/>
      <c r="SBR1904" s="1193"/>
      <c r="SBS1904" s="2676" t="s">
        <v>698</v>
      </c>
      <c r="SBT1904" s="2677"/>
      <c r="SBU1904" s="2152">
        <f t="shared" ref="SBU1904:SBW1904" si="3686">SUM(SBU1905:SBU1907)</f>
        <v>0</v>
      </c>
      <c r="SBV1904" s="2152">
        <f t="shared" si="3686"/>
        <v>115001</v>
      </c>
      <c r="SBW1904" s="2152">
        <f t="shared" si="3686"/>
        <v>0</v>
      </c>
      <c r="SBX1904" s="1230">
        <f t="shared" ref="SBX1904:SBX1907" si="3687">SBW1904/SBV1904</f>
        <v>0</v>
      </c>
      <c r="SBY1904" s="1193"/>
      <c r="SBZ1904" s="1193"/>
      <c r="SCA1904" s="2676" t="s">
        <v>698</v>
      </c>
      <c r="SCB1904" s="2677"/>
      <c r="SCC1904" s="2152">
        <f t="shared" ref="SCC1904:SCE1904" si="3688">SUM(SCC1905:SCC1907)</f>
        <v>0</v>
      </c>
      <c r="SCD1904" s="2152">
        <f t="shared" si="3688"/>
        <v>115001</v>
      </c>
      <c r="SCE1904" s="2152">
        <f t="shared" si="3688"/>
        <v>0</v>
      </c>
      <c r="SCF1904" s="1230">
        <f t="shared" ref="SCF1904:SCF1907" si="3689">SCE1904/SCD1904</f>
        <v>0</v>
      </c>
      <c r="SCG1904" s="1193"/>
      <c r="SCH1904" s="1193"/>
      <c r="SCI1904" s="2676" t="s">
        <v>698</v>
      </c>
      <c r="SCJ1904" s="2677"/>
      <c r="SCK1904" s="2152">
        <f t="shared" ref="SCK1904:SCM1904" si="3690">SUM(SCK1905:SCK1907)</f>
        <v>0</v>
      </c>
      <c r="SCL1904" s="2152">
        <f t="shared" si="3690"/>
        <v>115001</v>
      </c>
      <c r="SCM1904" s="2152">
        <f t="shared" si="3690"/>
        <v>0</v>
      </c>
      <c r="SCN1904" s="1230">
        <f t="shared" ref="SCN1904:SCN1907" si="3691">SCM1904/SCL1904</f>
        <v>0</v>
      </c>
      <c r="SCO1904" s="1193"/>
      <c r="SCP1904" s="1193"/>
      <c r="SCQ1904" s="2676" t="s">
        <v>698</v>
      </c>
      <c r="SCR1904" s="2677"/>
      <c r="SCS1904" s="2152">
        <f t="shared" ref="SCS1904:SCU1904" si="3692">SUM(SCS1905:SCS1907)</f>
        <v>0</v>
      </c>
      <c r="SCT1904" s="2152">
        <f t="shared" si="3692"/>
        <v>115001</v>
      </c>
      <c r="SCU1904" s="2152">
        <f t="shared" si="3692"/>
        <v>0</v>
      </c>
      <c r="SCV1904" s="1230">
        <f t="shared" ref="SCV1904:SCV1907" si="3693">SCU1904/SCT1904</f>
        <v>0</v>
      </c>
      <c r="SCW1904" s="1193"/>
      <c r="SCX1904" s="1193"/>
      <c r="SCY1904" s="2676" t="s">
        <v>698</v>
      </c>
      <c r="SCZ1904" s="2677"/>
      <c r="SDA1904" s="2152">
        <f t="shared" ref="SDA1904:SDC1904" si="3694">SUM(SDA1905:SDA1907)</f>
        <v>0</v>
      </c>
      <c r="SDB1904" s="2152">
        <f t="shared" si="3694"/>
        <v>115001</v>
      </c>
      <c r="SDC1904" s="2152">
        <f t="shared" si="3694"/>
        <v>0</v>
      </c>
      <c r="SDD1904" s="1230">
        <f t="shared" ref="SDD1904:SDD1907" si="3695">SDC1904/SDB1904</f>
        <v>0</v>
      </c>
      <c r="SDE1904" s="1193"/>
      <c r="SDF1904" s="1193"/>
      <c r="SDG1904" s="2676" t="s">
        <v>698</v>
      </c>
      <c r="SDH1904" s="2677"/>
      <c r="SDI1904" s="2152">
        <f t="shared" ref="SDI1904:SDK1904" si="3696">SUM(SDI1905:SDI1907)</f>
        <v>0</v>
      </c>
      <c r="SDJ1904" s="2152">
        <f t="shared" si="3696"/>
        <v>115001</v>
      </c>
      <c r="SDK1904" s="2152">
        <f t="shared" si="3696"/>
        <v>0</v>
      </c>
      <c r="SDL1904" s="1230">
        <f t="shared" ref="SDL1904:SDL1907" si="3697">SDK1904/SDJ1904</f>
        <v>0</v>
      </c>
      <c r="SDM1904" s="1193"/>
      <c r="SDN1904" s="1193"/>
      <c r="SDO1904" s="2676" t="s">
        <v>698</v>
      </c>
      <c r="SDP1904" s="2677"/>
      <c r="SDQ1904" s="2152">
        <f t="shared" ref="SDQ1904:SDS1904" si="3698">SUM(SDQ1905:SDQ1907)</f>
        <v>0</v>
      </c>
      <c r="SDR1904" s="2152">
        <f t="shared" si="3698"/>
        <v>115001</v>
      </c>
      <c r="SDS1904" s="2152">
        <f t="shared" si="3698"/>
        <v>0</v>
      </c>
      <c r="SDT1904" s="1230">
        <f t="shared" ref="SDT1904:SDT1907" si="3699">SDS1904/SDR1904</f>
        <v>0</v>
      </c>
      <c r="SDU1904" s="1193"/>
      <c r="SDV1904" s="1193"/>
      <c r="SDW1904" s="2676" t="s">
        <v>698</v>
      </c>
      <c r="SDX1904" s="2677"/>
      <c r="SDY1904" s="2152">
        <f t="shared" ref="SDY1904:SEA1904" si="3700">SUM(SDY1905:SDY1907)</f>
        <v>0</v>
      </c>
      <c r="SDZ1904" s="2152">
        <f t="shared" si="3700"/>
        <v>115001</v>
      </c>
      <c r="SEA1904" s="2152">
        <f t="shared" si="3700"/>
        <v>0</v>
      </c>
      <c r="SEB1904" s="1230">
        <f t="shared" ref="SEB1904:SEB1907" si="3701">SEA1904/SDZ1904</f>
        <v>0</v>
      </c>
      <c r="SEC1904" s="1193"/>
      <c r="SED1904" s="1193"/>
      <c r="SEE1904" s="2676" t="s">
        <v>698</v>
      </c>
      <c r="SEF1904" s="2677"/>
      <c r="SEG1904" s="2152">
        <f t="shared" ref="SEG1904:SEI1904" si="3702">SUM(SEG1905:SEG1907)</f>
        <v>0</v>
      </c>
      <c r="SEH1904" s="2152">
        <f t="shared" si="3702"/>
        <v>115001</v>
      </c>
      <c r="SEI1904" s="2152">
        <f t="shared" si="3702"/>
        <v>0</v>
      </c>
      <c r="SEJ1904" s="1230">
        <f t="shared" ref="SEJ1904:SEJ1907" si="3703">SEI1904/SEH1904</f>
        <v>0</v>
      </c>
      <c r="SEK1904" s="1193"/>
      <c r="SEL1904" s="1193"/>
      <c r="SEM1904" s="2676" t="s">
        <v>698</v>
      </c>
      <c r="SEN1904" s="2677"/>
      <c r="SEO1904" s="2152">
        <f t="shared" ref="SEO1904:SEQ1904" si="3704">SUM(SEO1905:SEO1907)</f>
        <v>0</v>
      </c>
      <c r="SEP1904" s="2152">
        <f t="shared" si="3704"/>
        <v>115001</v>
      </c>
      <c r="SEQ1904" s="2152">
        <f t="shared" si="3704"/>
        <v>0</v>
      </c>
      <c r="SER1904" s="1230">
        <f t="shared" ref="SER1904:SER1907" si="3705">SEQ1904/SEP1904</f>
        <v>0</v>
      </c>
      <c r="SES1904" s="1193"/>
      <c r="SET1904" s="1193"/>
      <c r="SEU1904" s="2676" t="s">
        <v>698</v>
      </c>
      <c r="SEV1904" s="2677"/>
      <c r="SEW1904" s="2152">
        <f t="shared" ref="SEW1904:SEY1904" si="3706">SUM(SEW1905:SEW1907)</f>
        <v>0</v>
      </c>
      <c r="SEX1904" s="2152">
        <f t="shared" si="3706"/>
        <v>115001</v>
      </c>
      <c r="SEY1904" s="2152">
        <f t="shared" si="3706"/>
        <v>0</v>
      </c>
      <c r="SEZ1904" s="1230">
        <f t="shared" ref="SEZ1904:SEZ1907" si="3707">SEY1904/SEX1904</f>
        <v>0</v>
      </c>
      <c r="SFA1904" s="1193"/>
      <c r="SFB1904" s="1193"/>
      <c r="SFC1904" s="2676" t="s">
        <v>698</v>
      </c>
      <c r="SFD1904" s="2677"/>
      <c r="SFE1904" s="2152">
        <f t="shared" ref="SFE1904:SFG1904" si="3708">SUM(SFE1905:SFE1907)</f>
        <v>0</v>
      </c>
      <c r="SFF1904" s="2152">
        <f t="shared" si="3708"/>
        <v>115001</v>
      </c>
      <c r="SFG1904" s="2152">
        <f t="shared" si="3708"/>
        <v>0</v>
      </c>
      <c r="SFH1904" s="1230">
        <f t="shared" ref="SFH1904:SFH1907" si="3709">SFG1904/SFF1904</f>
        <v>0</v>
      </c>
      <c r="SFI1904" s="1193"/>
      <c r="SFJ1904" s="1193"/>
      <c r="SFK1904" s="2676" t="s">
        <v>698</v>
      </c>
      <c r="SFL1904" s="2677"/>
      <c r="SFM1904" s="2152">
        <f t="shared" ref="SFM1904:SFO1904" si="3710">SUM(SFM1905:SFM1907)</f>
        <v>0</v>
      </c>
      <c r="SFN1904" s="2152">
        <f t="shared" si="3710"/>
        <v>115001</v>
      </c>
      <c r="SFO1904" s="2152">
        <f t="shared" si="3710"/>
        <v>0</v>
      </c>
      <c r="SFP1904" s="1230">
        <f t="shared" ref="SFP1904:SFP1907" si="3711">SFO1904/SFN1904</f>
        <v>0</v>
      </c>
      <c r="SFQ1904" s="1193"/>
      <c r="SFR1904" s="1193"/>
      <c r="SFS1904" s="2676" t="s">
        <v>698</v>
      </c>
      <c r="SFT1904" s="2677"/>
      <c r="SFU1904" s="2152">
        <f t="shared" ref="SFU1904:SFW1904" si="3712">SUM(SFU1905:SFU1907)</f>
        <v>0</v>
      </c>
      <c r="SFV1904" s="2152">
        <f t="shared" si="3712"/>
        <v>115001</v>
      </c>
      <c r="SFW1904" s="2152">
        <f t="shared" si="3712"/>
        <v>0</v>
      </c>
      <c r="SFX1904" s="1230">
        <f t="shared" ref="SFX1904:SFX1907" si="3713">SFW1904/SFV1904</f>
        <v>0</v>
      </c>
      <c r="SFY1904" s="1193"/>
      <c r="SFZ1904" s="1193"/>
      <c r="SGA1904" s="2676" t="s">
        <v>698</v>
      </c>
      <c r="SGB1904" s="2677"/>
      <c r="SGC1904" s="2152">
        <f t="shared" ref="SGC1904:SGE1904" si="3714">SUM(SGC1905:SGC1907)</f>
        <v>0</v>
      </c>
      <c r="SGD1904" s="2152">
        <f t="shared" si="3714"/>
        <v>115001</v>
      </c>
      <c r="SGE1904" s="2152">
        <f t="shared" si="3714"/>
        <v>0</v>
      </c>
      <c r="SGF1904" s="1230">
        <f t="shared" ref="SGF1904:SGF1907" si="3715">SGE1904/SGD1904</f>
        <v>0</v>
      </c>
      <c r="SGG1904" s="1193"/>
      <c r="SGH1904" s="1193"/>
      <c r="SGI1904" s="2676" t="s">
        <v>698</v>
      </c>
      <c r="SGJ1904" s="2677"/>
      <c r="SGK1904" s="2152">
        <f t="shared" ref="SGK1904:SGM1904" si="3716">SUM(SGK1905:SGK1907)</f>
        <v>0</v>
      </c>
      <c r="SGL1904" s="2152">
        <f t="shared" si="3716"/>
        <v>115001</v>
      </c>
      <c r="SGM1904" s="2152">
        <f t="shared" si="3716"/>
        <v>0</v>
      </c>
      <c r="SGN1904" s="1230">
        <f t="shared" ref="SGN1904:SGN1907" si="3717">SGM1904/SGL1904</f>
        <v>0</v>
      </c>
      <c r="SGO1904" s="1193"/>
      <c r="SGP1904" s="1193"/>
      <c r="SGQ1904" s="2676" t="s">
        <v>698</v>
      </c>
      <c r="SGR1904" s="2677"/>
      <c r="SGS1904" s="2152">
        <f t="shared" ref="SGS1904:SGU1904" si="3718">SUM(SGS1905:SGS1907)</f>
        <v>0</v>
      </c>
      <c r="SGT1904" s="2152">
        <f t="shared" si="3718"/>
        <v>115001</v>
      </c>
      <c r="SGU1904" s="2152">
        <f t="shared" si="3718"/>
        <v>0</v>
      </c>
      <c r="SGV1904" s="1230">
        <f t="shared" ref="SGV1904:SGV1907" si="3719">SGU1904/SGT1904</f>
        <v>0</v>
      </c>
      <c r="SGW1904" s="1193"/>
      <c r="SGX1904" s="1193"/>
      <c r="SGY1904" s="2676" t="s">
        <v>698</v>
      </c>
      <c r="SGZ1904" s="2677"/>
      <c r="SHA1904" s="2152">
        <f t="shared" ref="SHA1904:SHC1904" si="3720">SUM(SHA1905:SHA1907)</f>
        <v>0</v>
      </c>
      <c r="SHB1904" s="2152">
        <f t="shared" si="3720"/>
        <v>115001</v>
      </c>
      <c r="SHC1904" s="2152">
        <f t="shared" si="3720"/>
        <v>0</v>
      </c>
      <c r="SHD1904" s="1230">
        <f t="shared" ref="SHD1904:SHD1907" si="3721">SHC1904/SHB1904</f>
        <v>0</v>
      </c>
      <c r="SHE1904" s="1193"/>
      <c r="SHF1904" s="1193"/>
      <c r="SHG1904" s="2676" t="s">
        <v>698</v>
      </c>
      <c r="SHH1904" s="2677"/>
      <c r="SHI1904" s="2152">
        <f t="shared" ref="SHI1904:SHK1904" si="3722">SUM(SHI1905:SHI1907)</f>
        <v>0</v>
      </c>
      <c r="SHJ1904" s="2152">
        <f t="shared" si="3722"/>
        <v>115001</v>
      </c>
      <c r="SHK1904" s="2152">
        <f t="shared" si="3722"/>
        <v>0</v>
      </c>
      <c r="SHL1904" s="1230">
        <f t="shared" ref="SHL1904:SHL1907" si="3723">SHK1904/SHJ1904</f>
        <v>0</v>
      </c>
      <c r="SHM1904" s="1193"/>
      <c r="SHN1904" s="1193"/>
      <c r="SHO1904" s="2676" t="s">
        <v>698</v>
      </c>
      <c r="SHP1904" s="2677"/>
      <c r="SHQ1904" s="2152">
        <f t="shared" ref="SHQ1904:SHS1904" si="3724">SUM(SHQ1905:SHQ1907)</f>
        <v>0</v>
      </c>
      <c r="SHR1904" s="2152">
        <f t="shared" si="3724"/>
        <v>115001</v>
      </c>
      <c r="SHS1904" s="2152">
        <f t="shared" si="3724"/>
        <v>0</v>
      </c>
      <c r="SHT1904" s="1230">
        <f t="shared" ref="SHT1904:SHT1907" si="3725">SHS1904/SHR1904</f>
        <v>0</v>
      </c>
      <c r="SHU1904" s="1193"/>
      <c r="SHV1904" s="1193"/>
      <c r="SHW1904" s="2676" t="s">
        <v>698</v>
      </c>
      <c r="SHX1904" s="2677"/>
      <c r="SHY1904" s="2152">
        <f t="shared" ref="SHY1904:SIA1904" si="3726">SUM(SHY1905:SHY1907)</f>
        <v>0</v>
      </c>
      <c r="SHZ1904" s="2152">
        <f t="shared" si="3726"/>
        <v>115001</v>
      </c>
      <c r="SIA1904" s="2152">
        <f t="shared" si="3726"/>
        <v>0</v>
      </c>
      <c r="SIB1904" s="1230">
        <f t="shared" ref="SIB1904:SIB1907" si="3727">SIA1904/SHZ1904</f>
        <v>0</v>
      </c>
      <c r="SIC1904" s="1193"/>
      <c r="SID1904" s="1193"/>
      <c r="SIE1904" s="2676" t="s">
        <v>698</v>
      </c>
      <c r="SIF1904" s="2677"/>
      <c r="SIG1904" s="2152">
        <f t="shared" ref="SIG1904:SII1904" si="3728">SUM(SIG1905:SIG1907)</f>
        <v>0</v>
      </c>
      <c r="SIH1904" s="2152">
        <f t="shared" si="3728"/>
        <v>115001</v>
      </c>
      <c r="SII1904" s="2152">
        <f t="shared" si="3728"/>
        <v>0</v>
      </c>
      <c r="SIJ1904" s="1230">
        <f t="shared" ref="SIJ1904:SIJ1907" si="3729">SII1904/SIH1904</f>
        <v>0</v>
      </c>
      <c r="SIK1904" s="1193"/>
      <c r="SIL1904" s="1193"/>
      <c r="SIM1904" s="2676" t="s">
        <v>698</v>
      </c>
      <c r="SIN1904" s="2677"/>
      <c r="SIO1904" s="2152">
        <f t="shared" ref="SIO1904:SIQ1904" si="3730">SUM(SIO1905:SIO1907)</f>
        <v>0</v>
      </c>
      <c r="SIP1904" s="2152">
        <f t="shared" si="3730"/>
        <v>115001</v>
      </c>
      <c r="SIQ1904" s="2152">
        <f t="shared" si="3730"/>
        <v>0</v>
      </c>
      <c r="SIR1904" s="1230">
        <f t="shared" ref="SIR1904:SIR1907" si="3731">SIQ1904/SIP1904</f>
        <v>0</v>
      </c>
      <c r="SIS1904" s="1193"/>
      <c r="SIT1904" s="1193"/>
      <c r="SIU1904" s="2676" t="s">
        <v>698</v>
      </c>
      <c r="SIV1904" s="2677"/>
      <c r="SIW1904" s="2152">
        <f t="shared" ref="SIW1904:SIY1904" si="3732">SUM(SIW1905:SIW1907)</f>
        <v>0</v>
      </c>
      <c r="SIX1904" s="2152">
        <f t="shared" si="3732"/>
        <v>115001</v>
      </c>
      <c r="SIY1904" s="2152">
        <f t="shared" si="3732"/>
        <v>0</v>
      </c>
      <c r="SIZ1904" s="1230">
        <f t="shared" ref="SIZ1904:SIZ1907" si="3733">SIY1904/SIX1904</f>
        <v>0</v>
      </c>
      <c r="SJA1904" s="1193"/>
      <c r="SJB1904" s="1193"/>
      <c r="SJC1904" s="2676" t="s">
        <v>698</v>
      </c>
      <c r="SJD1904" s="2677"/>
      <c r="SJE1904" s="2152">
        <f t="shared" ref="SJE1904:SJG1904" si="3734">SUM(SJE1905:SJE1907)</f>
        <v>0</v>
      </c>
      <c r="SJF1904" s="2152">
        <f t="shared" si="3734"/>
        <v>115001</v>
      </c>
      <c r="SJG1904" s="2152">
        <f t="shared" si="3734"/>
        <v>0</v>
      </c>
      <c r="SJH1904" s="1230">
        <f t="shared" ref="SJH1904:SJH1907" si="3735">SJG1904/SJF1904</f>
        <v>0</v>
      </c>
      <c r="SJI1904" s="1193"/>
      <c r="SJJ1904" s="1193"/>
      <c r="SJK1904" s="2676" t="s">
        <v>698</v>
      </c>
      <c r="SJL1904" s="2677"/>
      <c r="SJM1904" s="2152">
        <f t="shared" ref="SJM1904:SJO1904" si="3736">SUM(SJM1905:SJM1907)</f>
        <v>0</v>
      </c>
      <c r="SJN1904" s="2152">
        <f t="shared" si="3736"/>
        <v>115001</v>
      </c>
      <c r="SJO1904" s="2152">
        <f t="shared" si="3736"/>
        <v>0</v>
      </c>
      <c r="SJP1904" s="1230">
        <f t="shared" ref="SJP1904:SJP1907" si="3737">SJO1904/SJN1904</f>
        <v>0</v>
      </c>
      <c r="SJQ1904" s="1193"/>
      <c r="SJR1904" s="1193"/>
      <c r="SJS1904" s="2676" t="s">
        <v>698</v>
      </c>
      <c r="SJT1904" s="2677"/>
      <c r="SJU1904" s="2152">
        <f t="shared" ref="SJU1904:SJW1904" si="3738">SUM(SJU1905:SJU1907)</f>
        <v>0</v>
      </c>
      <c r="SJV1904" s="2152">
        <f t="shared" si="3738"/>
        <v>115001</v>
      </c>
      <c r="SJW1904" s="2152">
        <f t="shared" si="3738"/>
        <v>0</v>
      </c>
      <c r="SJX1904" s="1230">
        <f t="shared" ref="SJX1904:SJX1907" si="3739">SJW1904/SJV1904</f>
        <v>0</v>
      </c>
      <c r="SJY1904" s="1193"/>
      <c r="SJZ1904" s="1193"/>
      <c r="SKA1904" s="2676" t="s">
        <v>698</v>
      </c>
      <c r="SKB1904" s="2677"/>
      <c r="SKC1904" s="2152">
        <f t="shared" ref="SKC1904:SKE1904" si="3740">SUM(SKC1905:SKC1907)</f>
        <v>0</v>
      </c>
      <c r="SKD1904" s="2152">
        <f t="shared" si="3740"/>
        <v>115001</v>
      </c>
      <c r="SKE1904" s="2152">
        <f t="shared" si="3740"/>
        <v>0</v>
      </c>
      <c r="SKF1904" s="1230">
        <f t="shared" ref="SKF1904:SKF1907" si="3741">SKE1904/SKD1904</f>
        <v>0</v>
      </c>
      <c r="SKG1904" s="1193"/>
      <c r="SKH1904" s="1193"/>
      <c r="SKI1904" s="2676" t="s">
        <v>698</v>
      </c>
      <c r="SKJ1904" s="2677"/>
      <c r="SKK1904" s="2152">
        <f t="shared" ref="SKK1904:SKM1904" si="3742">SUM(SKK1905:SKK1907)</f>
        <v>0</v>
      </c>
      <c r="SKL1904" s="2152">
        <f t="shared" si="3742"/>
        <v>115001</v>
      </c>
      <c r="SKM1904" s="2152">
        <f t="shared" si="3742"/>
        <v>0</v>
      </c>
      <c r="SKN1904" s="1230">
        <f t="shared" ref="SKN1904:SKN1907" si="3743">SKM1904/SKL1904</f>
        <v>0</v>
      </c>
      <c r="SKO1904" s="1193"/>
      <c r="SKP1904" s="1193"/>
      <c r="SKQ1904" s="2676" t="s">
        <v>698</v>
      </c>
      <c r="SKR1904" s="2677"/>
      <c r="SKS1904" s="2152">
        <f t="shared" ref="SKS1904:SKU1904" si="3744">SUM(SKS1905:SKS1907)</f>
        <v>0</v>
      </c>
      <c r="SKT1904" s="2152">
        <f t="shared" si="3744"/>
        <v>115001</v>
      </c>
      <c r="SKU1904" s="2152">
        <f t="shared" si="3744"/>
        <v>0</v>
      </c>
      <c r="SKV1904" s="1230">
        <f t="shared" ref="SKV1904:SKV1907" si="3745">SKU1904/SKT1904</f>
        <v>0</v>
      </c>
      <c r="SKW1904" s="1193"/>
      <c r="SKX1904" s="1193"/>
      <c r="SKY1904" s="2676" t="s">
        <v>698</v>
      </c>
      <c r="SKZ1904" s="2677"/>
      <c r="SLA1904" s="2152">
        <f t="shared" ref="SLA1904:SLC1904" si="3746">SUM(SLA1905:SLA1907)</f>
        <v>0</v>
      </c>
      <c r="SLB1904" s="2152">
        <f t="shared" si="3746"/>
        <v>115001</v>
      </c>
      <c r="SLC1904" s="2152">
        <f t="shared" si="3746"/>
        <v>0</v>
      </c>
      <c r="SLD1904" s="1230">
        <f t="shared" ref="SLD1904:SLD1907" si="3747">SLC1904/SLB1904</f>
        <v>0</v>
      </c>
      <c r="SLE1904" s="1193"/>
      <c r="SLF1904" s="1193"/>
      <c r="SLG1904" s="2676" t="s">
        <v>698</v>
      </c>
      <c r="SLH1904" s="2677"/>
      <c r="SLI1904" s="2152">
        <f t="shared" ref="SLI1904:SLK1904" si="3748">SUM(SLI1905:SLI1907)</f>
        <v>0</v>
      </c>
      <c r="SLJ1904" s="2152">
        <f t="shared" si="3748"/>
        <v>115001</v>
      </c>
      <c r="SLK1904" s="2152">
        <f t="shared" si="3748"/>
        <v>0</v>
      </c>
      <c r="SLL1904" s="1230">
        <f t="shared" ref="SLL1904:SLL1907" si="3749">SLK1904/SLJ1904</f>
        <v>0</v>
      </c>
      <c r="SLM1904" s="1193"/>
      <c r="SLN1904" s="1193"/>
      <c r="SLO1904" s="2676" t="s">
        <v>698</v>
      </c>
      <c r="SLP1904" s="2677"/>
      <c r="SLQ1904" s="2152">
        <f t="shared" ref="SLQ1904:SLS1904" si="3750">SUM(SLQ1905:SLQ1907)</f>
        <v>0</v>
      </c>
      <c r="SLR1904" s="2152">
        <f t="shared" si="3750"/>
        <v>115001</v>
      </c>
      <c r="SLS1904" s="2152">
        <f t="shared" si="3750"/>
        <v>0</v>
      </c>
      <c r="SLT1904" s="1230">
        <f t="shared" ref="SLT1904:SLT1907" si="3751">SLS1904/SLR1904</f>
        <v>0</v>
      </c>
      <c r="SLU1904" s="1193"/>
      <c r="SLV1904" s="1193"/>
      <c r="SLW1904" s="2676" t="s">
        <v>698</v>
      </c>
      <c r="SLX1904" s="2677"/>
      <c r="SLY1904" s="2152">
        <f t="shared" ref="SLY1904:SMA1904" si="3752">SUM(SLY1905:SLY1907)</f>
        <v>0</v>
      </c>
      <c r="SLZ1904" s="2152">
        <f t="shared" si="3752"/>
        <v>115001</v>
      </c>
      <c r="SMA1904" s="2152">
        <f t="shared" si="3752"/>
        <v>0</v>
      </c>
      <c r="SMB1904" s="1230">
        <f t="shared" ref="SMB1904:SMB1907" si="3753">SMA1904/SLZ1904</f>
        <v>0</v>
      </c>
      <c r="SMC1904" s="1193"/>
      <c r="SMD1904" s="1193"/>
      <c r="SME1904" s="2676" t="s">
        <v>698</v>
      </c>
      <c r="SMF1904" s="2677"/>
      <c r="SMG1904" s="2152">
        <f t="shared" ref="SMG1904:SMI1904" si="3754">SUM(SMG1905:SMG1907)</f>
        <v>0</v>
      </c>
      <c r="SMH1904" s="2152">
        <f t="shared" si="3754"/>
        <v>115001</v>
      </c>
      <c r="SMI1904" s="2152">
        <f t="shared" si="3754"/>
        <v>0</v>
      </c>
      <c r="SMJ1904" s="1230">
        <f t="shared" ref="SMJ1904:SMJ1907" si="3755">SMI1904/SMH1904</f>
        <v>0</v>
      </c>
      <c r="SMK1904" s="1193"/>
      <c r="SML1904" s="1193"/>
      <c r="SMM1904" s="2676" t="s">
        <v>698</v>
      </c>
      <c r="SMN1904" s="2677"/>
      <c r="SMO1904" s="2152">
        <f t="shared" ref="SMO1904:SMQ1904" si="3756">SUM(SMO1905:SMO1907)</f>
        <v>0</v>
      </c>
      <c r="SMP1904" s="2152">
        <f t="shared" si="3756"/>
        <v>115001</v>
      </c>
      <c r="SMQ1904" s="2152">
        <f t="shared" si="3756"/>
        <v>0</v>
      </c>
      <c r="SMR1904" s="1230">
        <f t="shared" ref="SMR1904:SMR1907" si="3757">SMQ1904/SMP1904</f>
        <v>0</v>
      </c>
      <c r="SMS1904" s="1193"/>
      <c r="SMT1904" s="1193"/>
      <c r="SMU1904" s="2676" t="s">
        <v>698</v>
      </c>
      <c r="SMV1904" s="2677"/>
      <c r="SMW1904" s="2152">
        <f t="shared" ref="SMW1904:SMY1904" si="3758">SUM(SMW1905:SMW1907)</f>
        <v>0</v>
      </c>
      <c r="SMX1904" s="2152">
        <f t="shared" si="3758"/>
        <v>115001</v>
      </c>
      <c r="SMY1904" s="2152">
        <f t="shared" si="3758"/>
        <v>0</v>
      </c>
      <c r="SMZ1904" s="1230">
        <f t="shared" ref="SMZ1904:SMZ1907" si="3759">SMY1904/SMX1904</f>
        <v>0</v>
      </c>
      <c r="SNA1904" s="1193"/>
      <c r="SNB1904" s="1193"/>
      <c r="SNC1904" s="2676" t="s">
        <v>698</v>
      </c>
      <c r="SND1904" s="2677"/>
      <c r="SNE1904" s="2152">
        <f t="shared" ref="SNE1904:SNG1904" si="3760">SUM(SNE1905:SNE1907)</f>
        <v>0</v>
      </c>
      <c r="SNF1904" s="2152">
        <f t="shared" si="3760"/>
        <v>115001</v>
      </c>
      <c r="SNG1904" s="2152">
        <f t="shared" si="3760"/>
        <v>0</v>
      </c>
      <c r="SNH1904" s="1230">
        <f t="shared" ref="SNH1904:SNH1907" si="3761">SNG1904/SNF1904</f>
        <v>0</v>
      </c>
      <c r="SNI1904" s="1193"/>
      <c r="SNJ1904" s="1193"/>
      <c r="SNK1904" s="2676" t="s">
        <v>698</v>
      </c>
      <c r="SNL1904" s="2677"/>
      <c r="SNM1904" s="2152">
        <f t="shared" ref="SNM1904:SNO1904" si="3762">SUM(SNM1905:SNM1907)</f>
        <v>0</v>
      </c>
      <c r="SNN1904" s="2152">
        <f t="shared" si="3762"/>
        <v>115001</v>
      </c>
      <c r="SNO1904" s="2152">
        <f t="shared" si="3762"/>
        <v>0</v>
      </c>
      <c r="SNP1904" s="1230">
        <f t="shared" ref="SNP1904:SNP1907" si="3763">SNO1904/SNN1904</f>
        <v>0</v>
      </c>
      <c r="SNQ1904" s="1193"/>
      <c r="SNR1904" s="1193"/>
      <c r="SNS1904" s="2676" t="s">
        <v>698</v>
      </c>
      <c r="SNT1904" s="2677"/>
      <c r="SNU1904" s="2152">
        <f t="shared" ref="SNU1904:SNW1904" si="3764">SUM(SNU1905:SNU1907)</f>
        <v>0</v>
      </c>
      <c r="SNV1904" s="2152">
        <f t="shared" si="3764"/>
        <v>115001</v>
      </c>
      <c r="SNW1904" s="2152">
        <f t="shared" si="3764"/>
        <v>0</v>
      </c>
      <c r="SNX1904" s="1230">
        <f t="shared" ref="SNX1904:SNX1907" si="3765">SNW1904/SNV1904</f>
        <v>0</v>
      </c>
      <c r="SNY1904" s="1193"/>
      <c r="SNZ1904" s="1193"/>
      <c r="SOA1904" s="2676" t="s">
        <v>698</v>
      </c>
      <c r="SOB1904" s="2677"/>
      <c r="SOC1904" s="2152">
        <f t="shared" ref="SOC1904:SOE1904" si="3766">SUM(SOC1905:SOC1907)</f>
        <v>0</v>
      </c>
      <c r="SOD1904" s="2152">
        <f t="shared" si="3766"/>
        <v>115001</v>
      </c>
      <c r="SOE1904" s="2152">
        <f t="shared" si="3766"/>
        <v>0</v>
      </c>
      <c r="SOF1904" s="1230">
        <f t="shared" ref="SOF1904:SOF1907" si="3767">SOE1904/SOD1904</f>
        <v>0</v>
      </c>
      <c r="SOG1904" s="1193"/>
      <c r="SOH1904" s="1193"/>
      <c r="SOI1904" s="2676" t="s">
        <v>698</v>
      </c>
      <c r="SOJ1904" s="2677"/>
      <c r="SOK1904" s="2152">
        <f t="shared" ref="SOK1904:SOM1904" si="3768">SUM(SOK1905:SOK1907)</f>
        <v>0</v>
      </c>
      <c r="SOL1904" s="2152">
        <f t="shared" si="3768"/>
        <v>115001</v>
      </c>
      <c r="SOM1904" s="2152">
        <f t="shared" si="3768"/>
        <v>0</v>
      </c>
      <c r="SON1904" s="1230">
        <f t="shared" ref="SON1904:SON1907" si="3769">SOM1904/SOL1904</f>
        <v>0</v>
      </c>
      <c r="SOO1904" s="1193"/>
      <c r="SOP1904" s="1193"/>
      <c r="SOQ1904" s="2676" t="s">
        <v>698</v>
      </c>
      <c r="SOR1904" s="2677"/>
      <c r="SOS1904" s="2152">
        <f t="shared" ref="SOS1904:SOU1904" si="3770">SUM(SOS1905:SOS1907)</f>
        <v>0</v>
      </c>
      <c r="SOT1904" s="2152">
        <f t="shared" si="3770"/>
        <v>115001</v>
      </c>
      <c r="SOU1904" s="2152">
        <f t="shared" si="3770"/>
        <v>0</v>
      </c>
      <c r="SOV1904" s="1230">
        <f t="shared" ref="SOV1904:SOV1907" si="3771">SOU1904/SOT1904</f>
        <v>0</v>
      </c>
      <c r="SOW1904" s="1193"/>
      <c r="SOX1904" s="1193"/>
      <c r="SOY1904" s="2676" t="s">
        <v>698</v>
      </c>
      <c r="SOZ1904" s="2677"/>
      <c r="SPA1904" s="2152">
        <f t="shared" ref="SPA1904:SPC1904" si="3772">SUM(SPA1905:SPA1907)</f>
        <v>0</v>
      </c>
      <c r="SPB1904" s="2152">
        <f t="shared" si="3772"/>
        <v>115001</v>
      </c>
      <c r="SPC1904" s="2152">
        <f t="shared" si="3772"/>
        <v>0</v>
      </c>
      <c r="SPD1904" s="1230">
        <f t="shared" ref="SPD1904:SPD1907" si="3773">SPC1904/SPB1904</f>
        <v>0</v>
      </c>
      <c r="SPE1904" s="1193"/>
      <c r="SPF1904" s="1193"/>
      <c r="SPG1904" s="2676" t="s">
        <v>698</v>
      </c>
      <c r="SPH1904" s="2677"/>
      <c r="SPI1904" s="2152">
        <f t="shared" ref="SPI1904:SPK1904" si="3774">SUM(SPI1905:SPI1907)</f>
        <v>0</v>
      </c>
      <c r="SPJ1904" s="2152">
        <f t="shared" si="3774"/>
        <v>115001</v>
      </c>
      <c r="SPK1904" s="2152">
        <f t="shared" si="3774"/>
        <v>0</v>
      </c>
      <c r="SPL1904" s="1230">
        <f t="shared" ref="SPL1904:SPL1907" si="3775">SPK1904/SPJ1904</f>
        <v>0</v>
      </c>
      <c r="SPM1904" s="1193"/>
      <c r="SPN1904" s="1193"/>
      <c r="SPO1904" s="2676" t="s">
        <v>698</v>
      </c>
      <c r="SPP1904" s="2677"/>
      <c r="SPQ1904" s="2152">
        <f t="shared" ref="SPQ1904:SPS1904" si="3776">SUM(SPQ1905:SPQ1907)</f>
        <v>0</v>
      </c>
      <c r="SPR1904" s="2152">
        <f t="shared" si="3776"/>
        <v>115001</v>
      </c>
      <c r="SPS1904" s="2152">
        <f t="shared" si="3776"/>
        <v>0</v>
      </c>
      <c r="SPT1904" s="1230">
        <f t="shared" ref="SPT1904:SPT1907" si="3777">SPS1904/SPR1904</f>
        <v>0</v>
      </c>
      <c r="SPU1904" s="1193"/>
      <c r="SPV1904" s="1193"/>
      <c r="SPW1904" s="2676" t="s">
        <v>698</v>
      </c>
      <c r="SPX1904" s="2677"/>
      <c r="SPY1904" s="2152">
        <f t="shared" ref="SPY1904:SQA1904" si="3778">SUM(SPY1905:SPY1907)</f>
        <v>0</v>
      </c>
      <c r="SPZ1904" s="2152">
        <f t="shared" si="3778"/>
        <v>115001</v>
      </c>
      <c r="SQA1904" s="2152">
        <f t="shared" si="3778"/>
        <v>0</v>
      </c>
      <c r="SQB1904" s="1230">
        <f t="shared" ref="SQB1904:SQB1907" si="3779">SQA1904/SPZ1904</f>
        <v>0</v>
      </c>
      <c r="SQC1904" s="1193"/>
      <c r="SQD1904" s="1193"/>
      <c r="SQE1904" s="2676" t="s">
        <v>698</v>
      </c>
      <c r="SQF1904" s="2677"/>
      <c r="SQG1904" s="2152">
        <f t="shared" ref="SQG1904:SQI1904" si="3780">SUM(SQG1905:SQG1907)</f>
        <v>0</v>
      </c>
      <c r="SQH1904" s="2152">
        <f t="shared" si="3780"/>
        <v>115001</v>
      </c>
      <c r="SQI1904" s="2152">
        <f t="shared" si="3780"/>
        <v>0</v>
      </c>
      <c r="SQJ1904" s="1230">
        <f t="shared" ref="SQJ1904:SQJ1907" si="3781">SQI1904/SQH1904</f>
        <v>0</v>
      </c>
      <c r="SQK1904" s="1193"/>
      <c r="SQL1904" s="1193"/>
      <c r="SQM1904" s="2676" t="s">
        <v>698</v>
      </c>
      <c r="SQN1904" s="2677"/>
      <c r="SQO1904" s="2152">
        <f t="shared" ref="SQO1904:SQQ1904" si="3782">SUM(SQO1905:SQO1907)</f>
        <v>0</v>
      </c>
      <c r="SQP1904" s="2152">
        <f t="shared" si="3782"/>
        <v>115001</v>
      </c>
      <c r="SQQ1904" s="2152">
        <f t="shared" si="3782"/>
        <v>0</v>
      </c>
      <c r="SQR1904" s="1230">
        <f t="shared" ref="SQR1904:SQR1907" si="3783">SQQ1904/SQP1904</f>
        <v>0</v>
      </c>
      <c r="SQS1904" s="1193"/>
      <c r="SQT1904" s="1193"/>
      <c r="SQU1904" s="2676" t="s">
        <v>698</v>
      </c>
      <c r="SQV1904" s="2677"/>
      <c r="SQW1904" s="2152">
        <f t="shared" ref="SQW1904:SQY1904" si="3784">SUM(SQW1905:SQW1907)</f>
        <v>0</v>
      </c>
      <c r="SQX1904" s="2152">
        <f t="shared" si="3784"/>
        <v>115001</v>
      </c>
      <c r="SQY1904" s="2152">
        <f t="shared" si="3784"/>
        <v>0</v>
      </c>
      <c r="SQZ1904" s="1230">
        <f t="shared" ref="SQZ1904:SQZ1907" si="3785">SQY1904/SQX1904</f>
        <v>0</v>
      </c>
      <c r="SRA1904" s="1193"/>
      <c r="SRB1904" s="1193"/>
      <c r="SRC1904" s="2676" t="s">
        <v>698</v>
      </c>
      <c r="SRD1904" s="2677"/>
      <c r="SRE1904" s="2152">
        <f t="shared" ref="SRE1904:SRG1904" si="3786">SUM(SRE1905:SRE1907)</f>
        <v>0</v>
      </c>
      <c r="SRF1904" s="2152">
        <f t="shared" si="3786"/>
        <v>115001</v>
      </c>
      <c r="SRG1904" s="2152">
        <f t="shared" si="3786"/>
        <v>0</v>
      </c>
      <c r="SRH1904" s="1230">
        <f t="shared" ref="SRH1904:SRH1907" si="3787">SRG1904/SRF1904</f>
        <v>0</v>
      </c>
      <c r="SRI1904" s="1193"/>
      <c r="SRJ1904" s="1193"/>
      <c r="SRK1904" s="2676" t="s">
        <v>698</v>
      </c>
      <c r="SRL1904" s="2677"/>
      <c r="SRM1904" s="2152">
        <f t="shared" ref="SRM1904:SRO1904" si="3788">SUM(SRM1905:SRM1907)</f>
        <v>0</v>
      </c>
      <c r="SRN1904" s="2152">
        <f t="shared" si="3788"/>
        <v>115001</v>
      </c>
      <c r="SRO1904" s="2152">
        <f t="shared" si="3788"/>
        <v>0</v>
      </c>
      <c r="SRP1904" s="1230">
        <f t="shared" ref="SRP1904:SRP1907" si="3789">SRO1904/SRN1904</f>
        <v>0</v>
      </c>
      <c r="SRQ1904" s="1193"/>
      <c r="SRR1904" s="1193"/>
      <c r="SRS1904" s="2676" t="s">
        <v>698</v>
      </c>
      <c r="SRT1904" s="2677"/>
      <c r="SRU1904" s="2152">
        <f t="shared" ref="SRU1904:SRW1904" si="3790">SUM(SRU1905:SRU1907)</f>
        <v>0</v>
      </c>
      <c r="SRV1904" s="2152">
        <f t="shared" si="3790"/>
        <v>115001</v>
      </c>
      <c r="SRW1904" s="2152">
        <f t="shared" si="3790"/>
        <v>0</v>
      </c>
      <c r="SRX1904" s="1230">
        <f t="shared" ref="SRX1904:SRX1907" si="3791">SRW1904/SRV1904</f>
        <v>0</v>
      </c>
      <c r="SRY1904" s="1193"/>
      <c r="SRZ1904" s="1193"/>
      <c r="SSA1904" s="2676" t="s">
        <v>698</v>
      </c>
      <c r="SSB1904" s="2677"/>
      <c r="SSC1904" s="2152">
        <f t="shared" ref="SSC1904:SSE1904" si="3792">SUM(SSC1905:SSC1907)</f>
        <v>0</v>
      </c>
      <c r="SSD1904" s="2152">
        <f t="shared" si="3792"/>
        <v>115001</v>
      </c>
      <c r="SSE1904" s="2152">
        <f t="shared" si="3792"/>
        <v>0</v>
      </c>
      <c r="SSF1904" s="1230">
        <f t="shared" ref="SSF1904:SSF1907" si="3793">SSE1904/SSD1904</f>
        <v>0</v>
      </c>
      <c r="SSG1904" s="1193"/>
      <c r="SSH1904" s="1193"/>
      <c r="SSI1904" s="2676" t="s">
        <v>698</v>
      </c>
      <c r="SSJ1904" s="2677"/>
      <c r="SSK1904" s="2152">
        <f t="shared" ref="SSK1904:SSM1904" si="3794">SUM(SSK1905:SSK1907)</f>
        <v>0</v>
      </c>
      <c r="SSL1904" s="2152">
        <f t="shared" si="3794"/>
        <v>115001</v>
      </c>
      <c r="SSM1904" s="2152">
        <f t="shared" si="3794"/>
        <v>0</v>
      </c>
      <c r="SSN1904" s="1230">
        <f t="shared" ref="SSN1904:SSN1907" si="3795">SSM1904/SSL1904</f>
        <v>0</v>
      </c>
      <c r="SSO1904" s="1193"/>
      <c r="SSP1904" s="1193"/>
      <c r="SSQ1904" s="2676" t="s">
        <v>698</v>
      </c>
      <c r="SSR1904" s="2677"/>
      <c r="SSS1904" s="2152">
        <f t="shared" ref="SSS1904:SSU1904" si="3796">SUM(SSS1905:SSS1907)</f>
        <v>0</v>
      </c>
      <c r="SST1904" s="2152">
        <f t="shared" si="3796"/>
        <v>115001</v>
      </c>
      <c r="SSU1904" s="2152">
        <f t="shared" si="3796"/>
        <v>0</v>
      </c>
      <c r="SSV1904" s="1230">
        <f t="shared" ref="SSV1904:SSV1907" si="3797">SSU1904/SST1904</f>
        <v>0</v>
      </c>
      <c r="SSW1904" s="1193"/>
      <c r="SSX1904" s="1193"/>
      <c r="SSY1904" s="2676" t="s">
        <v>698</v>
      </c>
      <c r="SSZ1904" s="2677"/>
      <c r="STA1904" s="2152">
        <f t="shared" ref="STA1904:STC1904" si="3798">SUM(STA1905:STA1907)</f>
        <v>0</v>
      </c>
      <c r="STB1904" s="2152">
        <f t="shared" si="3798"/>
        <v>115001</v>
      </c>
      <c r="STC1904" s="2152">
        <f t="shared" si="3798"/>
        <v>0</v>
      </c>
      <c r="STD1904" s="1230">
        <f t="shared" ref="STD1904:STD1907" si="3799">STC1904/STB1904</f>
        <v>0</v>
      </c>
      <c r="STE1904" s="1193"/>
      <c r="STF1904" s="1193"/>
      <c r="STG1904" s="2676" t="s">
        <v>698</v>
      </c>
      <c r="STH1904" s="2677"/>
      <c r="STI1904" s="2152">
        <f t="shared" ref="STI1904:STK1904" si="3800">SUM(STI1905:STI1907)</f>
        <v>0</v>
      </c>
      <c r="STJ1904" s="2152">
        <f t="shared" si="3800"/>
        <v>115001</v>
      </c>
      <c r="STK1904" s="2152">
        <f t="shared" si="3800"/>
        <v>0</v>
      </c>
      <c r="STL1904" s="1230">
        <f t="shared" ref="STL1904:STL1907" si="3801">STK1904/STJ1904</f>
        <v>0</v>
      </c>
      <c r="STM1904" s="1193"/>
      <c r="STN1904" s="1193"/>
      <c r="STO1904" s="2676" t="s">
        <v>698</v>
      </c>
      <c r="STP1904" s="2677"/>
      <c r="STQ1904" s="2152">
        <f t="shared" ref="STQ1904:STS1904" si="3802">SUM(STQ1905:STQ1907)</f>
        <v>0</v>
      </c>
      <c r="STR1904" s="2152">
        <f t="shared" si="3802"/>
        <v>115001</v>
      </c>
      <c r="STS1904" s="2152">
        <f t="shared" si="3802"/>
        <v>0</v>
      </c>
      <c r="STT1904" s="1230">
        <f t="shared" ref="STT1904:STT1907" si="3803">STS1904/STR1904</f>
        <v>0</v>
      </c>
      <c r="STU1904" s="1193"/>
      <c r="STV1904" s="1193"/>
      <c r="STW1904" s="2676" t="s">
        <v>698</v>
      </c>
      <c r="STX1904" s="2677"/>
      <c r="STY1904" s="2152">
        <f t="shared" ref="STY1904:SUA1904" si="3804">SUM(STY1905:STY1907)</f>
        <v>0</v>
      </c>
      <c r="STZ1904" s="2152">
        <f t="shared" si="3804"/>
        <v>115001</v>
      </c>
      <c r="SUA1904" s="2152">
        <f t="shared" si="3804"/>
        <v>0</v>
      </c>
      <c r="SUB1904" s="1230">
        <f t="shared" ref="SUB1904:SUB1907" si="3805">SUA1904/STZ1904</f>
        <v>0</v>
      </c>
      <c r="SUC1904" s="1193"/>
      <c r="SUD1904" s="1193"/>
      <c r="SUE1904" s="2676" t="s">
        <v>698</v>
      </c>
      <c r="SUF1904" s="2677"/>
      <c r="SUG1904" s="2152">
        <f t="shared" ref="SUG1904:SUI1904" si="3806">SUM(SUG1905:SUG1907)</f>
        <v>0</v>
      </c>
      <c r="SUH1904" s="2152">
        <f t="shared" si="3806"/>
        <v>115001</v>
      </c>
      <c r="SUI1904" s="2152">
        <f t="shared" si="3806"/>
        <v>0</v>
      </c>
      <c r="SUJ1904" s="1230">
        <f t="shared" ref="SUJ1904:SUJ1907" si="3807">SUI1904/SUH1904</f>
        <v>0</v>
      </c>
      <c r="SUK1904" s="1193"/>
      <c r="SUL1904" s="1193"/>
      <c r="SUM1904" s="2676" t="s">
        <v>698</v>
      </c>
      <c r="SUN1904" s="2677"/>
      <c r="SUO1904" s="2152">
        <f t="shared" ref="SUO1904:SUQ1904" si="3808">SUM(SUO1905:SUO1907)</f>
        <v>0</v>
      </c>
      <c r="SUP1904" s="2152">
        <f t="shared" si="3808"/>
        <v>115001</v>
      </c>
      <c r="SUQ1904" s="2152">
        <f t="shared" si="3808"/>
        <v>0</v>
      </c>
      <c r="SUR1904" s="1230">
        <f t="shared" ref="SUR1904:SUR1907" si="3809">SUQ1904/SUP1904</f>
        <v>0</v>
      </c>
      <c r="SUS1904" s="1193"/>
      <c r="SUT1904" s="1193"/>
      <c r="SUU1904" s="2676" t="s">
        <v>698</v>
      </c>
      <c r="SUV1904" s="2677"/>
      <c r="SUW1904" s="2152">
        <f t="shared" ref="SUW1904:SUY1904" si="3810">SUM(SUW1905:SUW1907)</f>
        <v>0</v>
      </c>
      <c r="SUX1904" s="2152">
        <f t="shared" si="3810"/>
        <v>115001</v>
      </c>
      <c r="SUY1904" s="2152">
        <f t="shared" si="3810"/>
        <v>0</v>
      </c>
      <c r="SUZ1904" s="1230">
        <f t="shared" ref="SUZ1904:SUZ1907" si="3811">SUY1904/SUX1904</f>
        <v>0</v>
      </c>
      <c r="SVA1904" s="1193"/>
      <c r="SVB1904" s="1193"/>
      <c r="SVC1904" s="2676" t="s">
        <v>698</v>
      </c>
      <c r="SVD1904" s="2677"/>
      <c r="SVE1904" s="2152">
        <f t="shared" ref="SVE1904:SVG1904" si="3812">SUM(SVE1905:SVE1907)</f>
        <v>0</v>
      </c>
      <c r="SVF1904" s="2152">
        <f t="shared" si="3812"/>
        <v>115001</v>
      </c>
      <c r="SVG1904" s="2152">
        <f t="shared" si="3812"/>
        <v>0</v>
      </c>
      <c r="SVH1904" s="1230">
        <f t="shared" ref="SVH1904:SVH1907" si="3813">SVG1904/SVF1904</f>
        <v>0</v>
      </c>
      <c r="SVI1904" s="1193"/>
      <c r="SVJ1904" s="1193"/>
      <c r="SVK1904" s="2676" t="s">
        <v>698</v>
      </c>
      <c r="SVL1904" s="2677"/>
      <c r="SVM1904" s="2152">
        <f t="shared" ref="SVM1904:SVO1904" si="3814">SUM(SVM1905:SVM1907)</f>
        <v>0</v>
      </c>
      <c r="SVN1904" s="2152">
        <f t="shared" si="3814"/>
        <v>115001</v>
      </c>
      <c r="SVO1904" s="2152">
        <f t="shared" si="3814"/>
        <v>0</v>
      </c>
      <c r="SVP1904" s="1230">
        <f t="shared" ref="SVP1904:SVP1907" si="3815">SVO1904/SVN1904</f>
        <v>0</v>
      </c>
      <c r="SVQ1904" s="1193"/>
      <c r="SVR1904" s="1193"/>
      <c r="SVS1904" s="2676" t="s">
        <v>698</v>
      </c>
      <c r="SVT1904" s="2677"/>
      <c r="SVU1904" s="2152">
        <f t="shared" ref="SVU1904:SVW1904" si="3816">SUM(SVU1905:SVU1907)</f>
        <v>0</v>
      </c>
      <c r="SVV1904" s="2152">
        <f t="shared" si="3816"/>
        <v>115001</v>
      </c>
      <c r="SVW1904" s="2152">
        <f t="shared" si="3816"/>
        <v>0</v>
      </c>
      <c r="SVX1904" s="1230">
        <f t="shared" ref="SVX1904:SVX1907" si="3817">SVW1904/SVV1904</f>
        <v>0</v>
      </c>
      <c r="SVY1904" s="1193"/>
      <c r="SVZ1904" s="1193"/>
      <c r="SWA1904" s="2676" t="s">
        <v>698</v>
      </c>
      <c r="SWB1904" s="2677"/>
      <c r="SWC1904" s="2152">
        <f t="shared" ref="SWC1904:SWE1904" si="3818">SUM(SWC1905:SWC1907)</f>
        <v>0</v>
      </c>
      <c r="SWD1904" s="2152">
        <f t="shared" si="3818"/>
        <v>115001</v>
      </c>
      <c r="SWE1904" s="2152">
        <f t="shared" si="3818"/>
        <v>0</v>
      </c>
      <c r="SWF1904" s="1230">
        <f t="shared" ref="SWF1904:SWF1907" si="3819">SWE1904/SWD1904</f>
        <v>0</v>
      </c>
      <c r="SWG1904" s="1193"/>
      <c r="SWH1904" s="1193"/>
      <c r="SWI1904" s="2676" t="s">
        <v>698</v>
      </c>
      <c r="SWJ1904" s="2677"/>
      <c r="SWK1904" s="2152">
        <f t="shared" ref="SWK1904:SWM1904" si="3820">SUM(SWK1905:SWK1907)</f>
        <v>0</v>
      </c>
      <c r="SWL1904" s="2152">
        <f t="shared" si="3820"/>
        <v>115001</v>
      </c>
      <c r="SWM1904" s="2152">
        <f t="shared" si="3820"/>
        <v>0</v>
      </c>
      <c r="SWN1904" s="1230">
        <f t="shared" ref="SWN1904:SWN1907" si="3821">SWM1904/SWL1904</f>
        <v>0</v>
      </c>
      <c r="SWO1904" s="1193"/>
      <c r="SWP1904" s="1193"/>
      <c r="SWQ1904" s="2676" t="s">
        <v>698</v>
      </c>
      <c r="SWR1904" s="2677"/>
      <c r="SWS1904" s="2152">
        <f t="shared" ref="SWS1904:SWU1904" si="3822">SUM(SWS1905:SWS1907)</f>
        <v>0</v>
      </c>
      <c r="SWT1904" s="2152">
        <f t="shared" si="3822"/>
        <v>115001</v>
      </c>
      <c r="SWU1904" s="2152">
        <f t="shared" si="3822"/>
        <v>0</v>
      </c>
      <c r="SWV1904" s="1230">
        <f t="shared" ref="SWV1904:SWV1907" si="3823">SWU1904/SWT1904</f>
        <v>0</v>
      </c>
      <c r="SWW1904" s="1193"/>
      <c r="SWX1904" s="1193"/>
      <c r="SWY1904" s="2676" t="s">
        <v>698</v>
      </c>
      <c r="SWZ1904" s="2677"/>
      <c r="SXA1904" s="2152">
        <f t="shared" ref="SXA1904:SXC1904" si="3824">SUM(SXA1905:SXA1907)</f>
        <v>0</v>
      </c>
      <c r="SXB1904" s="2152">
        <f t="shared" si="3824"/>
        <v>115001</v>
      </c>
      <c r="SXC1904" s="2152">
        <f t="shared" si="3824"/>
        <v>0</v>
      </c>
      <c r="SXD1904" s="1230">
        <f t="shared" ref="SXD1904:SXD1907" si="3825">SXC1904/SXB1904</f>
        <v>0</v>
      </c>
      <c r="SXE1904" s="1193"/>
      <c r="SXF1904" s="1193"/>
      <c r="SXG1904" s="2676" t="s">
        <v>698</v>
      </c>
      <c r="SXH1904" s="2677"/>
      <c r="SXI1904" s="2152">
        <f t="shared" ref="SXI1904:SXK1904" si="3826">SUM(SXI1905:SXI1907)</f>
        <v>0</v>
      </c>
      <c r="SXJ1904" s="2152">
        <f t="shared" si="3826"/>
        <v>115001</v>
      </c>
      <c r="SXK1904" s="2152">
        <f t="shared" si="3826"/>
        <v>0</v>
      </c>
      <c r="SXL1904" s="1230">
        <f t="shared" ref="SXL1904:SXL1907" si="3827">SXK1904/SXJ1904</f>
        <v>0</v>
      </c>
      <c r="SXM1904" s="1193"/>
      <c r="SXN1904" s="1193"/>
      <c r="SXO1904" s="2676" t="s">
        <v>698</v>
      </c>
      <c r="SXP1904" s="2677"/>
      <c r="SXQ1904" s="2152">
        <f t="shared" ref="SXQ1904:SXS1904" si="3828">SUM(SXQ1905:SXQ1907)</f>
        <v>0</v>
      </c>
      <c r="SXR1904" s="2152">
        <f t="shared" si="3828"/>
        <v>115001</v>
      </c>
      <c r="SXS1904" s="2152">
        <f t="shared" si="3828"/>
        <v>0</v>
      </c>
      <c r="SXT1904" s="1230">
        <f t="shared" ref="SXT1904:SXT1907" si="3829">SXS1904/SXR1904</f>
        <v>0</v>
      </c>
      <c r="SXU1904" s="1193"/>
      <c r="SXV1904" s="1193"/>
      <c r="SXW1904" s="2676" t="s">
        <v>698</v>
      </c>
      <c r="SXX1904" s="2677"/>
      <c r="SXY1904" s="2152">
        <f t="shared" ref="SXY1904:SYA1904" si="3830">SUM(SXY1905:SXY1907)</f>
        <v>0</v>
      </c>
      <c r="SXZ1904" s="2152">
        <f t="shared" si="3830"/>
        <v>115001</v>
      </c>
      <c r="SYA1904" s="2152">
        <f t="shared" si="3830"/>
        <v>0</v>
      </c>
      <c r="SYB1904" s="1230">
        <f t="shared" ref="SYB1904:SYB1907" si="3831">SYA1904/SXZ1904</f>
        <v>0</v>
      </c>
      <c r="SYC1904" s="1193"/>
      <c r="SYD1904" s="1193"/>
      <c r="SYE1904" s="2676" t="s">
        <v>698</v>
      </c>
      <c r="SYF1904" s="2677"/>
      <c r="SYG1904" s="2152">
        <f t="shared" ref="SYG1904:SYI1904" si="3832">SUM(SYG1905:SYG1907)</f>
        <v>0</v>
      </c>
      <c r="SYH1904" s="2152">
        <f t="shared" si="3832"/>
        <v>115001</v>
      </c>
      <c r="SYI1904" s="2152">
        <f t="shared" si="3832"/>
        <v>0</v>
      </c>
      <c r="SYJ1904" s="1230">
        <f t="shared" ref="SYJ1904:SYJ1907" si="3833">SYI1904/SYH1904</f>
        <v>0</v>
      </c>
      <c r="SYK1904" s="1193"/>
      <c r="SYL1904" s="1193"/>
      <c r="SYM1904" s="2676" t="s">
        <v>698</v>
      </c>
      <c r="SYN1904" s="2677"/>
      <c r="SYO1904" s="2152">
        <f t="shared" ref="SYO1904:SYQ1904" si="3834">SUM(SYO1905:SYO1907)</f>
        <v>0</v>
      </c>
      <c r="SYP1904" s="2152">
        <f t="shared" si="3834"/>
        <v>115001</v>
      </c>
      <c r="SYQ1904" s="2152">
        <f t="shared" si="3834"/>
        <v>0</v>
      </c>
      <c r="SYR1904" s="1230">
        <f t="shared" ref="SYR1904:SYR1907" si="3835">SYQ1904/SYP1904</f>
        <v>0</v>
      </c>
      <c r="SYS1904" s="1193"/>
      <c r="SYT1904" s="1193"/>
      <c r="SYU1904" s="2676" t="s">
        <v>698</v>
      </c>
      <c r="SYV1904" s="2677"/>
      <c r="SYW1904" s="2152">
        <f t="shared" ref="SYW1904:SYY1904" si="3836">SUM(SYW1905:SYW1907)</f>
        <v>0</v>
      </c>
      <c r="SYX1904" s="2152">
        <f t="shared" si="3836"/>
        <v>115001</v>
      </c>
      <c r="SYY1904" s="2152">
        <f t="shared" si="3836"/>
        <v>0</v>
      </c>
      <c r="SYZ1904" s="1230">
        <f t="shared" ref="SYZ1904:SYZ1907" si="3837">SYY1904/SYX1904</f>
        <v>0</v>
      </c>
      <c r="SZA1904" s="1193"/>
      <c r="SZB1904" s="1193"/>
      <c r="SZC1904" s="2676" t="s">
        <v>698</v>
      </c>
      <c r="SZD1904" s="2677"/>
      <c r="SZE1904" s="2152">
        <f t="shared" ref="SZE1904:SZG1904" si="3838">SUM(SZE1905:SZE1907)</f>
        <v>0</v>
      </c>
      <c r="SZF1904" s="2152">
        <f t="shared" si="3838"/>
        <v>115001</v>
      </c>
      <c r="SZG1904" s="2152">
        <f t="shared" si="3838"/>
        <v>0</v>
      </c>
      <c r="SZH1904" s="1230">
        <f t="shared" ref="SZH1904:SZH1907" si="3839">SZG1904/SZF1904</f>
        <v>0</v>
      </c>
      <c r="SZI1904" s="1193"/>
      <c r="SZJ1904" s="1193"/>
      <c r="SZK1904" s="2676" t="s">
        <v>698</v>
      </c>
      <c r="SZL1904" s="2677"/>
      <c r="SZM1904" s="2152">
        <f t="shared" ref="SZM1904:SZO1904" si="3840">SUM(SZM1905:SZM1907)</f>
        <v>0</v>
      </c>
      <c r="SZN1904" s="2152">
        <f t="shared" si="3840"/>
        <v>115001</v>
      </c>
      <c r="SZO1904" s="2152">
        <f t="shared" si="3840"/>
        <v>0</v>
      </c>
      <c r="SZP1904" s="1230">
        <f t="shared" ref="SZP1904:SZP1907" si="3841">SZO1904/SZN1904</f>
        <v>0</v>
      </c>
      <c r="SZQ1904" s="1193"/>
      <c r="SZR1904" s="1193"/>
      <c r="SZS1904" s="2676" t="s">
        <v>698</v>
      </c>
      <c r="SZT1904" s="2677"/>
      <c r="SZU1904" s="2152">
        <f t="shared" ref="SZU1904:SZW1904" si="3842">SUM(SZU1905:SZU1907)</f>
        <v>0</v>
      </c>
      <c r="SZV1904" s="2152">
        <f t="shared" si="3842"/>
        <v>115001</v>
      </c>
      <c r="SZW1904" s="2152">
        <f t="shared" si="3842"/>
        <v>0</v>
      </c>
      <c r="SZX1904" s="1230">
        <f t="shared" ref="SZX1904:SZX1907" si="3843">SZW1904/SZV1904</f>
        <v>0</v>
      </c>
      <c r="SZY1904" s="1193"/>
      <c r="SZZ1904" s="1193"/>
      <c r="TAA1904" s="2676" t="s">
        <v>698</v>
      </c>
      <c r="TAB1904" s="2677"/>
      <c r="TAC1904" s="2152">
        <f t="shared" ref="TAC1904:TAE1904" si="3844">SUM(TAC1905:TAC1907)</f>
        <v>0</v>
      </c>
      <c r="TAD1904" s="2152">
        <f t="shared" si="3844"/>
        <v>115001</v>
      </c>
      <c r="TAE1904" s="2152">
        <f t="shared" si="3844"/>
        <v>0</v>
      </c>
      <c r="TAF1904" s="1230">
        <f t="shared" ref="TAF1904:TAF1907" si="3845">TAE1904/TAD1904</f>
        <v>0</v>
      </c>
      <c r="TAG1904" s="1193"/>
      <c r="TAH1904" s="1193"/>
      <c r="TAI1904" s="2676" t="s">
        <v>698</v>
      </c>
      <c r="TAJ1904" s="2677"/>
      <c r="TAK1904" s="2152">
        <f t="shared" ref="TAK1904:TAM1904" si="3846">SUM(TAK1905:TAK1907)</f>
        <v>0</v>
      </c>
      <c r="TAL1904" s="2152">
        <f t="shared" si="3846"/>
        <v>115001</v>
      </c>
      <c r="TAM1904" s="2152">
        <f t="shared" si="3846"/>
        <v>0</v>
      </c>
      <c r="TAN1904" s="1230">
        <f t="shared" ref="TAN1904:TAN1907" si="3847">TAM1904/TAL1904</f>
        <v>0</v>
      </c>
      <c r="TAO1904" s="1193"/>
      <c r="TAP1904" s="1193"/>
      <c r="TAQ1904" s="2676" t="s">
        <v>698</v>
      </c>
      <c r="TAR1904" s="2677"/>
      <c r="TAS1904" s="2152">
        <f t="shared" ref="TAS1904:TAU1904" si="3848">SUM(TAS1905:TAS1907)</f>
        <v>0</v>
      </c>
      <c r="TAT1904" s="2152">
        <f t="shared" si="3848"/>
        <v>115001</v>
      </c>
      <c r="TAU1904" s="2152">
        <f t="shared" si="3848"/>
        <v>0</v>
      </c>
      <c r="TAV1904" s="1230">
        <f t="shared" ref="TAV1904:TAV1907" si="3849">TAU1904/TAT1904</f>
        <v>0</v>
      </c>
      <c r="TAW1904" s="1193"/>
      <c r="TAX1904" s="1193"/>
      <c r="TAY1904" s="2676" t="s">
        <v>698</v>
      </c>
      <c r="TAZ1904" s="2677"/>
      <c r="TBA1904" s="2152">
        <f t="shared" ref="TBA1904:TBC1904" si="3850">SUM(TBA1905:TBA1907)</f>
        <v>0</v>
      </c>
      <c r="TBB1904" s="2152">
        <f t="shared" si="3850"/>
        <v>115001</v>
      </c>
      <c r="TBC1904" s="2152">
        <f t="shared" si="3850"/>
        <v>0</v>
      </c>
      <c r="TBD1904" s="1230">
        <f t="shared" ref="TBD1904:TBD1907" si="3851">TBC1904/TBB1904</f>
        <v>0</v>
      </c>
      <c r="TBE1904" s="1193"/>
      <c r="TBF1904" s="1193"/>
      <c r="TBG1904" s="2676" t="s">
        <v>698</v>
      </c>
      <c r="TBH1904" s="2677"/>
      <c r="TBI1904" s="2152">
        <f t="shared" ref="TBI1904:TBK1904" si="3852">SUM(TBI1905:TBI1907)</f>
        <v>0</v>
      </c>
      <c r="TBJ1904" s="2152">
        <f t="shared" si="3852"/>
        <v>115001</v>
      </c>
      <c r="TBK1904" s="2152">
        <f t="shared" si="3852"/>
        <v>0</v>
      </c>
      <c r="TBL1904" s="1230">
        <f t="shared" ref="TBL1904:TBL1907" si="3853">TBK1904/TBJ1904</f>
        <v>0</v>
      </c>
      <c r="TBM1904" s="1193"/>
      <c r="TBN1904" s="1193"/>
      <c r="TBO1904" s="2676" t="s">
        <v>698</v>
      </c>
      <c r="TBP1904" s="2677"/>
      <c r="TBQ1904" s="2152">
        <f t="shared" ref="TBQ1904:TBS1904" si="3854">SUM(TBQ1905:TBQ1907)</f>
        <v>0</v>
      </c>
      <c r="TBR1904" s="2152">
        <f t="shared" si="3854"/>
        <v>115001</v>
      </c>
      <c r="TBS1904" s="2152">
        <f t="shared" si="3854"/>
        <v>0</v>
      </c>
      <c r="TBT1904" s="1230">
        <f t="shared" ref="TBT1904:TBT1907" si="3855">TBS1904/TBR1904</f>
        <v>0</v>
      </c>
      <c r="TBU1904" s="1193"/>
      <c r="TBV1904" s="1193"/>
      <c r="TBW1904" s="2676" t="s">
        <v>698</v>
      </c>
      <c r="TBX1904" s="2677"/>
      <c r="TBY1904" s="2152">
        <f t="shared" ref="TBY1904:TCA1904" si="3856">SUM(TBY1905:TBY1907)</f>
        <v>0</v>
      </c>
      <c r="TBZ1904" s="2152">
        <f t="shared" si="3856"/>
        <v>115001</v>
      </c>
      <c r="TCA1904" s="2152">
        <f t="shared" si="3856"/>
        <v>0</v>
      </c>
      <c r="TCB1904" s="1230">
        <f t="shared" ref="TCB1904:TCB1907" si="3857">TCA1904/TBZ1904</f>
        <v>0</v>
      </c>
      <c r="TCC1904" s="1193"/>
      <c r="TCD1904" s="1193"/>
      <c r="TCE1904" s="2676" t="s">
        <v>698</v>
      </c>
      <c r="TCF1904" s="2677"/>
      <c r="TCG1904" s="2152">
        <f t="shared" ref="TCG1904:TCI1904" si="3858">SUM(TCG1905:TCG1907)</f>
        <v>0</v>
      </c>
      <c r="TCH1904" s="2152">
        <f t="shared" si="3858"/>
        <v>115001</v>
      </c>
      <c r="TCI1904" s="2152">
        <f t="shared" si="3858"/>
        <v>0</v>
      </c>
      <c r="TCJ1904" s="1230">
        <f t="shared" ref="TCJ1904:TCJ1907" si="3859">TCI1904/TCH1904</f>
        <v>0</v>
      </c>
      <c r="TCK1904" s="1193"/>
      <c r="TCL1904" s="1193"/>
      <c r="TCM1904" s="2676" t="s">
        <v>698</v>
      </c>
      <c r="TCN1904" s="2677"/>
      <c r="TCO1904" s="2152">
        <f t="shared" ref="TCO1904:TCQ1904" si="3860">SUM(TCO1905:TCO1907)</f>
        <v>0</v>
      </c>
      <c r="TCP1904" s="2152">
        <f t="shared" si="3860"/>
        <v>115001</v>
      </c>
      <c r="TCQ1904" s="2152">
        <f t="shared" si="3860"/>
        <v>0</v>
      </c>
      <c r="TCR1904" s="1230">
        <f t="shared" ref="TCR1904:TCR1907" si="3861">TCQ1904/TCP1904</f>
        <v>0</v>
      </c>
      <c r="TCS1904" s="1193"/>
      <c r="TCT1904" s="1193"/>
      <c r="TCU1904" s="2676" t="s">
        <v>698</v>
      </c>
      <c r="TCV1904" s="2677"/>
      <c r="TCW1904" s="2152">
        <f t="shared" ref="TCW1904:TCY1904" si="3862">SUM(TCW1905:TCW1907)</f>
        <v>0</v>
      </c>
      <c r="TCX1904" s="2152">
        <f t="shared" si="3862"/>
        <v>115001</v>
      </c>
      <c r="TCY1904" s="2152">
        <f t="shared" si="3862"/>
        <v>0</v>
      </c>
      <c r="TCZ1904" s="1230">
        <f t="shared" ref="TCZ1904:TCZ1907" si="3863">TCY1904/TCX1904</f>
        <v>0</v>
      </c>
      <c r="TDA1904" s="1193"/>
      <c r="TDB1904" s="1193"/>
      <c r="TDC1904" s="2676" t="s">
        <v>698</v>
      </c>
      <c r="TDD1904" s="2677"/>
      <c r="TDE1904" s="2152">
        <f t="shared" ref="TDE1904:TDG1904" si="3864">SUM(TDE1905:TDE1907)</f>
        <v>0</v>
      </c>
      <c r="TDF1904" s="2152">
        <f t="shared" si="3864"/>
        <v>115001</v>
      </c>
      <c r="TDG1904" s="2152">
        <f t="shared" si="3864"/>
        <v>0</v>
      </c>
      <c r="TDH1904" s="1230">
        <f t="shared" ref="TDH1904:TDH1907" si="3865">TDG1904/TDF1904</f>
        <v>0</v>
      </c>
      <c r="TDI1904" s="1193"/>
      <c r="TDJ1904" s="1193"/>
      <c r="TDK1904" s="2676" t="s">
        <v>698</v>
      </c>
      <c r="TDL1904" s="2677"/>
      <c r="TDM1904" s="2152">
        <f t="shared" ref="TDM1904:TDO1904" si="3866">SUM(TDM1905:TDM1907)</f>
        <v>0</v>
      </c>
      <c r="TDN1904" s="2152">
        <f t="shared" si="3866"/>
        <v>115001</v>
      </c>
      <c r="TDO1904" s="2152">
        <f t="shared" si="3866"/>
        <v>0</v>
      </c>
      <c r="TDP1904" s="1230">
        <f t="shared" ref="TDP1904:TDP1907" si="3867">TDO1904/TDN1904</f>
        <v>0</v>
      </c>
      <c r="TDQ1904" s="1193"/>
      <c r="TDR1904" s="1193"/>
      <c r="TDS1904" s="2676" t="s">
        <v>698</v>
      </c>
      <c r="TDT1904" s="2677"/>
      <c r="TDU1904" s="2152">
        <f t="shared" ref="TDU1904:TDW1904" si="3868">SUM(TDU1905:TDU1907)</f>
        <v>0</v>
      </c>
      <c r="TDV1904" s="2152">
        <f t="shared" si="3868"/>
        <v>115001</v>
      </c>
      <c r="TDW1904" s="2152">
        <f t="shared" si="3868"/>
        <v>0</v>
      </c>
      <c r="TDX1904" s="1230">
        <f t="shared" ref="TDX1904:TDX1907" si="3869">TDW1904/TDV1904</f>
        <v>0</v>
      </c>
      <c r="TDY1904" s="1193"/>
      <c r="TDZ1904" s="1193"/>
      <c r="TEA1904" s="2676" t="s">
        <v>698</v>
      </c>
      <c r="TEB1904" s="2677"/>
      <c r="TEC1904" s="2152">
        <f t="shared" ref="TEC1904:TEE1904" si="3870">SUM(TEC1905:TEC1907)</f>
        <v>0</v>
      </c>
      <c r="TED1904" s="2152">
        <f t="shared" si="3870"/>
        <v>115001</v>
      </c>
      <c r="TEE1904" s="2152">
        <f t="shared" si="3870"/>
        <v>0</v>
      </c>
      <c r="TEF1904" s="1230">
        <f t="shared" ref="TEF1904:TEF1907" si="3871">TEE1904/TED1904</f>
        <v>0</v>
      </c>
      <c r="TEG1904" s="1193"/>
      <c r="TEH1904" s="1193"/>
      <c r="TEI1904" s="2676" t="s">
        <v>698</v>
      </c>
      <c r="TEJ1904" s="2677"/>
      <c r="TEK1904" s="2152">
        <f t="shared" ref="TEK1904:TEM1904" si="3872">SUM(TEK1905:TEK1907)</f>
        <v>0</v>
      </c>
      <c r="TEL1904" s="2152">
        <f t="shared" si="3872"/>
        <v>115001</v>
      </c>
      <c r="TEM1904" s="2152">
        <f t="shared" si="3872"/>
        <v>0</v>
      </c>
      <c r="TEN1904" s="1230">
        <f t="shared" ref="TEN1904:TEN1907" si="3873">TEM1904/TEL1904</f>
        <v>0</v>
      </c>
      <c r="TEO1904" s="1193"/>
      <c r="TEP1904" s="1193"/>
      <c r="TEQ1904" s="2676" t="s">
        <v>698</v>
      </c>
      <c r="TER1904" s="2677"/>
      <c r="TES1904" s="2152">
        <f t="shared" ref="TES1904:TEU1904" si="3874">SUM(TES1905:TES1907)</f>
        <v>0</v>
      </c>
      <c r="TET1904" s="2152">
        <f t="shared" si="3874"/>
        <v>115001</v>
      </c>
      <c r="TEU1904" s="2152">
        <f t="shared" si="3874"/>
        <v>0</v>
      </c>
      <c r="TEV1904" s="1230">
        <f t="shared" ref="TEV1904:TEV1907" si="3875">TEU1904/TET1904</f>
        <v>0</v>
      </c>
      <c r="TEW1904" s="1193"/>
      <c r="TEX1904" s="1193"/>
      <c r="TEY1904" s="2676" t="s">
        <v>698</v>
      </c>
      <c r="TEZ1904" s="2677"/>
      <c r="TFA1904" s="2152">
        <f t="shared" ref="TFA1904:TFC1904" si="3876">SUM(TFA1905:TFA1907)</f>
        <v>0</v>
      </c>
      <c r="TFB1904" s="2152">
        <f t="shared" si="3876"/>
        <v>115001</v>
      </c>
      <c r="TFC1904" s="2152">
        <f t="shared" si="3876"/>
        <v>0</v>
      </c>
      <c r="TFD1904" s="1230">
        <f t="shared" ref="TFD1904:TFD1907" si="3877">TFC1904/TFB1904</f>
        <v>0</v>
      </c>
      <c r="TFE1904" s="1193"/>
      <c r="TFF1904" s="1193"/>
      <c r="TFG1904" s="2676" t="s">
        <v>698</v>
      </c>
      <c r="TFH1904" s="2677"/>
      <c r="TFI1904" s="2152">
        <f t="shared" ref="TFI1904:TFK1904" si="3878">SUM(TFI1905:TFI1907)</f>
        <v>0</v>
      </c>
      <c r="TFJ1904" s="2152">
        <f t="shared" si="3878"/>
        <v>115001</v>
      </c>
      <c r="TFK1904" s="2152">
        <f t="shared" si="3878"/>
        <v>0</v>
      </c>
      <c r="TFL1904" s="1230">
        <f t="shared" ref="TFL1904:TFL1907" si="3879">TFK1904/TFJ1904</f>
        <v>0</v>
      </c>
      <c r="TFM1904" s="1193"/>
      <c r="TFN1904" s="1193"/>
      <c r="TFO1904" s="2676" t="s">
        <v>698</v>
      </c>
      <c r="TFP1904" s="2677"/>
      <c r="TFQ1904" s="2152">
        <f t="shared" ref="TFQ1904:TFS1904" si="3880">SUM(TFQ1905:TFQ1907)</f>
        <v>0</v>
      </c>
      <c r="TFR1904" s="2152">
        <f t="shared" si="3880"/>
        <v>115001</v>
      </c>
      <c r="TFS1904" s="2152">
        <f t="shared" si="3880"/>
        <v>0</v>
      </c>
      <c r="TFT1904" s="1230">
        <f t="shared" ref="TFT1904:TFT1907" si="3881">TFS1904/TFR1904</f>
        <v>0</v>
      </c>
      <c r="TFU1904" s="1193"/>
      <c r="TFV1904" s="1193"/>
      <c r="TFW1904" s="2676" t="s">
        <v>698</v>
      </c>
      <c r="TFX1904" s="2677"/>
      <c r="TFY1904" s="2152">
        <f t="shared" ref="TFY1904:TGA1904" si="3882">SUM(TFY1905:TFY1907)</f>
        <v>0</v>
      </c>
      <c r="TFZ1904" s="2152">
        <f t="shared" si="3882"/>
        <v>115001</v>
      </c>
      <c r="TGA1904" s="2152">
        <f t="shared" si="3882"/>
        <v>0</v>
      </c>
      <c r="TGB1904" s="1230">
        <f t="shared" ref="TGB1904:TGB1907" si="3883">TGA1904/TFZ1904</f>
        <v>0</v>
      </c>
      <c r="TGC1904" s="1193"/>
      <c r="TGD1904" s="1193"/>
      <c r="TGE1904" s="2676" t="s">
        <v>698</v>
      </c>
      <c r="TGF1904" s="2677"/>
      <c r="TGG1904" s="2152">
        <f t="shared" ref="TGG1904:TGI1904" si="3884">SUM(TGG1905:TGG1907)</f>
        <v>0</v>
      </c>
      <c r="TGH1904" s="2152">
        <f t="shared" si="3884"/>
        <v>115001</v>
      </c>
      <c r="TGI1904" s="2152">
        <f t="shared" si="3884"/>
        <v>0</v>
      </c>
      <c r="TGJ1904" s="1230">
        <f t="shared" ref="TGJ1904:TGJ1907" si="3885">TGI1904/TGH1904</f>
        <v>0</v>
      </c>
      <c r="TGK1904" s="1193"/>
      <c r="TGL1904" s="1193"/>
      <c r="TGM1904" s="2676" t="s">
        <v>698</v>
      </c>
      <c r="TGN1904" s="2677"/>
      <c r="TGO1904" s="2152">
        <f t="shared" ref="TGO1904:TGQ1904" si="3886">SUM(TGO1905:TGO1907)</f>
        <v>0</v>
      </c>
      <c r="TGP1904" s="2152">
        <f t="shared" si="3886"/>
        <v>115001</v>
      </c>
      <c r="TGQ1904" s="2152">
        <f t="shared" si="3886"/>
        <v>0</v>
      </c>
      <c r="TGR1904" s="1230">
        <f t="shared" ref="TGR1904:TGR1907" si="3887">TGQ1904/TGP1904</f>
        <v>0</v>
      </c>
      <c r="TGS1904" s="1193"/>
      <c r="TGT1904" s="1193"/>
      <c r="TGU1904" s="2676" t="s">
        <v>698</v>
      </c>
      <c r="TGV1904" s="2677"/>
      <c r="TGW1904" s="2152">
        <f t="shared" ref="TGW1904:TGY1904" si="3888">SUM(TGW1905:TGW1907)</f>
        <v>0</v>
      </c>
      <c r="TGX1904" s="2152">
        <f t="shared" si="3888"/>
        <v>115001</v>
      </c>
      <c r="TGY1904" s="2152">
        <f t="shared" si="3888"/>
        <v>0</v>
      </c>
      <c r="TGZ1904" s="1230">
        <f t="shared" ref="TGZ1904:TGZ1907" si="3889">TGY1904/TGX1904</f>
        <v>0</v>
      </c>
      <c r="THA1904" s="1193"/>
      <c r="THB1904" s="1193"/>
      <c r="THC1904" s="2676" t="s">
        <v>698</v>
      </c>
      <c r="THD1904" s="2677"/>
      <c r="THE1904" s="2152">
        <f t="shared" ref="THE1904:THG1904" si="3890">SUM(THE1905:THE1907)</f>
        <v>0</v>
      </c>
      <c r="THF1904" s="2152">
        <f t="shared" si="3890"/>
        <v>115001</v>
      </c>
      <c r="THG1904" s="2152">
        <f t="shared" si="3890"/>
        <v>0</v>
      </c>
      <c r="THH1904" s="1230">
        <f t="shared" ref="THH1904:THH1907" si="3891">THG1904/THF1904</f>
        <v>0</v>
      </c>
      <c r="THI1904" s="1193"/>
      <c r="THJ1904" s="1193"/>
      <c r="THK1904" s="2676" t="s">
        <v>698</v>
      </c>
      <c r="THL1904" s="2677"/>
      <c r="THM1904" s="2152">
        <f t="shared" ref="THM1904:THO1904" si="3892">SUM(THM1905:THM1907)</f>
        <v>0</v>
      </c>
      <c r="THN1904" s="2152">
        <f t="shared" si="3892"/>
        <v>115001</v>
      </c>
      <c r="THO1904" s="2152">
        <f t="shared" si="3892"/>
        <v>0</v>
      </c>
      <c r="THP1904" s="1230">
        <f t="shared" ref="THP1904:THP1907" si="3893">THO1904/THN1904</f>
        <v>0</v>
      </c>
      <c r="THQ1904" s="1193"/>
      <c r="THR1904" s="1193"/>
      <c r="THS1904" s="2676" t="s">
        <v>698</v>
      </c>
      <c r="THT1904" s="2677"/>
      <c r="THU1904" s="2152">
        <f t="shared" ref="THU1904:THW1904" si="3894">SUM(THU1905:THU1907)</f>
        <v>0</v>
      </c>
      <c r="THV1904" s="2152">
        <f t="shared" si="3894"/>
        <v>115001</v>
      </c>
      <c r="THW1904" s="2152">
        <f t="shared" si="3894"/>
        <v>0</v>
      </c>
      <c r="THX1904" s="1230">
        <f t="shared" ref="THX1904:THX1907" si="3895">THW1904/THV1904</f>
        <v>0</v>
      </c>
      <c r="THY1904" s="1193"/>
      <c r="THZ1904" s="1193"/>
      <c r="TIA1904" s="2676" t="s">
        <v>698</v>
      </c>
      <c r="TIB1904" s="2677"/>
      <c r="TIC1904" s="2152">
        <f t="shared" ref="TIC1904:TIE1904" si="3896">SUM(TIC1905:TIC1907)</f>
        <v>0</v>
      </c>
      <c r="TID1904" s="2152">
        <f t="shared" si="3896"/>
        <v>115001</v>
      </c>
      <c r="TIE1904" s="2152">
        <f t="shared" si="3896"/>
        <v>0</v>
      </c>
      <c r="TIF1904" s="1230">
        <f t="shared" ref="TIF1904:TIF1907" si="3897">TIE1904/TID1904</f>
        <v>0</v>
      </c>
      <c r="TIG1904" s="1193"/>
      <c r="TIH1904" s="1193"/>
      <c r="TII1904" s="2676" t="s">
        <v>698</v>
      </c>
      <c r="TIJ1904" s="2677"/>
      <c r="TIK1904" s="2152">
        <f t="shared" ref="TIK1904:TIM1904" si="3898">SUM(TIK1905:TIK1907)</f>
        <v>0</v>
      </c>
      <c r="TIL1904" s="2152">
        <f t="shared" si="3898"/>
        <v>115001</v>
      </c>
      <c r="TIM1904" s="2152">
        <f t="shared" si="3898"/>
        <v>0</v>
      </c>
      <c r="TIN1904" s="1230">
        <f t="shared" ref="TIN1904:TIN1907" si="3899">TIM1904/TIL1904</f>
        <v>0</v>
      </c>
      <c r="TIO1904" s="1193"/>
      <c r="TIP1904" s="1193"/>
      <c r="TIQ1904" s="2676" t="s">
        <v>698</v>
      </c>
      <c r="TIR1904" s="2677"/>
      <c r="TIS1904" s="2152">
        <f t="shared" ref="TIS1904:TIU1904" si="3900">SUM(TIS1905:TIS1907)</f>
        <v>0</v>
      </c>
      <c r="TIT1904" s="2152">
        <f t="shared" si="3900"/>
        <v>115001</v>
      </c>
      <c r="TIU1904" s="2152">
        <f t="shared" si="3900"/>
        <v>0</v>
      </c>
      <c r="TIV1904" s="1230">
        <f t="shared" ref="TIV1904:TIV1907" si="3901">TIU1904/TIT1904</f>
        <v>0</v>
      </c>
      <c r="TIW1904" s="1193"/>
      <c r="TIX1904" s="1193"/>
      <c r="TIY1904" s="2676" t="s">
        <v>698</v>
      </c>
      <c r="TIZ1904" s="2677"/>
      <c r="TJA1904" s="2152">
        <f t="shared" ref="TJA1904:TJC1904" si="3902">SUM(TJA1905:TJA1907)</f>
        <v>0</v>
      </c>
      <c r="TJB1904" s="2152">
        <f t="shared" si="3902"/>
        <v>115001</v>
      </c>
      <c r="TJC1904" s="2152">
        <f t="shared" si="3902"/>
        <v>0</v>
      </c>
      <c r="TJD1904" s="1230">
        <f t="shared" ref="TJD1904:TJD1907" si="3903">TJC1904/TJB1904</f>
        <v>0</v>
      </c>
      <c r="TJE1904" s="1193"/>
      <c r="TJF1904" s="1193"/>
      <c r="TJG1904" s="2676" t="s">
        <v>698</v>
      </c>
      <c r="TJH1904" s="2677"/>
      <c r="TJI1904" s="2152">
        <f t="shared" ref="TJI1904:TJK1904" si="3904">SUM(TJI1905:TJI1907)</f>
        <v>0</v>
      </c>
      <c r="TJJ1904" s="2152">
        <f t="shared" si="3904"/>
        <v>115001</v>
      </c>
      <c r="TJK1904" s="2152">
        <f t="shared" si="3904"/>
        <v>0</v>
      </c>
      <c r="TJL1904" s="1230">
        <f t="shared" ref="TJL1904:TJL1907" si="3905">TJK1904/TJJ1904</f>
        <v>0</v>
      </c>
      <c r="TJM1904" s="1193"/>
      <c r="TJN1904" s="1193"/>
      <c r="TJO1904" s="2676" t="s">
        <v>698</v>
      </c>
      <c r="TJP1904" s="2677"/>
      <c r="TJQ1904" s="2152">
        <f t="shared" ref="TJQ1904:TJS1904" si="3906">SUM(TJQ1905:TJQ1907)</f>
        <v>0</v>
      </c>
      <c r="TJR1904" s="2152">
        <f t="shared" si="3906"/>
        <v>115001</v>
      </c>
      <c r="TJS1904" s="2152">
        <f t="shared" si="3906"/>
        <v>0</v>
      </c>
      <c r="TJT1904" s="1230">
        <f t="shared" ref="TJT1904:TJT1907" si="3907">TJS1904/TJR1904</f>
        <v>0</v>
      </c>
      <c r="TJU1904" s="1193"/>
      <c r="TJV1904" s="1193"/>
      <c r="TJW1904" s="2676" t="s">
        <v>698</v>
      </c>
      <c r="TJX1904" s="2677"/>
      <c r="TJY1904" s="2152">
        <f t="shared" ref="TJY1904:TKA1904" si="3908">SUM(TJY1905:TJY1907)</f>
        <v>0</v>
      </c>
      <c r="TJZ1904" s="2152">
        <f t="shared" si="3908"/>
        <v>115001</v>
      </c>
      <c r="TKA1904" s="2152">
        <f t="shared" si="3908"/>
        <v>0</v>
      </c>
      <c r="TKB1904" s="1230">
        <f t="shared" ref="TKB1904:TKB1907" si="3909">TKA1904/TJZ1904</f>
        <v>0</v>
      </c>
      <c r="TKC1904" s="1193"/>
      <c r="TKD1904" s="1193"/>
      <c r="TKE1904" s="2676" t="s">
        <v>698</v>
      </c>
      <c r="TKF1904" s="2677"/>
      <c r="TKG1904" s="2152">
        <f t="shared" ref="TKG1904:TKI1904" si="3910">SUM(TKG1905:TKG1907)</f>
        <v>0</v>
      </c>
      <c r="TKH1904" s="2152">
        <f t="shared" si="3910"/>
        <v>115001</v>
      </c>
      <c r="TKI1904" s="2152">
        <f t="shared" si="3910"/>
        <v>0</v>
      </c>
      <c r="TKJ1904" s="1230">
        <f t="shared" ref="TKJ1904:TKJ1907" si="3911">TKI1904/TKH1904</f>
        <v>0</v>
      </c>
      <c r="TKK1904" s="1193"/>
      <c r="TKL1904" s="1193"/>
      <c r="TKM1904" s="2676" t="s">
        <v>698</v>
      </c>
      <c r="TKN1904" s="2677"/>
      <c r="TKO1904" s="2152">
        <f t="shared" ref="TKO1904:TKQ1904" si="3912">SUM(TKO1905:TKO1907)</f>
        <v>0</v>
      </c>
      <c r="TKP1904" s="2152">
        <f t="shared" si="3912"/>
        <v>115001</v>
      </c>
      <c r="TKQ1904" s="2152">
        <f t="shared" si="3912"/>
        <v>0</v>
      </c>
      <c r="TKR1904" s="1230">
        <f t="shared" ref="TKR1904:TKR1907" si="3913">TKQ1904/TKP1904</f>
        <v>0</v>
      </c>
      <c r="TKS1904" s="1193"/>
      <c r="TKT1904" s="1193"/>
      <c r="TKU1904" s="2676" t="s">
        <v>698</v>
      </c>
      <c r="TKV1904" s="2677"/>
      <c r="TKW1904" s="2152">
        <f t="shared" ref="TKW1904:TKY1904" si="3914">SUM(TKW1905:TKW1907)</f>
        <v>0</v>
      </c>
      <c r="TKX1904" s="2152">
        <f t="shared" si="3914"/>
        <v>115001</v>
      </c>
      <c r="TKY1904" s="2152">
        <f t="shared" si="3914"/>
        <v>0</v>
      </c>
      <c r="TKZ1904" s="1230">
        <f t="shared" ref="TKZ1904:TKZ1907" si="3915">TKY1904/TKX1904</f>
        <v>0</v>
      </c>
      <c r="TLA1904" s="1193"/>
      <c r="TLB1904" s="1193"/>
      <c r="TLC1904" s="2676" t="s">
        <v>698</v>
      </c>
      <c r="TLD1904" s="2677"/>
      <c r="TLE1904" s="2152">
        <f t="shared" ref="TLE1904:TLG1904" si="3916">SUM(TLE1905:TLE1907)</f>
        <v>0</v>
      </c>
      <c r="TLF1904" s="2152">
        <f t="shared" si="3916"/>
        <v>115001</v>
      </c>
      <c r="TLG1904" s="2152">
        <f t="shared" si="3916"/>
        <v>0</v>
      </c>
      <c r="TLH1904" s="1230">
        <f t="shared" ref="TLH1904:TLH1907" si="3917">TLG1904/TLF1904</f>
        <v>0</v>
      </c>
      <c r="TLI1904" s="1193"/>
      <c r="TLJ1904" s="1193"/>
      <c r="TLK1904" s="2676" t="s">
        <v>698</v>
      </c>
      <c r="TLL1904" s="2677"/>
      <c r="TLM1904" s="2152">
        <f t="shared" ref="TLM1904:TLO1904" si="3918">SUM(TLM1905:TLM1907)</f>
        <v>0</v>
      </c>
      <c r="TLN1904" s="2152">
        <f t="shared" si="3918"/>
        <v>115001</v>
      </c>
      <c r="TLO1904" s="2152">
        <f t="shared" si="3918"/>
        <v>0</v>
      </c>
      <c r="TLP1904" s="1230">
        <f t="shared" ref="TLP1904:TLP1907" si="3919">TLO1904/TLN1904</f>
        <v>0</v>
      </c>
      <c r="TLQ1904" s="1193"/>
      <c r="TLR1904" s="1193"/>
      <c r="TLS1904" s="2676" t="s">
        <v>698</v>
      </c>
      <c r="TLT1904" s="2677"/>
      <c r="TLU1904" s="2152">
        <f t="shared" ref="TLU1904:TLW1904" si="3920">SUM(TLU1905:TLU1907)</f>
        <v>0</v>
      </c>
      <c r="TLV1904" s="2152">
        <f t="shared" si="3920"/>
        <v>115001</v>
      </c>
      <c r="TLW1904" s="2152">
        <f t="shared" si="3920"/>
        <v>0</v>
      </c>
      <c r="TLX1904" s="1230">
        <f t="shared" ref="TLX1904:TLX1907" si="3921">TLW1904/TLV1904</f>
        <v>0</v>
      </c>
      <c r="TLY1904" s="1193"/>
      <c r="TLZ1904" s="1193"/>
      <c r="TMA1904" s="2676" t="s">
        <v>698</v>
      </c>
      <c r="TMB1904" s="2677"/>
      <c r="TMC1904" s="2152">
        <f t="shared" ref="TMC1904:TME1904" si="3922">SUM(TMC1905:TMC1907)</f>
        <v>0</v>
      </c>
      <c r="TMD1904" s="2152">
        <f t="shared" si="3922"/>
        <v>115001</v>
      </c>
      <c r="TME1904" s="2152">
        <f t="shared" si="3922"/>
        <v>0</v>
      </c>
      <c r="TMF1904" s="1230">
        <f t="shared" ref="TMF1904:TMF1907" si="3923">TME1904/TMD1904</f>
        <v>0</v>
      </c>
      <c r="TMG1904" s="1193"/>
      <c r="TMH1904" s="1193"/>
      <c r="TMI1904" s="2676" t="s">
        <v>698</v>
      </c>
      <c r="TMJ1904" s="2677"/>
      <c r="TMK1904" s="2152">
        <f t="shared" ref="TMK1904:TMM1904" si="3924">SUM(TMK1905:TMK1907)</f>
        <v>0</v>
      </c>
      <c r="TML1904" s="2152">
        <f t="shared" si="3924"/>
        <v>115001</v>
      </c>
      <c r="TMM1904" s="2152">
        <f t="shared" si="3924"/>
        <v>0</v>
      </c>
      <c r="TMN1904" s="1230">
        <f t="shared" ref="TMN1904:TMN1907" si="3925">TMM1904/TML1904</f>
        <v>0</v>
      </c>
      <c r="TMO1904" s="1193"/>
      <c r="TMP1904" s="1193"/>
      <c r="TMQ1904" s="2676" t="s">
        <v>698</v>
      </c>
      <c r="TMR1904" s="2677"/>
      <c r="TMS1904" s="2152">
        <f t="shared" ref="TMS1904:TMU1904" si="3926">SUM(TMS1905:TMS1907)</f>
        <v>0</v>
      </c>
      <c r="TMT1904" s="2152">
        <f t="shared" si="3926"/>
        <v>115001</v>
      </c>
      <c r="TMU1904" s="2152">
        <f t="shared" si="3926"/>
        <v>0</v>
      </c>
      <c r="TMV1904" s="1230">
        <f t="shared" ref="TMV1904:TMV1907" si="3927">TMU1904/TMT1904</f>
        <v>0</v>
      </c>
      <c r="TMW1904" s="1193"/>
      <c r="TMX1904" s="1193"/>
      <c r="TMY1904" s="2676" t="s">
        <v>698</v>
      </c>
      <c r="TMZ1904" s="2677"/>
      <c r="TNA1904" s="2152">
        <f t="shared" ref="TNA1904:TNC1904" si="3928">SUM(TNA1905:TNA1907)</f>
        <v>0</v>
      </c>
      <c r="TNB1904" s="2152">
        <f t="shared" si="3928"/>
        <v>115001</v>
      </c>
      <c r="TNC1904" s="2152">
        <f t="shared" si="3928"/>
        <v>0</v>
      </c>
      <c r="TND1904" s="1230">
        <f t="shared" ref="TND1904:TND1907" si="3929">TNC1904/TNB1904</f>
        <v>0</v>
      </c>
      <c r="TNE1904" s="1193"/>
      <c r="TNF1904" s="1193"/>
      <c r="TNG1904" s="2676" t="s">
        <v>698</v>
      </c>
      <c r="TNH1904" s="2677"/>
      <c r="TNI1904" s="2152">
        <f t="shared" ref="TNI1904:TNK1904" si="3930">SUM(TNI1905:TNI1907)</f>
        <v>0</v>
      </c>
      <c r="TNJ1904" s="2152">
        <f t="shared" si="3930"/>
        <v>115001</v>
      </c>
      <c r="TNK1904" s="2152">
        <f t="shared" si="3930"/>
        <v>0</v>
      </c>
      <c r="TNL1904" s="1230">
        <f t="shared" ref="TNL1904:TNL1907" si="3931">TNK1904/TNJ1904</f>
        <v>0</v>
      </c>
      <c r="TNM1904" s="1193"/>
      <c r="TNN1904" s="1193"/>
      <c r="TNO1904" s="2676" t="s">
        <v>698</v>
      </c>
      <c r="TNP1904" s="2677"/>
      <c r="TNQ1904" s="2152">
        <f t="shared" ref="TNQ1904:TNS1904" si="3932">SUM(TNQ1905:TNQ1907)</f>
        <v>0</v>
      </c>
      <c r="TNR1904" s="2152">
        <f t="shared" si="3932"/>
        <v>115001</v>
      </c>
      <c r="TNS1904" s="2152">
        <f t="shared" si="3932"/>
        <v>0</v>
      </c>
      <c r="TNT1904" s="1230">
        <f t="shared" ref="TNT1904:TNT1907" si="3933">TNS1904/TNR1904</f>
        <v>0</v>
      </c>
      <c r="TNU1904" s="1193"/>
      <c r="TNV1904" s="1193"/>
      <c r="TNW1904" s="2676" t="s">
        <v>698</v>
      </c>
      <c r="TNX1904" s="2677"/>
      <c r="TNY1904" s="2152">
        <f t="shared" ref="TNY1904:TOA1904" si="3934">SUM(TNY1905:TNY1907)</f>
        <v>0</v>
      </c>
      <c r="TNZ1904" s="2152">
        <f t="shared" si="3934"/>
        <v>115001</v>
      </c>
      <c r="TOA1904" s="2152">
        <f t="shared" si="3934"/>
        <v>0</v>
      </c>
      <c r="TOB1904" s="1230">
        <f t="shared" ref="TOB1904:TOB1907" si="3935">TOA1904/TNZ1904</f>
        <v>0</v>
      </c>
      <c r="TOC1904" s="1193"/>
      <c r="TOD1904" s="1193"/>
      <c r="TOE1904" s="2676" t="s">
        <v>698</v>
      </c>
      <c r="TOF1904" s="2677"/>
      <c r="TOG1904" s="2152">
        <f t="shared" ref="TOG1904:TOI1904" si="3936">SUM(TOG1905:TOG1907)</f>
        <v>0</v>
      </c>
      <c r="TOH1904" s="2152">
        <f t="shared" si="3936"/>
        <v>115001</v>
      </c>
      <c r="TOI1904" s="2152">
        <f t="shared" si="3936"/>
        <v>0</v>
      </c>
      <c r="TOJ1904" s="1230">
        <f t="shared" ref="TOJ1904:TOJ1907" si="3937">TOI1904/TOH1904</f>
        <v>0</v>
      </c>
      <c r="TOK1904" s="1193"/>
      <c r="TOL1904" s="1193"/>
      <c r="TOM1904" s="2676" t="s">
        <v>698</v>
      </c>
      <c r="TON1904" s="2677"/>
      <c r="TOO1904" s="2152">
        <f t="shared" ref="TOO1904:TOQ1904" si="3938">SUM(TOO1905:TOO1907)</f>
        <v>0</v>
      </c>
      <c r="TOP1904" s="2152">
        <f t="shared" si="3938"/>
        <v>115001</v>
      </c>
      <c r="TOQ1904" s="2152">
        <f t="shared" si="3938"/>
        <v>0</v>
      </c>
      <c r="TOR1904" s="1230">
        <f t="shared" ref="TOR1904:TOR1907" si="3939">TOQ1904/TOP1904</f>
        <v>0</v>
      </c>
      <c r="TOS1904" s="1193"/>
      <c r="TOT1904" s="1193"/>
      <c r="TOU1904" s="2676" t="s">
        <v>698</v>
      </c>
      <c r="TOV1904" s="2677"/>
      <c r="TOW1904" s="2152">
        <f t="shared" ref="TOW1904:TOY1904" si="3940">SUM(TOW1905:TOW1907)</f>
        <v>0</v>
      </c>
      <c r="TOX1904" s="2152">
        <f t="shared" si="3940"/>
        <v>115001</v>
      </c>
      <c r="TOY1904" s="2152">
        <f t="shared" si="3940"/>
        <v>0</v>
      </c>
      <c r="TOZ1904" s="1230">
        <f t="shared" ref="TOZ1904:TOZ1907" si="3941">TOY1904/TOX1904</f>
        <v>0</v>
      </c>
      <c r="TPA1904" s="1193"/>
      <c r="TPB1904" s="1193"/>
      <c r="TPC1904" s="2676" t="s">
        <v>698</v>
      </c>
      <c r="TPD1904" s="2677"/>
      <c r="TPE1904" s="2152">
        <f t="shared" ref="TPE1904:TPG1904" si="3942">SUM(TPE1905:TPE1907)</f>
        <v>0</v>
      </c>
      <c r="TPF1904" s="2152">
        <f t="shared" si="3942"/>
        <v>115001</v>
      </c>
      <c r="TPG1904" s="2152">
        <f t="shared" si="3942"/>
        <v>0</v>
      </c>
      <c r="TPH1904" s="1230">
        <f t="shared" ref="TPH1904:TPH1907" si="3943">TPG1904/TPF1904</f>
        <v>0</v>
      </c>
      <c r="TPI1904" s="1193"/>
      <c r="TPJ1904" s="1193"/>
      <c r="TPK1904" s="2676" t="s">
        <v>698</v>
      </c>
      <c r="TPL1904" s="2677"/>
      <c r="TPM1904" s="2152">
        <f t="shared" ref="TPM1904:TPO1904" si="3944">SUM(TPM1905:TPM1907)</f>
        <v>0</v>
      </c>
      <c r="TPN1904" s="2152">
        <f t="shared" si="3944"/>
        <v>115001</v>
      </c>
      <c r="TPO1904" s="2152">
        <f t="shared" si="3944"/>
        <v>0</v>
      </c>
      <c r="TPP1904" s="1230">
        <f t="shared" ref="TPP1904:TPP1907" si="3945">TPO1904/TPN1904</f>
        <v>0</v>
      </c>
      <c r="TPQ1904" s="1193"/>
      <c r="TPR1904" s="1193"/>
      <c r="TPS1904" s="2676" t="s">
        <v>698</v>
      </c>
      <c r="TPT1904" s="2677"/>
      <c r="TPU1904" s="2152">
        <f t="shared" ref="TPU1904:TPW1904" si="3946">SUM(TPU1905:TPU1907)</f>
        <v>0</v>
      </c>
      <c r="TPV1904" s="2152">
        <f t="shared" si="3946"/>
        <v>115001</v>
      </c>
      <c r="TPW1904" s="2152">
        <f t="shared" si="3946"/>
        <v>0</v>
      </c>
      <c r="TPX1904" s="1230">
        <f t="shared" ref="TPX1904:TPX1907" si="3947">TPW1904/TPV1904</f>
        <v>0</v>
      </c>
      <c r="TPY1904" s="1193"/>
      <c r="TPZ1904" s="1193"/>
      <c r="TQA1904" s="2676" t="s">
        <v>698</v>
      </c>
      <c r="TQB1904" s="2677"/>
      <c r="TQC1904" s="2152">
        <f t="shared" ref="TQC1904:TQE1904" si="3948">SUM(TQC1905:TQC1907)</f>
        <v>0</v>
      </c>
      <c r="TQD1904" s="2152">
        <f t="shared" si="3948"/>
        <v>115001</v>
      </c>
      <c r="TQE1904" s="2152">
        <f t="shared" si="3948"/>
        <v>0</v>
      </c>
      <c r="TQF1904" s="1230">
        <f t="shared" ref="TQF1904:TQF1907" si="3949">TQE1904/TQD1904</f>
        <v>0</v>
      </c>
      <c r="TQG1904" s="1193"/>
      <c r="TQH1904" s="1193"/>
      <c r="TQI1904" s="2676" t="s">
        <v>698</v>
      </c>
      <c r="TQJ1904" s="2677"/>
      <c r="TQK1904" s="2152">
        <f t="shared" ref="TQK1904:TQM1904" si="3950">SUM(TQK1905:TQK1907)</f>
        <v>0</v>
      </c>
      <c r="TQL1904" s="2152">
        <f t="shared" si="3950"/>
        <v>115001</v>
      </c>
      <c r="TQM1904" s="2152">
        <f t="shared" si="3950"/>
        <v>0</v>
      </c>
      <c r="TQN1904" s="1230">
        <f t="shared" ref="TQN1904:TQN1907" si="3951">TQM1904/TQL1904</f>
        <v>0</v>
      </c>
      <c r="TQO1904" s="1193"/>
      <c r="TQP1904" s="1193"/>
      <c r="TQQ1904" s="2676" t="s">
        <v>698</v>
      </c>
      <c r="TQR1904" s="2677"/>
      <c r="TQS1904" s="2152">
        <f t="shared" ref="TQS1904:TQU1904" si="3952">SUM(TQS1905:TQS1907)</f>
        <v>0</v>
      </c>
      <c r="TQT1904" s="2152">
        <f t="shared" si="3952"/>
        <v>115001</v>
      </c>
      <c r="TQU1904" s="2152">
        <f t="shared" si="3952"/>
        <v>0</v>
      </c>
      <c r="TQV1904" s="1230">
        <f t="shared" ref="TQV1904:TQV1907" si="3953">TQU1904/TQT1904</f>
        <v>0</v>
      </c>
      <c r="TQW1904" s="1193"/>
      <c r="TQX1904" s="1193"/>
      <c r="TQY1904" s="2676" t="s">
        <v>698</v>
      </c>
      <c r="TQZ1904" s="2677"/>
      <c r="TRA1904" s="2152">
        <f t="shared" ref="TRA1904:TRC1904" si="3954">SUM(TRA1905:TRA1907)</f>
        <v>0</v>
      </c>
      <c r="TRB1904" s="2152">
        <f t="shared" si="3954"/>
        <v>115001</v>
      </c>
      <c r="TRC1904" s="2152">
        <f t="shared" si="3954"/>
        <v>0</v>
      </c>
      <c r="TRD1904" s="1230">
        <f t="shared" ref="TRD1904:TRD1907" si="3955">TRC1904/TRB1904</f>
        <v>0</v>
      </c>
      <c r="TRE1904" s="1193"/>
      <c r="TRF1904" s="1193"/>
      <c r="TRG1904" s="2676" t="s">
        <v>698</v>
      </c>
      <c r="TRH1904" s="2677"/>
      <c r="TRI1904" s="2152">
        <f t="shared" ref="TRI1904:TRK1904" si="3956">SUM(TRI1905:TRI1907)</f>
        <v>0</v>
      </c>
      <c r="TRJ1904" s="2152">
        <f t="shared" si="3956"/>
        <v>115001</v>
      </c>
      <c r="TRK1904" s="2152">
        <f t="shared" si="3956"/>
        <v>0</v>
      </c>
      <c r="TRL1904" s="1230">
        <f t="shared" ref="TRL1904:TRL1907" si="3957">TRK1904/TRJ1904</f>
        <v>0</v>
      </c>
      <c r="TRM1904" s="1193"/>
      <c r="TRN1904" s="1193"/>
      <c r="TRO1904" s="2676" t="s">
        <v>698</v>
      </c>
      <c r="TRP1904" s="2677"/>
      <c r="TRQ1904" s="2152">
        <f t="shared" ref="TRQ1904:TRS1904" si="3958">SUM(TRQ1905:TRQ1907)</f>
        <v>0</v>
      </c>
      <c r="TRR1904" s="2152">
        <f t="shared" si="3958"/>
        <v>115001</v>
      </c>
      <c r="TRS1904" s="2152">
        <f t="shared" si="3958"/>
        <v>0</v>
      </c>
      <c r="TRT1904" s="1230">
        <f t="shared" ref="TRT1904:TRT1907" si="3959">TRS1904/TRR1904</f>
        <v>0</v>
      </c>
      <c r="TRU1904" s="1193"/>
      <c r="TRV1904" s="1193"/>
      <c r="TRW1904" s="2676" t="s">
        <v>698</v>
      </c>
      <c r="TRX1904" s="2677"/>
      <c r="TRY1904" s="2152">
        <f t="shared" ref="TRY1904:TSA1904" si="3960">SUM(TRY1905:TRY1907)</f>
        <v>0</v>
      </c>
      <c r="TRZ1904" s="2152">
        <f t="shared" si="3960"/>
        <v>115001</v>
      </c>
      <c r="TSA1904" s="2152">
        <f t="shared" si="3960"/>
        <v>0</v>
      </c>
      <c r="TSB1904" s="1230">
        <f t="shared" ref="TSB1904:TSB1907" si="3961">TSA1904/TRZ1904</f>
        <v>0</v>
      </c>
      <c r="TSC1904" s="1193"/>
      <c r="TSD1904" s="1193"/>
      <c r="TSE1904" s="2676" t="s">
        <v>698</v>
      </c>
      <c r="TSF1904" s="2677"/>
      <c r="TSG1904" s="2152">
        <f t="shared" ref="TSG1904:TSI1904" si="3962">SUM(TSG1905:TSG1907)</f>
        <v>0</v>
      </c>
      <c r="TSH1904" s="2152">
        <f t="shared" si="3962"/>
        <v>115001</v>
      </c>
      <c r="TSI1904" s="2152">
        <f t="shared" si="3962"/>
        <v>0</v>
      </c>
      <c r="TSJ1904" s="1230">
        <f t="shared" ref="TSJ1904:TSJ1907" si="3963">TSI1904/TSH1904</f>
        <v>0</v>
      </c>
      <c r="TSK1904" s="1193"/>
      <c r="TSL1904" s="1193"/>
      <c r="TSM1904" s="2676" t="s">
        <v>698</v>
      </c>
      <c r="TSN1904" s="2677"/>
      <c r="TSO1904" s="2152">
        <f t="shared" ref="TSO1904:TSQ1904" si="3964">SUM(TSO1905:TSO1907)</f>
        <v>0</v>
      </c>
      <c r="TSP1904" s="2152">
        <f t="shared" si="3964"/>
        <v>115001</v>
      </c>
      <c r="TSQ1904" s="2152">
        <f t="shared" si="3964"/>
        <v>0</v>
      </c>
      <c r="TSR1904" s="1230">
        <f t="shared" ref="TSR1904:TSR1907" si="3965">TSQ1904/TSP1904</f>
        <v>0</v>
      </c>
      <c r="TSS1904" s="1193"/>
      <c r="TST1904" s="1193"/>
      <c r="TSU1904" s="2676" t="s">
        <v>698</v>
      </c>
      <c r="TSV1904" s="2677"/>
      <c r="TSW1904" s="2152">
        <f t="shared" ref="TSW1904:TSY1904" si="3966">SUM(TSW1905:TSW1907)</f>
        <v>0</v>
      </c>
      <c r="TSX1904" s="2152">
        <f t="shared" si="3966"/>
        <v>115001</v>
      </c>
      <c r="TSY1904" s="2152">
        <f t="shared" si="3966"/>
        <v>0</v>
      </c>
      <c r="TSZ1904" s="1230">
        <f t="shared" ref="TSZ1904:TSZ1907" si="3967">TSY1904/TSX1904</f>
        <v>0</v>
      </c>
      <c r="TTA1904" s="1193"/>
      <c r="TTB1904" s="1193"/>
      <c r="TTC1904" s="2676" t="s">
        <v>698</v>
      </c>
      <c r="TTD1904" s="2677"/>
      <c r="TTE1904" s="2152">
        <f t="shared" ref="TTE1904:TTG1904" si="3968">SUM(TTE1905:TTE1907)</f>
        <v>0</v>
      </c>
      <c r="TTF1904" s="2152">
        <f t="shared" si="3968"/>
        <v>115001</v>
      </c>
      <c r="TTG1904" s="2152">
        <f t="shared" si="3968"/>
        <v>0</v>
      </c>
      <c r="TTH1904" s="1230">
        <f t="shared" ref="TTH1904:TTH1907" si="3969">TTG1904/TTF1904</f>
        <v>0</v>
      </c>
      <c r="TTI1904" s="1193"/>
      <c r="TTJ1904" s="1193"/>
      <c r="TTK1904" s="2676" t="s">
        <v>698</v>
      </c>
      <c r="TTL1904" s="2677"/>
      <c r="TTM1904" s="2152">
        <f t="shared" ref="TTM1904:TTO1904" si="3970">SUM(TTM1905:TTM1907)</f>
        <v>0</v>
      </c>
      <c r="TTN1904" s="2152">
        <f t="shared" si="3970"/>
        <v>115001</v>
      </c>
      <c r="TTO1904" s="2152">
        <f t="shared" si="3970"/>
        <v>0</v>
      </c>
      <c r="TTP1904" s="1230">
        <f t="shared" ref="TTP1904:TTP1907" si="3971">TTO1904/TTN1904</f>
        <v>0</v>
      </c>
      <c r="TTQ1904" s="1193"/>
      <c r="TTR1904" s="1193"/>
      <c r="TTS1904" s="2676" t="s">
        <v>698</v>
      </c>
      <c r="TTT1904" s="2677"/>
      <c r="TTU1904" s="2152">
        <f t="shared" ref="TTU1904:TTW1904" si="3972">SUM(TTU1905:TTU1907)</f>
        <v>0</v>
      </c>
      <c r="TTV1904" s="2152">
        <f t="shared" si="3972"/>
        <v>115001</v>
      </c>
      <c r="TTW1904" s="2152">
        <f t="shared" si="3972"/>
        <v>0</v>
      </c>
      <c r="TTX1904" s="1230">
        <f t="shared" ref="TTX1904:TTX1907" si="3973">TTW1904/TTV1904</f>
        <v>0</v>
      </c>
      <c r="TTY1904" s="1193"/>
      <c r="TTZ1904" s="1193"/>
      <c r="TUA1904" s="2676" t="s">
        <v>698</v>
      </c>
      <c r="TUB1904" s="2677"/>
      <c r="TUC1904" s="2152">
        <f t="shared" ref="TUC1904:TUE1904" si="3974">SUM(TUC1905:TUC1907)</f>
        <v>0</v>
      </c>
      <c r="TUD1904" s="2152">
        <f t="shared" si="3974"/>
        <v>115001</v>
      </c>
      <c r="TUE1904" s="2152">
        <f t="shared" si="3974"/>
        <v>0</v>
      </c>
      <c r="TUF1904" s="1230">
        <f t="shared" ref="TUF1904:TUF1907" si="3975">TUE1904/TUD1904</f>
        <v>0</v>
      </c>
      <c r="TUG1904" s="1193"/>
      <c r="TUH1904" s="1193"/>
      <c r="TUI1904" s="2676" t="s">
        <v>698</v>
      </c>
      <c r="TUJ1904" s="2677"/>
      <c r="TUK1904" s="2152">
        <f t="shared" ref="TUK1904:TUM1904" si="3976">SUM(TUK1905:TUK1907)</f>
        <v>0</v>
      </c>
      <c r="TUL1904" s="2152">
        <f t="shared" si="3976"/>
        <v>115001</v>
      </c>
      <c r="TUM1904" s="2152">
        <f t="shared" si="3976"/>
        <v>0</v>
      </c>
      <c r="TUN1904" s="1230">
        <f t="shared" ref="TUN1904:TUN1907" si="3977">TUM1904/TUL1904</f>
        <v>0</v>
      </c>
      <c r="TUO1904" s="1193"/>
      <c r="TUP1904" s="1193"/>
      <c r="TUQ1904" s="2676" t="s">
        <v>698</v>
      </c>
      <c r="TUR1904" s="2677"/>
      <c r="TUS1904" s="2152">
        <f t="shared" ref="TUS1904:TUU1904" si="3978">SUM(TUS1905:TUS1907)</f>
        <v>0</v>
      </c>
      <c r="TUT1904" s="2152">
        <f t="shared" si="3978"/>
        <v>115001</v>
      </c>
      <c r="TUU1904" s="2152">
        <f t="shared" si="3978"/>
        <v>0</v>
      </c>
      <c r="TUV1904" s="1230">
        <f t="shared" ref="TUV1904:TUV1907" si="3979">TUU1904/TUT1904</f>
        <v>0</v>
      </c>
      <c r="TUW1904" s="1193"/>
      <c r="TUX1904" s="1193"/>
      <c r="TUY1904" s="2676" t="s">
        <v>698</v>
      </c>
      <c r="TUZ1904" s="2677"/>
      <c r="TVA1904" s="2152">
        <f t="shared" ref="TVA1904:TVC1904" si="3980">SUM(TVA1905:TVA1907)</f>
        <v>0</v>
      </c>
      <c r="TVB1904" s="2152">
        <f t="shared" si="3980"/>
        <v>115001</v>
      </c>
      <c r="TVC1904" s="2152">
        <f t="shared" si="3980"/>
        <v>0</v>
      </c>
      <c r="TVD1904" s="1230">
        <f t="shared" ref="TVD1904:TVD1907" si="3981">TVC1904/TVB1904</f>
        <v>0</v>
      </c>
      <c r="TVE1904" s="1193"/>
      <c r="TVF1904" s="1193"/>
      <c r="TVG1904" s="2676" t="s">
        <v>698</v>
      </c>
      <c r="TVH1904" s="2677"/>
      <c r="TVI1904" s="2152">
        <f t="shared" ref="TVI1904:TVK1904" si="3982">SUM(TVI1905:TVI1907)</f>
        <v>0</v>
      </c>
      <c r="TVJ1904" s="2152">
        <f t="shared" si="3982"/>
        <v>115001</v>
      </c>
      <c r="TVK1904" s="2152">
        <f t="shared" si="3982"/>
        <v>0</v>
      </c>
      <c r="TVL1904" s="1230">
        <f t="shared" ref="TVL1904:TVL1907" si="3983">TVK1904/TVJ1904</f>
        <v>0</v>
      </c>
      <c r="TVM1904" s="1193"/>
      <c r="TVN1904" s="1193"/>
      <c r="TVO1904" s="2676" t="s">
        <v>698</v>
      </c>
      <c r="TVP1904" s="2677"/>
      <c r="TVQ1904" s="2152">
        <f t="shared" ref="TVQ1904:TVS1904" si="3984">SUM(TVQ1905:TVQ1907)</f>
        <v>0</v>
      </c>
      <c r="TVR1904" s="2152">
        <f t="shared" si="3984"/>
        <v>115001</v>
      </c>
      <c r="TVS1904" s="2152">
        <f t="shared" si="3984"/>
        <v>0</v>
      </c>
      <c r="TVT1904" s="1230">
        <f t="shared" ref="TVT1904:TVT1907" si="3985">TVS1904/TVR1904</f>
        <v>0</v>
      </c>
      <c r="TVU1904" s="1193"/>
      <c r="TVV1904" s="1193"/>
      <c r="TVW1904" s="2676" t="s">
        <v>698</v>
      </c>
      <c r="TVX1904" s="2677"/>
      <c r="TVY1904" s="2152">
        <f t="shared" ref="TVY1904:TWA1904" si="3986">SUM(TVY1905:TVY1907)</f>
        <v>0</v>
      </c>
      <c r="TVZ1904" s="2152">
        <f t="shared" si="3986"/>
        <v>115001</v>
      </c>
      <c r="TWA1904" s="2152">
        <f t="shared" si="3986"/>
        <v>0</v>
      </c>
      <c r="TWB1904" s="1230">
        <f t="shared" ref="TWB1904:TWB1907" si="3987">TWA1904/TVZ1904</f>
        <v>0</v>
      </c>
      <c r="TWC1904" s="1193"/>
      <c r="TWD1904" s="1193"/>
      <c r="TWE1904" s="2676" t="s">
        <v>698</v>
      </c>
      <c r="TWF1904" s="2677"/>
      <c r="TWG1904" s="2152">
        <f t="shared" ref="TWG1904:TWI1904" si="3988">SUM(TWG1905:TWG1907)</f>
        <v>0</v>
      </c>
      <c r="TWH1904" s="2152">
        <f t="shared" si="3988"/>
        <v>115001</v>
      </c>
      <c r="TWI1904" s="2152">
        <f t="shared" si="3988"/>
        <v>0</v>
      </c>
      <c r="TWJ1904" s="1230">
        <f t="shared" ref="TWJ1904:TWJ1907" si="3989">TWI1904/TWH1904</f>
        <v>0</v>
      </c>
      <c r="TWK1904" s="1193"/>
      <c r="TWL1904" s="1193"/>
      <c r="TWM1904" s="2676" t="s">
        <v>698</v>
      </c>
      <c r="TWN1904" s="2677"/>
      <c r="TWO1904" s="2152">
        <f t="shared" ref="TWO1904:TWQ1904" si="3990">SUM(TWO1905:TWO1907)</f>
        <v>0</v>
      </c>
      <c r="TWP1904" s="2152">
        <f t="shared" si="3990"/>
        <v>115001</v>
      </c>
      <c r="TWQ1904" s="2152">
        <f t="shared" si="3990"/>
        <v>0</v>
      </c>
      <c r="TWR1904" s="1230">
        <f t="shared" ref="TWR1904:TWR1907" si="3991">TWQ1904/TWP1904</f>
        <v>0</v>
      </c>
      <c r="TWS1904" s="1193"/>
      <c r="TWT1904" s="1193"/>
      <c r="TWU1904" s="2676" t="s">
        <v>698</v>
      </c>
      <c r="TWV1904" s="2677"/>
      <c r="TWW1904" s="2152">
        <f t="shared" ref="TWW1904:TWY1904" si="3992">SUM(TWW1905:TWW1907)</f>
        <v>0</v>
      </c>
      <c r="TWX1904" s="2152">
        <f t="shared" si="3992"/>
        <v>115001</v>
      </c>
      <c r="TWY1904" s="2152">
        <f t="shared" si="3992"/>
        <v>0</v>
      </c>
      <c r="TWZ1904" s="1230">
        <f t="shared" ref="TWZ1904:TWZ1907" si="3993">TWY1904/TWX1904</f>
        <v>0</v>
      </c>
      <c r="TXA1904" s="1193"/>
      <c r="TXB1904" s="1193"/>
      <c r="TXC1904" s="2676" t="s">
        <v>698</v>
      </c>
      <c r="TXD1904" s="2677"/>
      <c r="TXE1904" s="2152">
        <f t="shared" ref="TXE1904:TXG1904" si="3994">SUM(TXE1905:TXE1907)</f>
        <v>0</v>
      </c>
      <c r="TXF1904" s="2152">
        <f t="shared" si="3994"/>
        <v>115001</v>
      </c>
      <c r="TXG1904" s="2152">
        <f t="shared" si="3994"/>
        <v>0</v>
      </c>
      <c r="TXH1904" s="1230">
        <f t="shared" ref="TXH1904:TXH1907" si="3995">TXG1904/TXF1904</f>
        <v>0</v>
      </c>
      <c r="TXI1904" s="1193"/>
      <c r="TXJ1904" s="1193"/>
      <c r="TXK1904" s="2676" t="s">
        <v>698</v>
      </c>
      <c r="TXL1904" s="2677"/>
      <c r="TXM1904" s="2152">
        <f t="shared" ref="TXM1904:TXO1904" si="3996">SUM(TXM1905:TXM1907)</f>
        <v>0</v>
      </c>
      <c r="TXN1904" s="2152">
        <f t="shared" si="3996"/>
        <v>115001</v>
      </c>
      <c r="TXO1904" s="2152">
        <f t="shared" si="3996"/>
        <v>0</v>
      </c>
      <c r="TXP1904" s="1230">
        <f t="shared" ref="TXP1904:TXP1907" si="3997">TXO1904/TXN1904</f>
        <v>0</v>
      </c>
      <c r="TXQ1904" s="1193"/>
      <c r="TXR1904" s="1193"/>
      <c r="TXS1904" s="2676" t="s">
        <v>698</v>
      </c>
      <c r="TXT1904" s="2677"/>
      <c r="TXU1904" s="2152">
        <f t="shared" ref="TXU1904:TXW1904" si="3998">SUM(TXU1905:TXU1907)</f>
        <v>0</v>
      </c>
      <c r="TXV1904" s="2152">
        <f t="shared" si="3998"/>
        <v>115001</v>
      </c>
      <c r="TXW1904" s="2152">
        <f t="shared" si="3998"/>
        <v>0</v>
      </c>
      <c r="TXX1904" s="1230">
        <f t="shared" ref="TXX1904:TXX1907" si="3999">TXW1904/TXV1904</f>
        <v>0</v>
      </c>
      <c r="TXY1904" s="1193"/>
      <c r="TXZ1904" s="1193"/>
      <c r="TYA1904" s="2676" t="s">
        <v>698</v>
      </c>
      <c r="TYB1904" s="2677"/>
      <c r="TYC1904" s="2152">
        <f t="shared" ref="TYC1904:TYE1904" si="4000">SUM(TYC1905:TYC1907)</f>
        <v>0</v>
      </c>
      <c r="TYD1904" s="2152">
        <f t="shared" si="4000"/>
        <v>115001</v>
      </c>
      <c r="TYE1904" s="2152">
        <f t="shared" si="4000"/>
        <v>0</v>
      </c>
      <c r="TYF1904" s="1230">
        <f t="shared" ref="TYF1904:TYF1907" si="4001">TYE1904/TYD1904</f>
        <v>0</v>
      </c>
      <c r="TYG1904" s="1193"/>
      <c r="TYH1904" s="1193"/>
      <c r="TYI1904" s="2676" t="s">
        <v>698</v>
      </c>
      <c r="TYJ1904" s="2677"/>
      <c r="TYK1904" s="2152">
        <f t="shared" ref="TYK1904:TYM1904" si="4002">SUM(TYK1905:TYK1907)</f>
        <v>0</v>
      </c>
      <c r="TYL1904" s="2152">
        <f t="shared" si="4002"/>
        <v>115001</v>
      </c>
      <c r="TYM1904" s="2152">
        <f t="shared" si="4002"/>
        <v>0</v>
      </c>
      <c r="TYN1904" s="1230">
        <f t="shared" ref="TYN1904:TYN1907" si="4003">TYM1904/TYL1904</f>
        <v>0</v>
      </c>
      <c r="TYO1904" s="1193"/>
      <c r="TYP1904" s="1193"/>
      <c r="TYQ1904" s="2676" t="s">
        <v>698</v>
      </c>
      <c r="TYR1904" s="2677"/>
      <c r="TYS1904" s="2152">
        <f t="shared" ref="TYS1904:TYU1904" si="4004">SUM(TYS1905:TYS1907)</f>
        <v>0</v>
      </c>
      <c r="TYT1904" s="2152">
        <f t="shared" si="4004"/>
        <v>115001</v>
      </c>
      <c r="TYU1904" s="2152">
        <f t="shared" si="4004"/>
        <v>0</v>
      </c>
      <c r="TYV1904" s="1230">
        <f t="shared" ref="TYV1904:TYV1907" si="4005">TYU1904/TYT1904</f>
        <v>0</v>
      </c>
      <c r="TYW1904" s="1193"/>
      <c r="TYX1904" s="1193"/>
      <c r="TYY1904" s="2676" t="s">
        <v>698</v>
      </c>
      <c r="TYZ1904" s="2677"/>
      <c r="TZA1904" s="2152">
        <f t="shared" ref="TZA1904:TZC1904" si="4006">SUM(TZA1905:TZA1907)</f>
        <v>0</v>
      </c>
      <c r="TZB1904" s="2152">
        <f t="shared" si="4006"/>
        <v>115001</v>
      </c>
      <c r="TZC1904" s="2152">
        <f t="shared" si="4006"/>
        <v>0</v>
      </c>
      <c r="TZD1904" s="1230">
        <f t="shared" ref="TZD1904:TZD1907" si="4007">TZC1904/TZB1904</f>
        <v>0</v>
      </c>
      <c r="TZE1904" s="1193"/>
      <c r="TZF1904" s="1193"/>
      <c r="TZG1904" s="2676" t="s">
        <v>698</v>
      </c>
      <c r="TZH1904" s="2677"/>
      <c r="TZI1904" s="2152">
        <f t="shared" ref="TZI1904:TZK1904" si="4008">SUM(TZI1905:TZI1907)</f>
        <v>0</v>
      </c>
      <c r="TZJ1904" s="2152">
        <f t="shared" si="4008"/>
        <v>115001</v>
      </c>
      <c r="TZK1904" s="2152">
        <f t="shared" si="4008"/>
        <v>0</v>
      </c>
      <c r="TZL1904" s="1230">
        <f t="shared" ref="TZL1904:TZL1907" si="4009">TZK1904/TZJ1904</f>
        <v>0</v>
      </c>
      <c r="TZM1904" s="1193"/>
      <c r="TZN1904" s="1193"/>
      <c r="TZO1904" s="2676" t="s">
        <v>698</v>
      </c>
      <c r="TZP1904" s="2677"/>
      <c r="TZQ1904" s="2152">
        <f t="shared" ref="TZQ1904:TZS1904" si="4010">SUM(TZQ1905:TZQ1907)</f>
        <v>0</v>
      </c>
      <c r="TZR1904" s="2152">
        <f t="shared" si="4010"/>
        <v>115001</v>
      </c>
      <c r="TZS1904" s="2152">
        <f t="shared" si="4010"/>
        <v>0</v>
      </c>
      <c r="TZT1904" s="1230">
        <f t="shared" ref="TZT1904:TZT1907" si="4011">TZS1904/TZR1904</f>
        <v>0</v>
      </c>
      <c r="TZU1904" s="1193"/>
      <c r="TZV1904" s="1193"/>
      <c r="TZW1904" s="2676" t="s">
        <v>698</v>
      </c>
      <c r="TZX1904" s="2677"/>
      <c r="TZY1904" s="2152">
        <f t="shared" ref="TZY1904:UAA1904" si="4012">SUM(TZY1905:TZY1907)</f>
        <v>0</v>
      </c>
      <c r="TZZ1904" s="2152">
        <f t="shared" si="4012"/>
        <v>115001</v>
      </c>
      <c r="UAA1904" s="2152">
        <f t="shared" si="4012"/>
        <v>0</v>
      </c>
      <c r="UAB1904" s="1230">
        <f t="shared" ref="UAB1904:UAB1907" si="4013">UAA1904/TZZ1904</f>
        <v>0</v>
      </c>
      <c r="UAC1904" s="1193"/>
      <c r="UAD1904" s="1193"/>
      <c r="UAE1904" s="2676" t="s">
        <v>698</v>
      </c>
      <c r="UAF1904" s="2677"/>
      <c r="UAG1904" s="2152">
        <f t="shared" ref="UAG1904:UAI1904" si="4014">SUM(UAG1905:UAG1907)</f>
        <v>0</v>
      </c>
      <c r="UAH1904" s="2152">
        <f t="shared" si="4014"/>
        <v>115001</v>
      </c>
      <c r="UAI1904" s="2152">
        <f t="shared" si="4014"/>
        <v>0</v>
      </c>
      <c r="UAJ1904" s="1230">
        <f t="shared" ref="UAJ1904:UAJ1907" si="4015">UAI1904/UAH1904</f>
        <v>0</v>
      </c>
      <c r="UAK1904" s="1193"/>
      <c r="UAL1904" s="1193"/>
      <c r="UAM1904" s="2676" t="s">
        <v>698</v>
      </c>
      <c r="UAN1904" s="2677"/>
      <c r="UAO1904" s="2152">
        <f t="shared" ref="UAO1904:UAQ1904" si="4016">SUM(UAO1905:UAO1907)</f>
        <v>0</v>
      </c>
      <c r="UAP1904" s="2152">
        <f t="shared" si="4016"/>
        <v>115001</v>
      </c>
      <c r="UAQ1904" s="2152">
        <f t="shared" si="4016"/>
        <v>0</v>
      </c>
      <c r="UAR1904" s="1230">
        <f t="shared" ref="UAR1904:UAR1907" si="4017">UAQ1904/UAP1904</f>
        <v>0</v>
      </c>
      <c r="UAS1904" s="1193"/>
      <c r="UAT1904" s="1193"/>
      <c r="UAU1904" s="2676" t="s">
        <v>698</v>
      </c>
      <c r="UAV1904" s="2677"/>
      <c r="UAW1904" s="2152">
        <f t="shared" ref="UAW1904:UAY1904" si="4018">SUM(UAW1905:UAW1907)</f>
        <v>0</v>
      </c>
      <c r="UAX1904" s="2152">
        <f t="shared" si="4018"/>
        <v>115001</v>
      </c>
      <c r="UAY1904" s="2152">
        <f t="shared" si="4018"/>
        <v>0</v>
      </c>
      <c r="UAZ1904" s="1230">
        <f t="shared" ref="UAZ1904:UAZ1907" si="4019">UAY1904/UAX1904</f>
        <v>0</v>
      </c>
      <c r="UBA1904" s="1193"/>
      <c r="UBB1904" s="1193"/>
      <c r="UBC1904" s="2676" t="s">
        <v>698</v>
      </c>
      <c r="UBD1904" s="2677"/>
      <c r="UBE1904" s="2152">
        <f t="shared" ref="UBE1904:UBG1904" si="4020">SUM(UBE1905:UBE1907)</f>
        <v>0</v>
      </c>
      <c r="UBF1904" s="2152">
        <f t="shared" si="4020"/>
        <v>115001</v>
      </c>
      <c r="UBG1904" s="2152">
        <f t="shared" si="4020"/>
        <v>0</v>
      </c>
      <c r="UBH1904" s="1230">
        <f t="shared" ref="UBH1904:UBH1907" si="4021">UBG1904/UBF1904</f>
        <v>0</v>
      </c>
      <c r="UBI1904" s="1193"/>
      <c r="UBJ1904" s="1193"/>
      <c r="UBK1904" s="2676" t="s">
        <v>698</v>
      </c>
      <c r="UBL1904" s="2677"/>
      <c r="UBM1904" s="2152">
        <f t="shared" ref="UBM1904:UBO1904" si="4022">SUM(UBM1905:UBM1907)</f>
        <v>0</v>
      </c>
      <c r="UBN1904" s="2152">
        <f t="shared" si="4022"/>
        <v>115001</v>
      </c>
      <c r="UBO1904" s="2152">
        <f t="shared" si="4022"/>
        <v>0</v>
      </c>
      <c r="UBP1904" s="1230">
        <f t="shared" ref="UBP1904:UBP1907" si="4023">UBO1904/UBN1904</f>
        <v>0</v>
      </c>
      <c r="UBQ1904" s="1193"/>
      <c r="UBR1904" s="1193"/>
      <c r="UBS1904" s="2676" t="s">
        <v>698</v>
      </c>
      <c r="UBT1904" s="2677"/>
      <c r="UBU1904" s="2152">
        <f t="shared" ref="UBU1904:UBW1904" si="4024">SUM(UBU1905:UBU1907)</f>
        <v>0</v>
      </c>
      <c r="UBV1904" s="2152">
        <f t="shared" si="4024"/>
        <v>115001</v>
      </c>
      <c r="UBW1904" s="2152">
        <f t="shared" si="4024"/>
        <v>0</v>
      </c>
      <c r="UBX1904" s="1230">
        <f t="shared" ref="UBX1904:UBX1907" si="4025">UBW1904/UBV1904</f>
        <v>0</v>
      </c>
      <c r="UBY1904" s="1193"/>
      <c r="UBZ1904" s="1193"/>
      <c r="UCA1904" s="2676" t="s">
        <v>698</v>
      </c>
      <c r="UCB1904" s="2677"/>
      <c r="UCC1904" s="2152">
        <f t="shared" ref="UCC1904:UCE1904" si="4026">SUM(UCC1905:UCC1907)</f>
        <v>0</v>
      </c>
      <c r="UCD1904" s="2152">
        <f t="shared" si="4026"/>
        <v>115001</v>
      </c>
      <c r="UCE1904" s="2152">
        <f t="shared" si="4026"/>
        <v>0</v>
      </c>
      <c r="UCF1904" s="1230">
        <f t="shared" ref="UCF1904:UCF1907" si="4027">UCE1904/UCD1904</f>
        <v>0</v>
      </c>
      <c r="UCG1904" s="1193"/>
      <c r="UCH1904" s="1193"/>
      <c r="UCI1904" s="2676" t="s">
        <v>698</v>
      </c>
      <c r="UCJ1904" s="2677"/>
      <c r="UCK1904" s="2152">
        <f t="shared" ref="UCK1904:UCM1904" si="4028">SUM(UCK1905:UCK1907)</f>
        <v>0</v>
      </c>
      <c r="UCL1904" s="2152">
        <f t="shared" si="4028"/>
        <v>115001</v>
      </c>
      <c r="UCM1904" s="2152">
        <f t="shared" si="4028"/>
        <v>0</v>
      </c>
      <c r="UCN1904" s="1230">
        <f t="shared" ref="UCN1904:UCN1907" si="4029">UCM1904/UCL1904</f>
        <v>0</v>
      </c>
      <c r="UCO1904" s="1193"/>
      <c r="UCP1904" s="1193"/>
      <c r="UCQ1904" s="2676" t="s">
        <v>698</v>
      </c>
      <c r="UCR1904" s="2677"/>
      <c r="UCS1904" s="2152">
        <f t="shared" ref="UCS1904:UCU1904" si="4030">SUM(UCS1905:UCS1907)</f>
        <v>0</v>
      </c>
      <c r="UCT1904" s="2152">
        <f t="shared" si="4030"/>
        <v>115001</v>
      </c>
      <c r="UCU1904" s="2152">
        <f t="shared" si="4030"/>
        <v>0</v>
      </c>
      <c r="UCV1904" s="1230">
        <f t="shared" ref="UCV1904:UCV1907" si="4031">UCU1904/UCT1904</f>
        <v>0</v>
      </c>
      <c r="UCW1904" s="1193"/>
      <c r="UCX1904" s="1193"/>
      <c r="UCY1904" s="2676" t="s">
        <v>698</v>
      </c>
      <c r="UCZ1904" s="2677"/>
      <c r="UDA1904" s="2152">
        <f t="shared" ref="UDA1904:UDC1904" si="4032">SUM(UDA1905:UDA1907)</f>
        <v>0</v>
      </c>
      <c r="UDB1904" s="2152">
        <f t="shared" si="4032"/>
        <v>115001</v>
      </c>
      <c r="UDC1904" s="2152">
        <f t="shared" si="4032"/>
        <v>0</v>
      </c>
      <c r="UDD1904" s="1230">
        <f t="shared" ref="UDD1904:UDD1907" si="4033">UDC1904/UDB1904</f>
        <v>0</v>
      </c>
      <c r="UDE1904" s="1193"/>
      <c r="UDF1904" s="1193"/>
      <c r="UDG1904" s="2676" t="s">
        <v>698</v>
      </c>
      <c r="UDH1904" s="2677"/>
      <c r="UDI1904" s="2152">
        <f t="shared" ref="UDI1904:UDK1904" si="4034">SUM(UDI1905:UDI1907)</f>
        <v>0</v>
      </c>
      <c r="UDJ1904" s="2152">
        <f t="shared" si="4034"/>
        <v>115001</v>
      </c>
      <c r="UDK1904" s="2152">
        <f t="shared" si="4034"/>
        <v>0</v>
      </c>
      <c r="UDL1904" s="1230">
        <f t="shared" ref="UDL1904:UDL1907" si="4035">UDK1904/UDJ1904</f>
        <v>0</v>
      </c>
      <c r="UDM1904" s="1193"/>
      <c r="UDN1904" s="1193"/>
      <c r="UDO1904" s="2676" t="s">
        <v>698</v>
      </c>
      <c r="UDP1904" s="2677"/>
      <c r="UDQ1904" s="2152">
        <f t="shared" ref="UDQ1904:UDS1904" si="4036">SUM(UDQ1905:UDQ1907)</f>
        <v>0</v>
      </c>
      <c r="UDR1904" s="2152">
        <f t="shared" si="4036"/>
        <v>115001</v>
      </c>
      <c r="UDS1904" s="2152">
        <f t="shared" si="4036"/>
        <v>0</v>
      </c>
      <c r="UDT1904" s="1230">
        <f t="shared" ref="UDT1904:UDT1907" si="4037">UDS1904/UDR1904</f>
        <v>0</v>
      </c>
      <c r="UDU1904" s="1193"/>
      <c r="UDV1904" s="1193"/>
      <c r="UDW1904" s="2676" t="s">
        <v>698</v>
      </c>
      <c r="UDX1904" s="2677"/>
      <c r="UDY1904" s="2152">
        <f t="shared" ref="UDY1904:UEA1904" si="4038">SUM(UDY1905:UDY1907)</f>
        <v>0</v>
      </c>
      <c r="UDZ1904" s="2152">
        <f t="shared" si="4038"/>
        <v>115001</v>
      </c>
      <c r="UEA1904" s="2152">
        <f t="shared" si="4038"/>
        <v>0</v>
      </c>
      <c r="UEB1904" s="1230">
        <f t="shared" ref="UEB1904:UEB1907" si="4039">UEA1904/UDZ1904</f>
        <v>0</v>
      </c>
      <c r="UEC1904" s="1193"/>
      <c r="UED1904" s="1193"/>
      <c r="UEE1904" s="2676" t="s">
        <v>698</v>
      </c>
      <c r="UEF1904" s="2677"/>
      <c r="UEG1904" s="2152">
        <f t="shared" ref="UEG1904:UEI1904" si="4040">SUM(UEG1905:UEG1907)</f>
        <v>0</v>
      </c>
      <c r="UEH1904" s="2152">
        <f t="shared" si="4040"/>
        <v>115001</v>
      </c>
      <c r="UEI1904" s="2152">
        <f t="shared" si="4040"/>
        <v>0</v>
      </c>
      <c r="UEJ1904" s="1230">
        <f t="shared" ref="UEJ1904:UEJ1907" si="4041">UEI1904/UEH1904</f>
        <v>0</v>
      </c>
      <c r="UEK1904" s="1193"/>
      <c r="UEL1904" s="1193"/>
      <c r="UEM1904" s="2676" t="s">
        <v>698</v>
      </c>
      <c r="UEN1904" s="2677"/>
      <c r="UEO1904" s="2152">
        <f t="shared" ref="UEO1904:UEQ1904" si="4042">SUM(UEO1905:UEO1907)</f>
        <v>0</v>
      </c>
      <c r="UEP1904" s="2152">
        <f t="shared" si="4042"/>
        <v>115001</v>
      </c>
      <c r="UEQ1904" s="2152">
        <f t="shared" si="4042"/>
        <v>0</v>
      </c>
      <c r="UER1904" s="1230">
        <f t="shared" ref="UER1904:UER1907" si="4043">UEQ1904/UEP1904</f>
        <v>0</v>
      </c>
      <c r="UES1904" s="1193"/>
      <c r="UET1904" s="1193"/>
      <c r="UEU1904" s="2676" t="s">
        <v>698</v>
      </c>
      <c r="UEV1904" s="2677"/>
      <c r="UEW1904" s="2152">
        <f t="shared" ref="UEW1904:UEY1904" si="4044">SUM(UEW1905:UEW1907)</f>
        <v>0</v>
      </c>
      <c r="UEX1904" s="2152">
        <f t="shared" si="4044"/>
        <v>115001</v>
      </c>
      <c r="UEY1904" s="2152">
        <f t="shared" si="4044"/>
        <v>0</v>
      </c>
      <c r="UEZ1904" s="1230">
        <f t="shared" ref="UEZ1904:UEZ1907" si="4045">UEY1904/UEX1904</f>
        <v>0</v>
      </c>
      <c r="UFA1904" s="1193"/>
      <c r="UFB1904" s="1193"/>
      <c r="UFC1904" s="2676" t="s">
        <v>698</v>
      </c>
      <c r="UFD1904" s="2677"/>
      <c r="UFE1904" s="2152">
        <f t="shared" ref="UFE1904:UFG1904" si="4046">SUM(UFE1905:UFE1907)</f>
        <v>0</v>
      </c>
      <c r="UFF1904" s="2152">
        <f t="shared" si="4046"/>
        <v>115001</v>
      </c>
      <c r="UFG1904" s="2152">
        <f t="shared" si="4046"/>
        <v>0</v>
      </c>
      <c r="UFH1904" s="1230">
        <f t="shared" ref="UFH1904:UFH1907" si="4047">UFG1904/UFF1904</f>
        <v>0</v>
      </c>
      <c r="UFI1904" s="1193"/>
      <c r="UFJ1904" s="1193"/>
      <c r="UFK1904" s="2676" t="s">
        <v>698</v>
      </c>
      <c r="UFL1904" s="2677"/>
      <c r="UFM1904" s="2152">
        <f t="shared" ref="UFM1904:UFO1904" si="4048">SUM(UFM1905:UFM1907)</f>
        <v>0</v>
      </c>
      <c r="UFN1904" s="2152">
        <f t="shared" si="4048"/>
        <v>115001</v>
      </c>
      <c r="UFO1904" s="2152">
        <f t="shared" si="4048"/>
        <v>0</v>
      </c>
      <c r="UFP1904" s="1230">
        <f t="shared" ref="UFP1904:UFP1907" si="4049">UFO1904/UFN1904</f>
        <v>0</v>
      </c>
      <c r="UFQ1904" s="1193"/>
      <c r="UFR1904" s="1193"/>
      <c r="UFS1904" s="2676" t="s">
        <v>698</v>
      </c>
      <c r="UFT1904" s="2677"/>
      <c r="UFU1904" s="2152">
        <f t="shared" ref="UFU1904:UFW1904" si="4050">SUM(UFU1905:UFU1907)</f>
        <v>0</v>
      </c>
      <c r="UFV1904" s="2152">
        <f t="shared" si="4050"/>
        <v>115001</v>
      </c>
      <c r="UFW1904" s="2152">
        <f t="shared" si="4050"/>
        <v>0</v>
      </c>
      <c r="UFX1904" s="1230">
        <f t="shared" ref="UFX1904:UFX1907" si="4051">UFW1904/UFV1904</f>
        <v>0</v>
      </c>
      <c r="UFY1904" s="1193"/>
      <c r="UFZ1904" s="1193"/>
      <c r="UGA1904" s="2676" t="s">
        <v>698</v>
      </c>
      <c r="UGB1904" s="2677"/>
      <c r="UGC1904" s="2152">
        <f t="shared" ref="UGC1904:UGE1904" si="4052">SUM(UGC1905:UGC1907)</f>
        <v>0</v>
      </c>
      <c r="UGD1904" s="2152">
        <f t="shared" si="4052"/>
        <v>115001</v>
      </c>
      <c r="UGE1904" s="2152">
        <f t="shared" si="4052"/>
        <v>0</v>
      </c>
      <c r="UGF1904" s="1230">
        <f t="shared" ref="UGF1904:UGF1907" si="4053">UGE1904/UGD1904</f>
        <v>0</v>
      </c>
      <c r="UGG1904" s="1193"/>
      <c r="UGH1904" s="1193"/>
      <c r="UGI1904" s="2676" t="s">
        <v>698</v>
      </c>
      <c r="UGJ1904" s="2677"/>
      <c r="UGK1904" s="2152">
        <f t="shared" ref="UGK1904:UGM1904" si="4054">SUM(UGK1905:UGK1907)</f>
        <v>0</v>
      </c>
      <c r="UGL1904" s="2152">
        <f t="shared" si="4054"/>
        <v>115001</v>
      </c>
      <c r="UGM1904" s="2152">
        <f t="shared" si="4054"/>
        <v>0</v>
      </c>
      <c r="UGN1904" s="1230">
        <f t="shared" ref="UGN1904:UGN1907" si="4055">UGM1904/UGL1904</f>
        <v>0</v>
      </c>
      <c r="UGO1904" s="1193"/>
      <c r="UGP1904" s="1193"/>
      <c r="UGQ1904" s="2676" t="s">
        <v>698</v>
      </c>
      <c r="UGR1904" s="2677"/>
      <c r="UGS1904" s="2152">
        <f t="shared" ref="UGS1904:UGU1904" si="4056">SUM(UGS1905:UGS1907)</f>
        <v>0</v>
      </c>
      <c r="UGT1904" s="2152">
        <f t="shared" si="4056"/>
        <v>115001</v>
      </c>
      <c r="UGU1904" s="2152">
        <f t="shared" si="4056"/>
        <v>0</v>
      </c>
      <c r="UGV1904" s="1230">
        <f t="shared" ref="UGV1904:UGV1907" si="4057">UGU1904/UGT1904</f>
        <v>0</v>
      </c>
      <c r="UGW1904" s="1193"/>
      <c r="UGX1904" s="1193"/>
      <c r="UGY1904" s="2676" t="s">
        <v>698</v>
      </c>
      <c r="UGZ1904" s="2677"/>
      <c r="UHA1904" s="2152">
        <f t="shared" ref="UHA1904:UHC1904" si="4058">SUM(UHA1905:UHA1907)</f>
        <v>0</v>
      </c>
      <c r="UHB1904" s="2152">
        <f t="shared" si="4058"/>
        <v>115001</v>
      </c>
      <c r="UHC1904" s="2152">
        <f t="shared" si="4058"/>
        <v>0</v>
      </c>
      <c r="UHD1904" s="1230">
        <f t="shared" ref="UHD1904:UHD1907" si="4059">UHC1904/UHB1904</f>
        <v>0</v>
      </c>
      <c r="UHE1904" s="1193"/>
      <c r="UHF1904" s="1193"/>
      <c r="UHG1904" s="2676" t="s">
        <v>698</v>
      </c>
      <c r="UHH1904" s="2677"/>
      <c r="UHI1904" s="2152">
        <f t="shared" ref="UHI1904:UHK1904" si="4060">SUM(UHI1905:UHI1907)</f>
        <v>0</v>
      </c>
      <c r="UHJ1904" s="2152">
        <f t="shared" si="4060"/>
        <v>115001</v>
      </c>
      <c r="UHK1904" s="2152">
        <f t="shared" si="4060"/>
        <v>0</v>
      </c>
      <c r="UHL1904" s="1230">
        <f t="shared" ref="UHL1904:UHL1907" si="4061">UHK1904/UHJ1904</f>
        <v>0</v>
      </c>
      <c r="UHM1904" s="1193"/>
      <c r="UHN1904" s="1193"/>
      <c r="UHO1904" s="2676" t="s">
        <v>698</v>
      </c>
      <c r="UHP1904" s="2677"/>
      <c r="UHQ1904" s="2152">
        <f t="shared" ref="UHQ1904:UHS1904" si="4062">SUM(UHQ1905:UHQ1907)</f>
        <v>0</v>
      </c>
      <c r="UHR1904" s="2152">
        <f t="shared" si="4062"/>
        <v>115001</v>
      </c>
      <c r="UHS1904" s="2152">
        <f t="shared" si="4062"/>
        <v>0</v>
      </c>
      <c r="UHT1904" s="1230">
        <f t="shared" ref="UHT1904:UHT1907" si="4063">UHS1904/UHR1904</f>
        <v>0</v>
      </c>
      <c r="UHU1904" s="1193"/>
      <c r="UHV1904" s="1193"/>
      <c r="UHW1904" s="2676" t="s">
        <v>698</v>
      </c>
      <c r="UHX1904" s="2677"/>
      <c r="UHY1904" s="2152">
        <f t="shared" ref="UHY1904:UIA1904" si="4064">SUM(UHY1905:UHY1907)</f>
        <v>0</v>
      </c>
      <c r="UHZ1904" s="2152">
        <f t="shared" si="4064"/>
        <v>115001</v>
      </c>
      <c r="UIA1904" s="2152">
        <f t="shared" si="4064"/>
        <v>0</v>
      </c>
      <c r="UIB1904" s="1230">
        <f t="shared" ref="UIB1904:UIB1907" si="4065">UIA1904/UHZ1904</f>
        <v>0</v>
      </c>
      <c r="UIC1904" s="1193"/>
      <c r="UID1904" s="1193"/>
      <c r="UIE1904" s="2676" t="s">
        <v>698</v>
      </c>
      <c r="UIF1904" s="2677"/>
      <c r="UIG1904" s="2152">
        <f t="shared" ref="UIG1904:UII1904" si="4066">SUM(UIG1905:UIG1907)</f>
        <v>0</v>
      </c>
      <c r="UIH1904" s="2152">
        <f t="shared" si="4066"/>
        <v>115001</v>
      </c>
      <c r="UII1904" s="2152">
        <f t="shared" si="4066"/>
        <v>0</v>
      </c>
      <c r="UIJ1904" s="1230">
        <f t="shared" ref="UIJ1904:UIJ1907" si="4067">UII1904/UIH1904</f>
        <v>0</v>
      </c>
      <c r="UIK1904" s="1193"/>
      <c r="UIL1904" s="1193"/>
      <c r="UIM1904" s="2676" t="s">
        <v>698</v>
      </c>
      <c r="UIN1904" s="2677"/>
      <c r="UIO1904" s="2152">
        <f t="shared" ref="UIO1904:UIQ1904" si="4068">SUM(UIO1905:UIO1907)</f>
        <v>0</v>
      </c>
      <c r="UIP1904" s="2152">
        <f t="shared" si="4068"/>
        <v>115001</v>
      </c>
      <c r="UIQ1904" s="2152">
        <f t="shared" si="4068"/>
        <v>0</v>
      </c>
      <c r="UIR1904" s="1230">
        <f t="shared" ref="UIR1904:UIR1907" si="4069">UIQ1904/UIP1904</f>
        <v>0</v>
      </c>
      <c r="UIS1904" s="1193"/>
      <c r="UIT1904" s="1193"/>
      <c r="UIU1904" s="2676" t="s">
        <v>698</v>
      </c>
      <c r="UIV1904" s="2677"/>
      <c r="UIW1904" s="2152">
        <f t="shared" ref="UIW1904:UIY1904" si="4070">SUM(UIW1905:UIW1907)</f>
        <v>0</v>
      </c>
      <c r="UIX1904" s="2152">
        <f t="shared" si="4070"/>
        <v>115001</v>
      </c>
      <c r="UIY1904" s="2152">
        <f t="shared" si="4070"/>
        <v>0</v>
      </c>
      <c r="UIZ1904" s="1230">
        <f t="shared" ref="UIZ1904:UIZ1907" si="4071">UIY1904/UIX1904</f>
        <v>0</v>
      </c>
      <c r="UJA1904" s="1193"/>
      <c r="UJB1904" s="1193"/>
      <c r="UJC1904" s="2676" t="s">
        <v>698</v>
      </c>
      <c r="UJD1904" s="2677"/>
      <c r="UJE1904" s="2152">
        <f t="shared" ref="UJE1904:UJG1904" si="4072">SUM(UJE1905:UJE1907)</f>
        <v>0</v>
      </c>
      <c r="UJF1904" s="2152">
        <f t="shared" si="4072"/>
        <v>115001</v>
      </c>
      <c r="UJG1904" s="2152">
        <f t="shared" si="4072"/>
        <v>0</v>
      </c>
      <c r="UJH1904" s="1230">
        <f t="shared" ref="UJH1904:UJH1907" si="4073">UJG1904/UJF1904</f>
        <v>0</v>
      </c>
      <c r="UJI1904" s="1193"/>
      <c r="UJJ1904" s="1193"/>
      <c r="UJK1904" s="2676" t="s">
        <v>698</v>
      </c>
      <c r="UJL1904" s="2677"/>
      <c r="UJM1904" s="2152">
        <f t="shared" ref="UJM1904:UJO1904" si="4074">SUM(UJM1905:UJM1907)</f>
        <v>0</v>
      </c>
      <c r="UJN1904" s="2152">
        <f t="shared" si="4074"/>
        <v>115001</v>
      </c>
      <c r="UJO1904" s="2152">
        <f t="shared" si="4074"/>
        <v>0</v>
      </c>
      <c r="UJP1904" s="1230">
        <f t="shared" ref="UJP1904:UJP1907" si="4075">UJO1904/UJN1904</f>
        <v>0</v>
      </c>
      <c r="UJQ1904" s="1193"/>
      <c r="UJR1904" s="1193"/>
      <c r="UJS1904" s="2676" t="s">
        <v>698</v>
      </c>
      <c r="UJT1904" s="2677"/>
      <c r="UJU1904" s="2152">
        <f t="shared" ref="UJU1904:UJW1904" si="4076">SUM(UJU1905:UJU1907)</f>
        <v>0</v>
      </c>
      <c r="UJV1904" s="2152">
        <f t="shared" si="4076"/>
        <v>115001</v>
      </c>
      <c r="UJW1904" s="2152">
        <f t="shared" si="4076"/>
        <v>0</v>
      </c>
      <c r="UJX1904" s="1230">
        <f t="shared" ref="UJX1904:UJX1907" si="4077">UJW1904/UJV1904</f>
        <v>0</v>
      </c>
      <c r="UJY1904" s="1193"/>
      <c r="UJZ1904" s="1193"/>
      <c r="UKA1904" s="2676" t="s">
        <v>698</v>
      </c>
      <c r="UKB1904" s="2677"/>
      <c r="UKC1904" s="2152">
        <f t="shared" ref="UKC1904:UKE1904" si="4078">SUM(UKC1905:UKC1907)</f>
        <v>0</v>
      </c>
      <c r="UKD1904" s="2152">
        <f t="shared" si="4078"/>
        <v>115001</v>
      </c>
      <c r="UKE1904" s="2152">
        <f t="shared" si="4078"/>
        <v>0</v>
      </c>
      <c r="UKF1904" s="1230">
        <f t="shared" ref="UKF1904:UKF1907" si="4079">UKE1904/UKD1904</f>
        <v>0</v>
      </c>
      <c r="UKG1904" s="1193"/>
      <c r="UKH1904" s="1193"/>
      <c r="UKI1904" s="2676" t="s">
        <v>698</v>
      </c>
      <c r="UKJ1904" s="2677"/>
      <c r="UKK1904" s="2152">
        <f t="shared" ref="UKK1904:UKM1904" si="4080">SUM(UKK1905:UKK1907)</f>
        <v>0</v>
      </c>
      <c r="UKL1904" s="2152">
        <f t="shared" si="4080"/>
        <v>115001</v>
      </c>
      <c r="UKM1904" s="2152">
        <f t="shared" si="4080"/>
        <v>0</v>
      </c>
      <c r="UKN1904" s="1230">
        <f t="shared" ref="UKN1904:UKN1907" si="4081">UKM1904/UKL1904</f>
        <v>0</v>
      </c>
      <c r="UKO1904" s="1193"/>
      <c r="UKP1904" s="1193"/>
      <c r="UKQ1904" s="2676" t="s">
        <v>698</v>
      </c>
      <c r="UKR1904" s="2677"/>
      <c r="UKS1904" s="2152">
        <f t="shared" ref="UKS1904:UKU1904" si="4082">SUM(UKS1905:UKS1907)</f>
        <v>0</v>
      </c>
      <c r="UKT1904" s="2152">
        <f t="shared" si="4082"/>
        <v>115001</v>
      </c>
      <c r="UKU1904" s="2152">
        <f t="shared" si="4082"/>
        <v>0</v>
      </c>
      <c r="UKV1904" s="1230">
        <f t="shared" ref="UKV1904:UKV1907" si="4083">UKU1904/UKT1904</f>
        <v>0</v>
      </c>
      <c r="UKW1904" s="1193"/>
      <c r="UKX1904" s="1193"/>
      <c r="UKY1904" s="2676" t="s">
        <v>698</v>
      </c>
      <c r="UKZ1904" s="2677"/>
      <c r="ULA1904" s="2152">
        <f t="shared" ref="ULA1904:ULC1904" si="4084">SUM(ULA1905:ULA1907)</f>
        <v>0</v>
      </c>
      <c r="ULB1904" s="2152">
        <f t="shared" si="4084"/>
        <v>115001</v>
      </c>
      <c r="ULC1904" s="2152">
        <f t="shared" si="4084"/>
        <v>0</v>
      </c>
      <c r="ULD1904" s="1230">
        <f t="shared" ref="ULD1904:ULD1907" si="4085">ULC1904/ULB1904</f>
        <v>0</v>
      </c>
      <c r="ULE1904" s="1193"/>
      <c r="ULF1904" s="1193"/>
      <c r="ULG1904" s="2676" t="s">
        <v>698</v>
      </c>
      <c r="ULH1904" s="2677"/>
      <c r="ULI1904" s="2152">
        <f t="shared" ref="ULI1904:ULK1904" si="4086">SUM(ULI1905:ULI1907)</f>
        <v>0</v>
      </c>
      <c r="ULJ1904" s="2152">
        <f t="shared" si="4086"/>
        <v>115001</v>
      </c>
      <c r="ULK1904" s="2152">
        <f t="shared" si="4086"/>
        <v>0</v>
      </c>
      <c r="ULL1904" s="1230">
        <f t="shared" ref="ULL1904:ULL1907" si="4087">ULK1904/ULJ1904</f>
        <v>0</v>
      </c>
      <c r="ULM1904" s="1193"/>
      <c r="ULN1904" s="1193"/>
      <c r="ULO1904" s="2676" t="s">
        <v>698</v>
      </c>
      <c r="ULP1904" s="2677"/>
      <c r="ULQ1904" s="2152">
        <f t="shared" ref="ULQ1904:ULS1904" si="4088">SUM(ULQ1905:ULQ1907)</f>
        <v>0</v>
      </c>
      <c r="ULR1904" s="2152">
        <f t="shared" si="4088"/>
        <v>115001</v>
      </c>
      <c r="ULS1904" s="2152">
        <f t="shared" si="4088"/>
        <v>0</v>
      </c>
      <c r="ULT1904" s="1230">
        <f t="shared" ref="ULT1904:ULT1907" si="4089">ULS1904/ULR1904</f>
        <v>0</v>
      </c>
      <c r="ULU1904" s="1193"/>
      <c r="ULV1904" s="1193"/>
      <c r="ULW1904" s="2676" t="s">
        <v>698</v>
      </c>
      <c r="ULX1904" s="2677"/>
      <c r="ULY1904" s="2152">
        <f t="shared" ref="ULY1904:UMA1904" si="4090">SUM(ULY1905:ULY1907)</f>
        <v>0</v>
      </c>
      <c r="ULZ1904" s="2152">
        <f t="shared" si="4090"/>
        <v>115001</v>
      </c>
      <c r="UMA1904" s="2152">
        <f t="shared" si="4090"/>
        <v>0</v>
      </c>
      <c r="UMB1904" s="1230">
        <f t="shared" ref="UMB1904:UMB1907" si="4091">UMA1904/ULZ1904</f>
        <v>0</v>
      </c>
      <c r="UMC1904" s="1193"/>
      <c r="UMD1904" s="1193"/>
      <c r="UME1904" s="2676" t="s">
        <v>698</v>
      </c>
      <c r="UMF1904" s="2677"/>
      <c r="UMG1904" s="2152">
        <f t="shared" ref="UMG1904:UMI1904" si="4092">SUM(UMG1905:UMG1907)</f>
        <v>0</v>
      </c>
      <c r="UMH1904" s="2152">
        <f t="shared" si="4092"/>
        <v>115001</v>
      </c>
      <c r="UMI1904" s="2152">
        <f t="shared" si="4092"/>
        <v>0</v>
      </c>
      <c r="UMJ1904" s="1230">
        <f t="shared" ref="UMJ1904:UMJ1907" si="4093">UMI1904/UMH1904</f>
        <v>0</v>
      </c>
      <c r="UMK1904" s="1193"/>
      <c r="UML1904" s="1193"/>
      <c r="UMM1904" s="2676" t="s">
        <v>698</v>
      </c>
      <c r="UMN1904" s="2677"/>
      <c r="UMO1904" s="2152">
        <f t="shared" ref="UMO1904:UMQ1904" si="4094">SUM(UMO1905:UMO1907)</f>
        <v>0</v>
      </c>
      <c r="UMP1904" s="2152">
        <f t="shared" si="4094"/>
        <v>115001</v>
      </c>
      <c r="UMQ1904" s="2152">
        <f t="shared" si="4094"/>
        <v>0</v>
      </c>
      <c r="UMR1904" s="1230">
        <f t="shared" ref="UMR1904:UMR1907" si="4095">UMQ1904/UMP1904</f>
        <v>0</v>
      </c>
      <c r="UMS1904" s="1193"/>
      <c r="UMT1904" s="1193"/>
      <c r="UMU1904" s="2676" t="s">
        <v>698</v>
      </c>
      <c r="UMV1904" s="2677"/>
      <c r="UMW1904" s="2152">
        <f t="shared" ref="UMW1904:UMY1904" si="4096">SUM(UMW1905:UMW1907)</f>
        <v>0</v>
      </c>
      <c r="UMX1904" s="2152">
        <f t="shared" si="4096"/>
        <v>115001</v>
      </c>
      <c r="UMY1904" s="2152">
        <f t="shared" si="4096"/>
        <v>0</v>
      </c>
      <c r="UMZ1904" s="1230">
        <f t="shared" ref="UMZ1904:UMZ1907" si="4097">UMY1904/UMX1904</f>
        <v>0</v>
      </c>
      <c r="UNA1904" s="1193"/>
      <c r="UNB1904" s="1193"/>
      <c r="UNC1904" s="2676" t="s">
        <v>698</v>
      </c>
      <c r="UND1904" s="2677"/>
      <c r="UNE1904" s="2152">
        <f t="shared" ref="UNE1904:UNG1904" si="4098">SUM(UNE1905:UNE1907)</f>
        <v>0</v>
      </c>
      <c r="UNF1904" s="2152">
        <f t="shared" si="4098"/>
        <v>115001</v>
      </c>
      <c r="UNG1904" s="2152">
        <f t="shared" si="4098"/>
        <v>0</v>
      </c>
      <c r="UNH1904" s="1230">
        <f t="shared" ref="UNH1904:UNH1907" si="4099">UNG1904/UNF1904</f>
        <v>0</v>
      </c>
      <c r="UNI1904" s="1193"/>
      <c r="UNJ1904" s="1193"/>
      <c r="UNK1904" s="2676" t="s">
        <v>698</v>
      </c>
      <c r="UNL1904" s="2677"/>
      <c r="UNM1904" s="2152">
        <f t="shared" ref="UNM1904:UNO1904" si="4100">SUM(UNM1905:UNM1907)</f>
        <v>0</v>
      </c>
      <c r="UNN1904" s="2152">
        <f t="shared" si="4100"/>
        <v>115001</v>
      </c>
      <c r="UNO1904" s="2152">
        <f t="shared" si="4100"/>
        <v>0</v>
      </c>
      <c r="UNP1904" s="1230">
        <f t="shared" ref="UNP1904:UNP1907" si="4101">UNO1904/UNN1904</f>
        <v>0</v>
      </c>
      <c r="UNQ1904" s="1193"/>
      <c r="UNR1904" s="1193"/>
      <c r="UNS1904" s="2676" t="s">
        <v>698</v>
      </c>
      <c r="UNT1904" s="2677"/>
      <c r="UNU1904" s="2152">
        <f t="shared" ref="UNU1904:UNW1904" si="4102">SUM(UNU1905:UNU1907)</f>
        <v>0</v>
      </c>
      <c r="UNV1904" s="2152">
        <f t="shared" si="4102"/>
        <v>115001</v>
      </c>
      <c r="UNW1904" s="2152">
        <f t="shared" si="4102"/>
        <v>0</v>
      </c>
      <c r="UNX1904" s="1230">
        <f t="shared" ref="UNX1904:UNX1907" si="4103">UNW1904/UNV1904</f>
        <v>0</v>
      </c>
      <c r="UNY1904" s="1193"/>
      <c r="UNZ1904" s="1193"/>
      <c r="UOA1904" s="2676" t="s">
        <v>698</v>
      </c>
      <c r="UOB1904" s="2677"/>
      <c r="UOC1904" s="2152">
        <f t="shared" ref="UOC1904:UOE1904" si="4104">SUM(UOC1905:UOC1907)</f>
        <v>0</v>
      </c>
      <c r="UOD1904" s="2152">
        <f t="shared" si="4104"/>
        <v>115001</v>
      </c>
      <c r="UOE1904" s="2152">
        <f t="shared" si="4104"/>
        <v>0</v>
      </c>
      <c r="UOF1904" s="1230">
        <f t="shared" ref="UOF1904:UOF1907" si="4105">UOE1904/UOD1904</f>
        <v>0</v>
      </c>
      <c r="UOG1904" s="1193"/>
      <c r="UOH1904" s="1193"/>
      <c r="UOI1904" s="2676" t="s">
        <v>698</v>
      </c>
      <c r="UOJ1904" s="2677"/>
      <c r="UOK1904" s="2152">
        <f t="shared" ref="UOK1904:UOM1904" si="4106">SUM(UOK1905:UOK1907)</f>
        <v>0</v>
      </c>
      <c r="UOL1904" s="2152">
        <f t="shared" si="4106"/>
        <v>115001</v>
      </c>
      <c r="UOM1904" s="2152">
        <f t="shared" si="4106"/>
        <v>0</v>
      </c>
      <c r="UON1904" s="1230">
        <f t="shared" ref="UON1904:UON1907" si="4107">UOM1904/UOL1904</f>
        <v>0</v>
      </c>
      <c r="UOO1904" s="1193"/>
      <c r="UOP1904" s="1193"/>
      <c r="UOQ1904" s="2676" t="s">
        <v>698</v>
      </c>
      <c r="UOR1904" s="2677"/>
      <c r="UOS1904" s="2152">
        <f t="shared" ref="UOS1904:UOU1904" si="4108">SUM(UOS1905:UOS1907)</f>
        <v>0</v>
      </c>
      <c r="UOT1904" s="2152">
        <f t="shared" si="4108"/>
        <v>115001</v>
      </c>
      <c r="UOU1904" s="2152">
        <f t="shared" si="4108"/>
        <v>0</v>
      </c>
      <c r="UOV1904" s="1230">
        <f t="shared" ref="UOV1904:UOV1907" si="4109">UOU1904/UOT1904</f>
        <v>0</v>
      </c>
      <c r="UOW1904" s="1193"/>
      <c r="UOX1904" s="1193"/>
      <c r="UOY1904" s="2676" t="s">
        <v>698</v>
      </c>
      <c r="UOZ1904" s="2677"/>
      <c r="UPA1904" s="2152">
        <f t="shared" ref="UPA1904:UPC1904" si="4110">SUM(UPA1905:UPA1907)</f>
        <v>0</v>
      </c>
      <c r="UPB1904" s="2152">
        <f t="shared" si="4110"/>
        <v>115001</v>
      </c>
      <c r="UPC1904" s="2152">
        <f t="shared" si="4110"/>
        <v>0</v>
      </c>
      <c r="UPD1904" s="1230">
        <f t="shared" ref="UPD1904:UPD1907" si="4111">UPC1904/UPB1904</f>
        <v>0</v>
      </c>
      <c r="UPE1904" s="1193"/>
      <c r="UPF1904" s="1193"/>
      <c r="UPG1904" s="2676" t="s">
        <v>698</v>
      </c>
      <c r="UPH1904" s="2677"/>
      <c r="UPI1904" s="2152">
        <f t="shared" ref="UPI1904:UPK1904" si="4112">SUM(UPI1905:UPI1907)</f>
        <v>0</v>
      </c>
      <c r="UPJ1904" s="2152">
        <f t="shared" si="4112"/>
        <v>115001</v>
      </c>
      <c r="UPK1904" s="2152">
        <f t="shared" si="4112"/>
        <v>0</v>
      </c>
      <c r="UPL1904" s="1230">
        <f t="shared" ref="UPL1904:UPL1907" si="4113">UPK1904/UPJ1904</f>
        <v>0</v>
      </c>
      <c r="UPM1904" s="1193"/>
      <c r="UPN1904" s="1193"/>
      <c r="UPO1904" s="2676" t="s">
        <v>698</v>
      </c>
      <c r="UPP1904" s="2677"/>
      <c r="UPQ1904" s="2152">
        <f t="shared" ref="UPQ1904:UPS1904" si="4114">SUM(UPQ1905:UPQ1907)</f>
        <v>0</v>
      </c>
      <c r="UPR1904" s="2152">
        <f t="shared" si="4114"/>
        <v>115001</v>
      </c>
      <c r="UPS1904" s="2152">
        <f t="shared" si="4114"/>
        <v>0</v>
      </c>
      <c r="UPT1904" s="1230">
        <f t="shared" ref="UPT1904:UPT1907" si="4115">UPS1904/UPR1904</f>
        <v>0</v>
      </c>
      <c r="UPU1904" s="1193"/>
      <c r="UPV1904" s="1193"/>
      <c r="UPW1904" s="2676" t="s">
        <v>698</v>
      </c>
      <c r="UPX1904" s="2677"/>
      <c r="UPY1904" s="2152">
        <f t="shared" ref="UPY1904:UQA1904" si="4116">SUM(UPY1905:UPY1907)</f>
        <v>0</v>
      </c>
      <c r="UPZ1904" s="2152">
        <f t="shared" si="4116"/>
        <v>115001</v>
      </c>
      <c r="UQA1904" s="2152">
        <f t="shared" si="4116"/>
        <v>0</v>
      </c>
      <c r="UQB1904" s="1230">
        <f t="shared" ref="UQB1904:UQB1907" si="4117">UQA1904/UPZ1904</f>
        <v>0</v>
      </c>
      <c r="UQC1904" s="1193"/>
      <c r="UQD1904" s="1193"/>
      <c r="UQE1904" s="2676" t="s">
        <v>698</v>
      </c>
      <c r="UQF1904" s="2677"/>
      <c r="UQG1904" s="2152">
        <f t="shared" ref="UQG1904:UQI1904" si="4118">SUM(UQG1905:UQG1907)</f>
        <v>0</v>
      </c>
      <c r="UQH1904" s="2152">
        <f t="shared" si="4118"/>
        <v>115001</v>
      </c>
      <c r="UQI1904" s="2152">
        <f t="shared" si="4118"/>
        <v>0</v>
      </c>
      <c r="UQJ1904" s="1230">
        <f t="shared" ref="UQJ1904:UQJ1907" si="4119">UQI1904/UQH1904</f>
        <v>0</v>
      </c>
      <c r="UQK1904" s="1193"/>
      <c r="UQL1904" s="1193"/>
      <c r="UQM1904" s="2676" t="s">
        <v>698</v>
      </c>
      <c r="UQN1904" s="2677"/>
      <c r="UQO1904" s="2152">
        <f t="shared" ref="UQO1904:UQQ1904" si="4120">SUM(UQO1905:UQO1907)</f>
        <v>0</v>
      </c>
      <c r="UQP1904" s="2152">
        <f t="shared" si="4120"/>
        <v>115001</v>
      </c>
      <c r="UQQ1904" s="2152">
        <f t="shared" si="4120"/>
        <v>0</v>
      </c>
      <c r="UQR1904" s="1230">
        <f t="shared" ref="UQR1904:UQR1907" si="4121">UQQ1904/UQP1904</f>
        <v>0</v>
      </c>
      <c r="UQS1904" s="1193"/>
      <c r="UQT1904" s="1193"/>
      <c r="UQU1904" s="2676" t="s">
        <v>698</v>
      </c>
      <c r="UQV1904" s="2677"/>
      <c r="UQW1904" s="2152">
        <f t="shared" ref="UQW1904:UQY1904" si="4122">SUM(UQW1905:UQW1907)</f>
        <v>0</v>
      </c>
      <c r="UQX1904" s="2152">
        <f t="shared" si="4122"/>
        <v>115001</v>
      </c>
      <c r="UQY1904" s="2152">
        <f t="shared" si="4122"/>
        <v>0</v>
      </c>
      <c r="UQZ1904" s="1230">
        <f t="shared" ref="UQZ1904:UQZ1907" si="4123">UQY1904/UQX1904</f>
        <v>0</v>
      </c>
      <c r="URA1904" s="1193"/>
      <c r="URB1904" s="1193"/>
      <c r="URC1904" s="2676" t="s">
        <v>698</v>
      </c>
      <c r="URD1904" s="2677"/>
      <c r="URE1904" s="2152">
        <f t="shared" ref="URE1904:URG1904" si="4124">SUM(URE1905:URE1907)</f>
        <v>0</v>
      </c>
      <c r="URF1904" s="2152">
        <f t="shared" si="4124"/>
        <v>115001</v>
      </c>
      <c r="URG1904" s="2152">
        <f t="shared" si="4124"/>
        <v>0</v>
      </c>
      <c r="URH1904" s="1230">
        <f t="shared" ref="URH1904:URH1907" si="4125">URG1904/URF1904</f>
        <v>0</v>
      </c>
      <c r="URI1904" s="1193"/>
      <c r="URJ1904" s="1193"/>
      <c r="URK1904" s="2676" t="s">
        <v>698</v>
      </c>
      <c r="URL1904" s="2677"/>
      <c r="URM1904" s="2152">
        <f t="shared" ref="URM1904:URO1904" si="4126">SUM(URM1905:URM1907)</f>
        <v>0</v>
      </c>
      <c r="URN1904" s="2152">
        <f t="shared" si="4126"/>
        <v>115001</v>
      </c>
      <c r="URO1904" s="2152">
        <f t="shared" si="4126"/>
        <v>0</v>
      </c>
      <c r="URP1904" s="1230">
        <f t="shared" ref="URP1904:URP1907" si="4127">URO1904/URN1904</f>
        <v>0</v>
      </c>
      <c r="URQ1904" s="1193"/>
      <c r="URR1904" s="1193"/>
      <c r="URS1904" s="2676" t="s">
        <v>698</v>
      </c>
      <c r="URT1904" s="2677"/>
      <c r="URU1904" s="2152">
        <f t="shared" ref="URU1904:URW1904" si="4128">SUM(URU1905:URU1907)</f>
        <v>0</v>
      </c>
      <c r="URV1904" s="2152">
        <f t="shared" si="4128"/>
        <v>115001</v>
      </c>
      <c r="URW1904" s="2152">
        <f t="shared" si="4128"/>
        <v>0</v>
      </c>
      <c r="URX1904" s="1230">
        <f t="shared" ref="URX1904:URX1907" si="4129">URW1904/URV1904</f>
        <v>0</v>
      </c>
      <c r="URY1904" s="1193"/>
      <c r="URZ1904" s="1193"/>
      <c r="USA1904" s="2676" t="s">
        <v>698</v>
      </c>
      <c r="USB1904" s="2677"/>
      <c r="USC1904" s="2152">
        <f t="shared" ref="USC1904:USE1904" si="4130">SUM(USC1905:USC1907)</f>
        <v>0</v>
      </c>
      <c r="USD1904" s="2152">
        <f t="shared" si="4130"/>
        <v>115001</v>
      </c>
      <c r="USE1904" s="2152">
        <f t="shared" si="4130"/>
        <v>0</v>
      </c>
      <c r="USF1904" s="1230">
        <f t="shared" ref="USF1904:USF1907" si="4131">USE1904/USD1904</f>
        <v>0</v>
      </c>
      <c r="USG1904" s="1193"/>
      <c r="USH1904" s="1193"/>
      <c r="USI1904" s="2676" t="s">
        <v>698</v>
      </c>
      <c r="USJ1904" s="2677"/>
      <c r="USK1904" s="2152">
        <f t="shared" ref="USK1904:USM1904" si="4132">SUM(USK1905:USK1907)</f>
        <v>0</v>
      </c>
      <c r="USL1904" s="2152">
        <f t="shared" si="4132"/>
        <v>115001</v>
      </c>
      <c r="USM1904" s="2152">
        <f t="shared" si="4132"/>
        <v>0</v>
      </c>
      <c r="USN1904" s="1230">
        <f t="shared" ref="USN1904:USN1907" si="4133">USM1904/USL1904</f>
        <v>0</v>
      </c>
      <c r="USO1904" s="1193"/>
      <c r="USP1904" s="1193"/>
      <c r="USQ1904" s="2676" t="s">
        <v>698</v>
      </c>
      <c r="USR1904" s="2677"/>
      <c r="USS1904" s="2152">
        <f t="shared" ref="USS1904:USU1904" si="4134">SUM(USS1905:USS1907)</f>
        <v>0</v>
      </c>
      <c r="UST1904" s="2152">
        <f t="shared" si="4134"/>
        <v>115001</v>
      </c>
      <c r="USU1904" s="2152">
        <f t="shared" si="4134"/>
        <v>0</v>
      </c>
      <c r="USV1904" s="1230">
        <f t="shared" ref="USV1904:USV1907" si="4135">USU1904/UST1904</f>
        <v>0</v>
      </c>
      <c r="USW1904" s="1193"/>
      <c r="USX1904" s="1193"/>
      <c r="USY1904" s="2676" t="s">
        <v>698</v>
      </c>
      <c r="USZ1904" s="2677"/>
      <c r="UTA1904" s="2152">
        <f t="shared" ref="UTA1904:UTC1904" si="4136">SUM(UTA1905:UTA1907)</f>
        <v>0</v>
      </c>
      <c r="UTB1904" s="2152">
        <f t="shared" si="4136"/>
        <v>115001</v>
      </c>
      <c r="UTC1904" s="2152">
        <f t="shared" si="4136"/>
        <v>0</v>
      </c>
      <c r="UTD1904" s="1230">
        <f t="shared" ref="UTD1904:UTD1907" si="4137">UTC1904/UTB1904</f>
        <v>0</v>
      </c>
      <c r="UTE1904" s="1193"/>
      <c r="UTF1904" s="1193"/>
      <c r="UTG1904" s="2676" t="s">
        <v>698</v>
      </c>
      <c r="UTH1904" s="2677"/>
      <c r="UTI1904" s="2152">
        <f t="shared" ref="UTI1904:UTK1904" si="4138">SUM(UTI1905:UTI1907)</f>
        <v>0</v>
      </c>
      <c r="UTJ1904" s="2152">
        <f t="shared" si="4138"/>
        <v>115001</v>
      </c>
      <c r="UTK1904" s="2152">
        <f t="shared" si="4138"/>
        <v>0</v>
      </c>
      <c r="UTL1904" s="1230">
        <f t="shared" ref="UTL1904:UTL1907" si="4139">UTK1904/UTJ1904</f>
        <v>0</v>
      </c>
      <c r="UTM1904" s="1193"/>
      <c r="UTN1904" s="1193"/>
      <c r="UTO1904" s="2676" t="s">
        <v>698</v>
      </c>
      <c r="UTP1904" s="2677"/>
      <c r="UTQ1904" s="2152">
        <f t="shared" ref="UTQ1904:UTS1904" si="4140">SUM(UTQ1905:UTQ1907)</f>
        <v>0</v>
      </c>
      <c r="UTR1904" s="2152">
        <f t="shared" si="4140"/>
        <v>115001</v>
      </c>
      <c r="UTS1904" s="2152">
        <f t="shared" si="4140"/>
        <v>0</v>
      </c>
      <c r="UTT1904" s="1230">
        <f t="shared" ref="UTT1904:UTT1907" si="4141">UTS1904/UTR1904</f>
        <v>0</v>
      </c>
      <c r="UTU1904" s="1193"/>
      <c r="UTV1904" s="1193"/>
      <c r="UTW1904" s="2676" t="s">
        <v>698</v>
      </c>
      <c r="UTX1904" s="2677"/>
      <c r="UTY1904" s="2152">
        <f t="shared" ref="UTY1904:UUA1904" si="4142">SUM(UTY1905:UTY1907)</f>
        <v>0</v>
      </c>
      <c r="UTZ1904" s="2152">
        <f t="shared" si="4142"/>
        <v>115001</v>
      </c>
      <c r="UUA1904" s="2152">
        <f t="shared" si="4142"/>
        <v>0</v>
      </c>
      <c r="UUB1904" s="1230">
        <f t="shared" ref="UUB1904:UUB1907" si="4143">UUA1904/UTZ1904</f>
        <v>0</v>
      </c>
      <c r="UUC1904" s="1193"/>
      <c r="UUD1904" s="1193"/>
      <c r="UUE1904" s="2676" t="s">
        <v>698</v>
      </c>
      <c r="UUF1904" s="2677"/>
      <c r="UUG1904" s="2152">
        <f t="shared" ref="UUG1904:UUI1904" si="4144">SUM(UUG1905:UUG1907)</f>
        <v>0</v>
      </c>
      <c r="UUH1904" s="2152">
        <f t="shared" si="4144"/>
        <v>115001</v>
      </c>
      <c r="UUI1904" s="2152">
        <f t="shared" si="4144"/>
        <v>0</v>
      </c>
      <c r="UUJ1904" s="1230">
        <f t="shared" ref="UUJ1904:UUJ1907" si="4145">UUI1904/UUH1904</f>
        <v>0</v>
      </c>
      <c r="UUK1904" s="1193"/>
      <c r="UUL1904" s="1193"/>
      <c r="UUM1904" s="2676" t="s">
        <v>698</v>
      </c>
      <c r="UUN1904" s="2677"/>
      <c r="UUO1904" s="2152">
        <f t="shared" ref="UUO1904:UUQ1904" si="4146">SUM(UUO1905:UUO1907)</f>
        <v>0</v>
      </c>
      <c r="UUP1904" s="2152">
        <f t="shared" si="4146"/>
        <v>115001</v>
      </c>
      <c r="UUQ1904" s="2152">
        <f t="shared" si="4146"/>
        <v>0</v>
      </c>
      <c r="UUR1904" s="1230">
        <f t="shared" ref="UUR1904:UUR1907" si="4147">UUQ1904/UUP1904</f>
        <v>0</v>
      </c>
      <c r="UUS1904" s="1193"/>
      <c r="UUT1904" s="1193"/>
      <c r="UUU1904" s="2676" t="s">
        <v>698</v>
      </c>
      <c r="UUV1904" s="2677"/>
      <c r="UUW1904" s="2152">
        <f t="shared" ref="UUW1904:UUY1904" si="4148">SUM(UUW1905:UUW1907)</f>
        <v>0</v>
      </c>
      <c r="UUX1904" s="2152">
        <f t="shared" si="4148"/>
        <v>115001</v>
      </c>
      <c r="UUY1904" s="2152">
        <f t="shared" si="4148"/>
        <v>0</v>
      </c>
      <c r="UUZ1904" s="1230">
        <f t="shared" ref="UUZ1904:UUZ1907" si="4149">UUY1904/UUX1904</f>
        <v>0</v>
      </c>
      <c r="UVA1904" s="1193"/>
      <c r="UVB1904" s="1193"/>
      <c r="UVC1904" s="2676" t="s">
        <v>698</v>
      </c>
      <c r="UVD1904" s="2677"/>
      <c r="UVE1904" s="2152">
        <f t="shared" ref="UVE1904:UVG1904" si="4150">SUM(UVE1905:UVE1907)</f>
        <v>0</v>
      </c>
      <c r="UVF1904" s="2152">
        <f t="shared" si="4150"/>
        <v>115001</v>
      </c>
      <c r="UVG1904" s="2152">
        <f t="shared" si="4150"/>
        <v>0</v>
      </c>
      <c r="UVH1904" s="1230">
        <f t="shared" ref="UVH1904:UVH1907" si="4151">UVG1904/UVF1904</f>
        <v>0</v>
      </c>
      <c r="UVI1904" s="1193"/>
      <c r="UVJ1904" s="1193"/>
      <c r="UVK1904" s="2676" t="s">
        <v>698</v>
      </c>
      <c r="UVL1904" s="2677"/>
      <c r="UVM1904" s="2152">
        <f t="shared" ref="UVM1904:UVO1904" si="4152">SUM(UVM1905:UVM1907)</f>
        <v>0</v>
      </c>
      <c r="UVN1904" s="2152">
        <f t="shared" si="4152"/>
        <v>115001</v>
      </c>
      <c r="UVO1904" s="2152">
        <f t="shared" si="4152"/>
        <v>0</v>
      </c>
      <c r="UVP1904" s="1230">
        <f t="shared" ref="UVP1904:UVP1907" si="4153">UVO1904/UVN1904</f>
        <v>0</v>
      </c>
      <c r="UVQ1904" s="1193"/>
      <c r="UVR1904" s="1193"/>
      <c r="UVS1904" s="2676" t="s">
        <v>698</v>
      </c>
      <c r="UVT1904" s="2677"/>
      <c r="UVU1904" s="2152">
        <f t="shared" ref="UVU1904:UVW1904" si="4154">SUM(UVU1905:UVU1907)</f>
        <v>0</v>
      </c>
      <c r="UVV1904" s="2152">
        <f t="shared" si="4154"/>
        <v>115001</v>
      </c>
      <c r="UVW1904" s="2152">
        <f t="shared" si="4154"/>
        <v>0</v>
      </c>
      <c r="UVX1904" s="1230">
        <f t="shared" ref="UVX1904:UVX1907" si="4155">UVW1904/UVV1904</f>
        <v>0</v>
      </c>
      <c r="UVY1904" s="1193"/>
      <c r="UVZ1904" s="1193"/>
      <c r="UWA1904" s="2676" t="s">
        <v>698</v>
      </c>
      <c r="UWB1904" s="2677"/>
      <c r="UWC1904" s="2152">
        <f t="shared" ref="UWC1904:UWE1904" si="4156">SUM(UWC1905:UWC1907)</f>
        <v>0</v>
      </c>
      <c r="UWD1904" s="2152">
        <f t="shared" si="4156"/>
        <v>115001</v>
      </c>
      <c r="UWE1904" s="2152">
        <f t="shared" si="4156"/>
        <v>0</v>
      </c>
      <c r="UWF1904" s="1230">
        <f t="shared" ref="UWF1904:UWF1907" si="4157">UWE1904/UWD1904</f>
        <v>0</v>
      </c>
      <c r="UWG1904" s="1193"/>
      <c r="UWH1904" s="1193"/>
      <c r="UWI1904" s="2676" t="s">
        <v>698</v>
      </c>
      <c r="UWJ1904" s="2677"/>
      <c r="UWK1904" s="2152">
        <f t="shared" ref="UWK1904:UWM1904" si="4158">SUM(UWK1905:UWK1907)</f>
        <v>0</v>
      </c>
      <c r="UWL1904" s="2152">
        <f t="shared" si="4158"/>
        <v>115001</v>
      </c>
      <c r="UWM1904" s="2152">
        <f t="shared" si="4158"/>
        <v>0</v>
      </c>
      <c r="UWN1904" s="1230">
        <f t="shared" ref="UWN1904:UWN1907" si="4159">UWM1904/UWL1904</f>
        <v>0</v>
      </c>
      <c r="UWO1904" s="1193"/>
      <c r="UWP1904" s="1193"/>
      <c r="UWQ1904" s="2676" t="s">
        <v>698</v>
      </c>
      <c r="UWR1904" s="2677"/>
      <c r="UWS1904" s="2152">
        <f t="shared" ref="UWS1904:UWU1904" si="4160">SUM(UWS1905:UWS1907)</f>
        <v>0</v>
      </c>
      <c r="UWT1904" s="2152">
        <f t="shared" si="4160"/>
        <v>115001</v>
      </c>
      <c r="UWU1904" s="2152">
        <f t="shared" si="4160"/>
        <v>0</v>
      </c>
      <c r="UWV1904" s="1230">
        <f t="shared" ref="UWV1904:UWV1907" si="4161">UWU1904/UWT1904</f>
        <v>0</v>
      </c>
      <c r="UWW1904" s="1193"/>
      <c r="UWX1904" s="1193"/>
      <c r="UWY1904" s="2676" t="s">
        <v>698</v>
      </c>
      <c r="UWZ1904" s="2677"/>
      <c r="UXA1904" s="2152">
        <f t="shared" ref="UXA1904:UXC1904" si="4162">SUM(UXA1905:UXA1907)</f>
        <v>0</v>
      </c>
      <c r="UXB1904" s="2152">
        <f t="shared" si="4162"/>
        <v>115001</v>
      </c>
      <c r="UXC1904" s="2152">
        <f t="shared" si="4162"/>
        <v>0</v>
      </c>
      <c r="UXD1904" s="1230">
        <f t="shared" ref="UXD1904:UXD1907" si="4163">UXC1904/UXB1904</f>
        <v>0</v>
      </c>
      <c r="UXE1904" s="1193"/>
      <c r="UXF1904" s="1193"/>
      <c r="UXG1904" s="2676" t="s">
        <v>698</v>
      </c>
      <c r="UXH1904" s="2677"/>
      <c r="UXI1904" s="2152">
        <f t="shared" ref="UXI1904:UXK1904" si="4164">SUM(UXI1905:UXI1907)</f>
        <v>0</v>
      </c>
      <c r="UXJ1904" s="2152">
        <f t="shared" si="4164"/>
        <v>115001</v>
      </c>
      <c r="UXK1904" s="2152">
        <f t="shared" si="4164"/>
        <v>0</v>
      </c>
      <c r="UXL1904" s="1230">
        <f t="shared" ref="UXL1904:UXL1907" si="4165">UXK1904/UXJ1904</f>
        <v>0</v>
      </c>
      <c r="UXM1904" s="1193"/>
      <c r="UXN1904" s="1193"/>
      <c r="UXO1904" s="2676" t="s">
        <v>698</v>
      </c>
      <c r="UXP1904" s="2677"/>
      <c r="UXQ1904" s="2152">
        <f t="shared" ref="UXQ1904:UXS1904" si="4166">SUM(UXQ1905:UXQ1907)</f>
        <v>0</v>
      </c>
      <c r="UXR1904" s="2152">
        <f t="shared" si="4166"/>
        <v>115001</v>
      </c>
      <c r="UXS1904" s="2152">
        <f t="shared" si="4166"/>
        <v>0</v>
      </c>
      <c r="UXT1904" s="1230">
        <f t="shared" ref="UXT1904:UXT1907" si="4167">UXS1904/UXR1904</f>
        <v>0</v>
      </c>
      <c r="UXU1904" s="1193"/>
      <c r="UXV1904" s="1193"/>
      <c r="UXW1904" s="2676" t="s">
        <v>698</v>
      </c>
      <c r="UXX1904" s="2677"/>
      <c r="UXY1904" s="2152">
        <f t="shared" ref="UXY1904:UYA1904" si="4168">SUM(UXY1905:UXY1907)</f>
        <v>0</v>
      </c>
      <c r="UXZ1904" s="2152">
        <f t="shared" si="4168"/>
        <v>115001</v>
      </c>
      <c r="UYA1904" s="2152">
        <f t="shared" si="4168"/>
        <v>0</v>
      </c>
      <c r="UYB1904" s="1230">
        <f t="shared" ref="UYB1904:UYB1907" si="4169">UYA1904/UXZ1904</f>
        <v>0</v>
      </c>
      <c r="UYC1904" s="1193"/>
      <c r="UYD1904" s="1193"/>
      <c r="UYE1904" s="2676" t="s">
        <v>698</v>
      </c>
      <c r="UYF1904" s="2677"/>
      <c r="UYG1904" s="2152">
        <f t="shared" ref="UYG1904:UYI1904" si="4170">SUM(UYG1905:UYG1907)</f>
        <v>0</v>
      </c>
      <c r="UYH1904" s="2152">
        <f t="shared" si="4170"/>
        <v>115001</v>
      </c>
      <c r="UYI1904" s="2152">
        <f t="shared" si="4170"/>
        <v>0</v>
      </c>
      <c r="UYJ1904" s="1230">
        <f t="shared" ref="UYJ1904:UYJ1907" si="4171">UYI1904/UYH1904</f>
        <v>0</v>
      </c>
      <c r="UYK1904" s="1193"/>
      <c r="UYL1904" s="1193"/>
      <c r="UYM1904" s="2676" t="s">
        <v>698</v>
      </c>
      <c r="UYN1904" s="2677"/>
      <c r="UYO1904" s="2152">
        <f t="shared" ref="UYO1904:UYQ1904" si="4172">SUM(UYO1905:UYO1907)</f>
        <v>0</v>
      </c>
      <c r="UYP1904" s="2152">
        <f t="shared" si="4172"/>
        <v>115001</v>
      </c>
      <c r="UYQ1904" s="2152">
        <f t="shared" si="4172"/>
        <v>0</v>
      </c>
      <c r="UYR1904" s="1230">
        <f t="shared" ref="UYR1904:UYR1907" si="4173">UYQ1904/UYP1904</f>
        <v>0</v>
      </c>
      <c r="UYS1904" s="1193"/>
      <c r="UYT1904" s="1193"/>
      <c r="UYU1904" s="2676" t="s">
        <v>698</v>
      </c>
      <c r="UYV1904" s="2677"/>
      <c r="UYW1904" s="2152">
        <f t="shared" ref="UYW1904:UYY1904" si="4174">SUM(UYW1905:UYW1907)</f>
        <v>0</v>
      </c>
      <c r="UYX1904" s="2152">
        <f t="shared" si="4174"/>
        <v>115001</v>
      </c>
      <c r="UYY1904" s="2152">
        <f t="shared" si="4174"/>
        <v>0</v>
      </c>
      <c r="UYZ1904" s="1230">
        <f t="shared" ref="UYZ1904:UYZ1907" si="4175">UYY1904/UYX1904</f>
        <v>0</v>
      </c>
      <c r="UZA1904" s="1193"/>
      <c r="UZB1904" s="1193"/>
      <c r="UZC1904" s="2676" t="s">
        <v>698</v>
      </c>
      <c r="UZD1904" s="2677"/>
      <c r="UZE1904" s="2152">
        <f t="shared" ref="UZE1904:UZG1904" si="4176">SUM(UZE1905:UZE1907)</f>
        <v>0</v>
      </c>
      <c r="UZF1904" s="2152">
        <f t="shared" si="4176"/>
        <v>115001</v>
      </c>
      <c r="UZG1904" s="2152">
        <f t="shared" si="4176"/>
        <v>0</v>
      </c>
      <c r="UZH1904" s="1230">
        <f t="shared" ref="UZH1904:UZH1907" si="4177">UZG1904/UZF1904</f>
        <v>0</v>
      </c>
      <c r="UZI1904" s="1193"/>
      <c r="UZJ1904" s="1193"/>
      <c r="UZK1904" s="2676" t="s">
        <v>698</v>
      </c>
      <c r="UZL1904" s="2677"/>
      <c r="UZM1904" s="2152">
        <f t="shared" ref="UZM1904:UZO1904" si="4178">SUM(UZM1905:UZM1907)</f>
        <v>0</v>
      </c>
      <c r="UZN1904" s="2152">
        <f t="shared" si="4178"/>
        <v>115001</v>
      </c>
      <c r="UZO1904" s="2152">
        <f t="shared" si="4178"/>
        <v>0</v>
      </c>
      <c r="UZP1904" s="1230">
        <f t="shared" ref="UZP1904:UZP1907" si="4179">UZO1904/UZN1904</f>
        <v>0</v>
      </c>
      <c r="UZQ1904" s="1193"/>
      <c r="UZR1904" s="1193"/>
      <c r="UZS1904" s="2676" t="s">
        <v>698</v>
      </c>
      <c r="UZT1904" s="2677"/>
      <c r="UZU1904" s="2152">
        <f t="shared" ref="UZU1904:UZW1904" si="4180">SUM(UZU1905:UZU1907)</f>
        <v>0</v>
      </c>
      <c r="UZV1904" s="2152">
        <f t="shared" si="4180"/>
        <v>115001</v>
      </c>
      <c r="UZW1904" s="2152">
        <f t="shared" si="4180"/>
        <v>0</v>
      </c>
      <c r="UZX1904" s="1230">
        <f t="shared" ref="UZX1904:UZX1907" si="4181">UZW1904/UZV1904</f>
        <v>0</v>
      </c>
      <c r="UZY1904" s="1193"/>
      <c r="UZZ1904" s="1193"/>
      <c r="VAA1904" s="2676" t="s">
        <v>698</v>
      </c>
      <c r="VAB1904" s="2677"/>
      <c r="VAC1904" s="2152">
        <f t="shared" ref="VAC1904:VAE1904" si="4182">SUM(VAC1905:VAC1907)</f>
        <v>0</v>
      </c>
      <c r="VAD1904" s="2152">
        <f t="shared" si="4182"/>
        <v>115001</v>
      </c>
      <c r="VAE1904" s="2152">
        <f t="shared" si="4182"/>
        <v>0</v>
      </c>
      <c r="VAF1904" s="1230">
        <f t="shared" ref="VAF1904:VAF1907" si="4183">VAE1904/VAD1904</f>
        <v>0</v>
      </c>
      <c r="VAG1904" s="1193"/>
      <c r="VAH1904" s="1193"/>
      <c r="VAI1904" s="2676" t="s">
        <v>698</v>
      </c>
      <c r="VAJ1904" s="2677"/>
      <c r="VAK1904" s="2152">
        <f t="shared" ref="VAK1904:VAM1904" si="4184">SUM(VAK1905:VAK1907)</f>
        <v>0</v>
      </c>
      <c r="VAL1904" s="2152">
        <f t="shared" si="4184"/>
        <v>115001</v>
      </c>
      <c r="VAM1904" s="2152">
        <f t="shared" si="4184"/>
        <v>0</v>
      </c>
      <c r="VAN1904" s="1230">
        <f t="shared" ref="VAN1904:VAN1907" si="4185">VAM1904/VAL1904</f>
        <v>0</v>
      </c>
      <c r="VAO1904" s="1193"/>
      <c r="VAP1904" s="1193"/>
      <c r="VAQ1904" s="2676" t="s">
        <v>698</v>
      </c>
      <c r="VAR1904" s="2677"/>
      <c r="VAS1904" s="2152">
        <f t="shared" ref="VAS1904:VAU1904" si="4186">SUM(VAS1905:VAS1907)</f>
        <v>0</v>
      </c>
      <c r="VAT1904" s="2152">
        <f t="shared" si="4186"/>
        <v>115001</v>
      </c>
      <c r="VAU1904" s="2152">
        <f t="shared" si="4186"/>
        <v>0</v>
      </c>
      <c r="VAV1904" s="1230">
        <f t="shared" ref="VAV1904:VAV1907" si="4187">VAU1904/VAT1904</f>
        <v>0</v>
      </c>
      <c r="VAW1904" s="1193"/>
      <c r="VAX1904" s="1193"/>
      <c r="VAY1904" s="2676" t="s">
        <v>698</v>
      </c>
      <c r="VAZ1904" s="2677"/>
      <c r="VBA1904" s="2152">
        <f t="shared" ref="VBA1904:VBC1904" si="4188">SUM(VBA1905:VBA1907)</f>
        <v>0</v>
      </c>
      <c r="VBB1904" s="2152">
        <f t="shared" si="4188"/>
        <v>115001</v>
      </c>
      <c r="VBC1904" s="2152">
        <f t="shared" si="4188"/>
        <v>0</v>
      </c>
      <c r="VBD1904" s="1230">
        <f t="shared" ref="VBD1904:VBD1907" si="4189">VBC1904/VBB1904</f>
        <v>0</v>
      </c>
      <c r="VBE1904" s="1193"/>
      <c r="VBF1904" s="1193"/>
      <c r="VBG1904" s="2676" t="s">
        <v>698</v>
      </c>
      <c r="VBH1904" s="2677"/>
      <c r="VBI1904" s="2152">
        <f t="shared" ref="VBI1904:VBK1904" si="4190">SUM(VBI1905:VBI1907)</f>
        <v>0</v>
      </c>
      <c r="VBJ1904" s="2152">
        <f t="shared" si="4190"/>
        <v>115001</v>
      </c>
      <c r="VBK1904" s="2152">
        <f t="shared" si="4190"/>
        <v>0</v>
      </c>
      <c r="VBL1904" s="1230">
        <f t="shared" ref="VBL1904:VBL1907" si="4191">VBK1904/VBJ1904</f>
        <v>0</v>
      </c>
      <c r="VBM1904" s="1193"/>
      <c r="VBN1904" s="1193"/>
      <c r="VBO1904" s="2676" t="s">
        <v>698</v>
      </c>
      <c r="VBP1904" s="2677"/>
      <c r="VBQ1904" s="2152">
        <f t="shared" ref="VBQ1904:VBS1904" si="4192">SUM(VBQ1905:VBQ1907)</f>
        <v>0</v>
      </c>
      <c r="VBR1904" s="2152">
        <f t="shared" si="4192"/>
        <v>115001</v>
      </c>
      <c r="VBS1904" s="2152">
        <f t="shared" si="4192"/>
        <v>0</v>
      </c>
      <c r="VBT1904" s="1230">
        <f t="shared" ref="VBT1904:VBT1907" si="4193">VBS1904/VBR1904</f>
        <v>0</v>
      </c>
      <c r="VBU1904" s="1193"/>
      <c r="VBV1904" s="1193"/>
      <c r="VBW1904" s="2676" t="s">
        <v>698</v>
      </c>
      <c r="VBX1904" s="2677"/>
      <c r="VBY1904" s="2152">
        <f t="shared" ref="VBY1904:VCA1904" si="4194">SUM(VBY1905:VBY1907)</f>
        <v>0</v>
      </c>
      <c r="VBZ1904" s="2152">
        <f t="shared" si="4194"/>
        <v>115001</v>
      </c>
      <c r="VCA1904" s="2152">
        <f t="shared" si="4194"/>
        <v>0</v>
      </c>
      <c r="VCB1904" s="1230">
        <f t="shared" ref="VCB1904:VCB1907" si="4195">VCA1904/VBZ1904</f>
        <v>0</v>
      </c>
      <c r="VCC1904" s="1193"/>
      <c r="VCD1904" s="1193"/>
      <c r="VCE1904" s="2676" t="s">
        <v>698</v>
      </c>
      <c r="VCF1904" s="2677"/>
      <c r="VCG1904" s="2152">
        <f t="shared" ref="VCG1904:VCI1904" si="4196">SUM(VCG1905:VCG1907)</f>
        <v>0</v>
      </c>
      <c r="VCH1904" s="2152">
        <f t="shared" si="4196"/>
        <v>115001</v>
      </c>
      <c r="VCI1904" s="2152">
        <f t="shared" si="4196"/>
        <v>0</v>
      </c>
      <c r="VCJ1904" s="1230">
        <f t="shared" ref="VCJ1904:VCJ1907" si="4197">VCI1904/VCH1904</f>
        <v>0</v>
      </c>
      <c r="VCK1904" s="1193"/>
      <c r="VCL1904" s="1193"/>
      <c r="VCM1904" s="2676" t="s">
        <v>698</v>
      </c>
      <c r="VCN1904" s="2677"/>
      <c r="VCO1904" s="2152">
        <f t="shared" ref="VCO1904:VCQ1904" si="4198">SUM(VCO1905:VCO1907)</f>
        <v>0</v>
      </c>
      <c r="VCP1904" s="2152">
        <f t="shared" si="4198"/>
        <v>115001</v>
      </c>
      <c r="VCQ1904" s="2152">
        <f t="shared" si="4198"/>
        <v>0</v>
      </c>
      <c r="VCR1904" s="1230">
        <f t="shared" ref="VCR1904:VCR1907" si="4199">VCQ1904/VCP1904</f>
        <v>0</v>
      </c>
      <c r="VCS1904" s="1193"/>
      <c r="VCT1904" s="1193"/>
      <c r="VCU1904" s="2676" t="s">
        <v>698</v>
      </c>
      <c r="VCV1904" s="2677"/>
      <c r="VCW1904" s="2152">
        <f t="shared" ref="VCW1904:VCY1904" si="4200">SUM(VCW1905:VCW1907)</f>
        <v>0</v>
      </c>
      <c r="VCX1904" s="2152">
        <f t="shared" si="4200"/>
        <v>115001</v>
      </c>
      <c r="VCY1904" s="2152">
        <f t="shared" si="4200"/>
        <v>0</v>
      </c>
      <c r="VCZ1904" s="1230">
        <f t="shared" ref="VCZ1904:VCZ1907" si="4201">VCY1904/VCX1904</f>
        <v>0</v>
      </c>
      <c r="VDA1904" s="1193"/>
      <c r="VDB1904" s="1193"/>
      <c r="VDC1904" s="2676" t="s">
        <v>698</v>
      </c>
      <c r="VDD1904" s="2677"/>
      <c r="VDE1904" s="2152">
        <f t="shared" ref="VDE1904:VDG1904" si="4202">SUM(VDE1905:VDE1907)</f>
        <v>0</v>
      </c>
      <c r="VDF1904" s="2152">
        <f t="shared" si="4202"/>
        <v>115001</v>
      </c>
      <c r="VDG1904" s="2152">
        <f t="shared" si="4202"/>
        <v>0</v>
      </c>
      <c r="VDH1904" s="1230">
        <f t="shared" ref="VDH1904:VDH1907" si="4203">VDG1904/VDF1904</f>
        <v>0</v>
      </c>
      <c r="VDI1904" s="1193"/>
      <c r="VDJ1904" s="1193"/>
      <c r="VDK1904" s="2676" t="s">
        <v>698</v>
      </c>
      <c r="VDL1904" s="2677"/>
      <c r="VDM1904" s="2152">
        <f t="shared" ref="VDM1904:VDO1904" si="4204">SUM(VDM1905:VDM1907)</f>
        <v>0</v>
      </c>
      <c r="VDN1904" s="2152">
        <f t="shared" si="4204"/>
        <v>115001</v>
      </c>
      <c r="VDO1904" s="2152">
        <f t="shared" si="4204"/>
        <v>0</v>
      </c>
      <c r="VDP1904" s="1230">
        <f t="shared" ref="VDP1904:VDP1907" si="4205">VDO1904/VDN1904</f>
        <v>0</v>
      </c>
      <c r="VDQ1904" s="1193"/>
      <c r="VDR1904" s="1193"/>
      <c r="VDS1904" s="2676" t="s">
        <v>698</v>
      </c>
      <c r="VDT1904" s="2677"/>
      <c r="VDU1904" s="2152">
        <f t="shared" ref="VDU1904:VDW1904" si="4206">SUM(VDU1905:VDU1907)</f>
        <v>0</v>
      </c>
      <c r="VDV1904" s="2152">
        <f t="shared" si="4206"/>
        <v>115001</v>
      </c>
      <c r="VDW1904" s="2152">
        <f t="shared" si="4206"/>
        <v>0</v>
      </c>
      <c r="VDX1904" s="1230">
        <f t="shared" ref="VDX1904:VDX1907" si="4207">VDW1904/VDV1904</f>
        <v>0</v>
      </c>
      <c r="VDY1904" s="1193"/>
      <c r="VDZ1904" s="1193"/>
      <c r="VEA1904" s="2676" t="s">
        <v>698</v>
      </c>
      <c r="VEB1904" s="2677"/>
      <c r="VEC1904" s="2152">
        <f t="shared" ref="VEC1904:VEE1904" si="4208">SUM(VEC1905:VEC1907)</f>
        <v>0</v>
      </c>
      <c r="VED1904" s="2152">
        <f t="shared" si="4208"/>
        <v>115001</v>
      </c>
      <c r="VEE1904" s="2152">
        <f t="shared" si="4208"/>
        <v>0</v>
      </c>
      <c r="VEF1904" s="1230">
        <f t="shared" ref="VEF1904:VEF1907" si="4209">VEE1904/VED1904</f>
        <v>0</v>
      </c>
      <c r="VEG1904" s="1193"/>
      <c r="VEH1904" s="1193"/>
      <c r="VEI1904" s="2676" t="s">
        <v>698</v>
      </c>
      <c r="VEJ1904" s="2677"/>
      <c r="VEK1904" s="2152">
        <f t="shared" ref="VEK1904:VEM1904" si="4210">SUM(VEK1905:VEK1907)</f>
        <v>0</v>
      </c>
      <c r="VEL1904" s="2152">
        <f t="shared" si="4210"/>
        <v>115001</v>
      </c>
      <c r="VEM1904" s="2152">
        <f t="shared" si="4210"/>
        <v>0</v>
      </c>
      <c r="VEN1904" s="1230">
        <f t="shared" ref="VEN1904:VEN1907" si="4211">VEM1904/VEL1904</f>
        <v>0</v>
      </c>
      <c r="VEO1904" s="1193"/>
      <c r="VEP1904" s="1193"/>
      <c r="VEQ1904" s="2676" t="s">
        <v>698</v>
      </c>
      <c r="VER1904" s="2677"/>
      <c r="VES1904" s="2152">
        <f t="shared" ref="VES1904:VEU1904" si="4212">SUM(VES1905:VES1907)</f>
        <v>0</v>
      </c>
      <c r="VET1904" s="2152">
        <f t="shared" si="4212"/>
        <v>115001</v>
      </c>
      <c r="VEU1904" s="2152">
        <f t="shared" si="4212"/>
        <v>0</v>
      </c>
      <c r="VEV1904" s="1230">
        <f t="shared" ref="VEV1904:VEV1907" si="4213">VEU1904/VET1904</f>
        <v>0</v>
      </c>
      <c r="VEW1904" s="1193"/>
      <c r="VEX1904" s="1193"/>
      <c r="VEY1904" s="2676" t="s">
        <v>698</v>
      </c>
      <c r="VEZ1904" s="2677"/>
      <c r="VFA1904" s="2152">
        <f t="shared" ref="VFA1904:VFC1904" si="4214">SUM(VFA1905:VFA1907)</f>
        <v>0</v>
      </c>
      <c r="VFB1904" s="2152">
        <f t="shared" si="4214"/>
        <v>115001</v>
      </c>
      <c r="VFC1904" s="2152">
        <f t="shared" si="4214"/>
        <v>0</v>
      </c>
      <c r="VFD1904" s="1230">
        <f t="shared" ref="VFD1904:VFD1907" si="4215">VFC1904/VFB1904</f>
        <v>0</v>
      </c>
      <c r="VFE1904" s="1193"/>
      <c r="VFF1904" s="1193"/>
      <c r="VFG1904" s="2676" t="s">
        <v>698</v>
      </c>
      <c r="VFH1904" s="2677"/>
      <c r="VFI1904" s="2152">
        <f t="shared" ref="VFI1904:VFK1904" si="4216">SUM(VFI1905:VFI1907)</f>
        <v>0</v>
      </c>
      <c r="VFJ1904" s="2152">
        <f t="shared" si="4216"/>
        <v>115001</v>
      </c>
      <c r="VFK1904" s="2152">
        <f t="shared" si="4216"/>
        <v>0</v>
      </c>
      <c r="VFL1904" s="1230">
        <f t="shared" ref="VFL1904:VFL1907" si="4217">VFK1904/VFJ1904</f>
        <v>0</v>
      </c>
      <c r="VFM1904" s="1193"/>
      <c r="VFN1904" s="1193"/>
      <c r="VFO1904" s="2676" t="s">
        <v>698</v>
      </c>
      <c r="VFP1904" s="2677"/>
      <c r="VFQ1904" s="2152">
        <f t="shared" ref="VFQ1904:VFS1904" si="4218">SUM(VFQ1905:VFQ1907)</f>
        <v>0</v>
      </c>
      <c r="VFR1904" s="2152">
        <f t="shared" si="4218"/>
        <v>115001</v>
      </c>
      <c r="VFS1904" s="2152">
        <f t="shared" si="4218"/>
        <v>0</v>
      </c>
      <c r="VFT1904" s="1230">
        <f t="shared" ref="VFT1904:VFT1907" si="4219">VFS1904/VFR1904</f>
        <v>0</v>
      </c>
      <c r="VFU1904" s="1193"/>
      <c r="VFV1904" s="1193"/>
      <c r="VFW1904" s="2676" t="s">
        <v>698</v>
      </c>
      <c r="VFX1904" s="2677"/>
      <c r="VFY1904" s="2152">
        <f t="shared" ref="VFY1904:VGA1904" si="4220">SUM(VFY1905:VFY1907)</f>
        <v>0</v>
      </c>
      <c r="VFZ1904" s="2152">
        <f t="shared" si="4220"/>
        <v>115001</v>
      </c>
      <c r="VGA1904" s="2152">
        <f t="shared" si="4220"/>
        <v>0</v>
      </c>
      <c r="VGB1904" s="1230">
        <f t="shared" ref="VGB1904:VGB1907" si="4221">VGA1904/VFZ1904</f>
        <v>0</v>
      </c>
      <c r="VGC1904" s="1193"/>
      <c r="VGD1904" s="1193"/>
      <c r="VGE1904" s="2676" t="s">
        <v>698</v>
      </c>
      <c r="VGF1904" s="2677"/>
      <c r="VGG1904" s="2152">
        <f t="shared" ref="VGG1904:VGI1904" si="4222">SUM(VGG1905:VGG1907)</f>
        <v>0</v>
      </c>
      <c r="VGH1904" s="2152">
        <f t="shared" si="4222"/>
        <v>115001</v>
      </c>
      <c r="VGI1904" s="2152">
        <f t="shared" si="4222"/>
        <v>0</v>
      </c>
      <c r="VGJ1904" s="1230">
        <f t="shared" ref="VGJ1904:VGJ1907" si="4223">VGI1904/VGH1904</f>
        <v>0</v>
      </c>
      <c r="VGK1904" s="1193"/>
      <c r="VGL1904" s="1193"/>
      <c r="VGM1904" s="2676" t="s">
        <v>698</v>
      </c>
      <c r="VGN1904" s="2677"/>
      <c r="VGO1904" s="2152">
        <f t="shared" ref="VGO1904:VGQ1904" si="4224">SUM(VGO1905:VGO1907)</f>
        <v>0</v>
      </c>
      <c r="VGP1904" s="2152">
        <f t="shared" si="4224"/>
        <v>115001</v>
      </c>
      <c r="VGQ1904" s="2152">
        <f t="shared" si="4224"/>
        <v>0</v>
      </c>
      <c r="VGR1904" s="1230">
        <f t="shared" ref="VGR1904:VGR1907" si="4225">VGQ1904/VGP1904</f>
        <v>0</v>
      </c>
      <c r="VGS1904" s="1193"/>
      <c r="VGT1904" s="1193"/>
      <c r="VGU1904" s="2676" t="s">
        <v>698</v>
      </c>
      <c r="VGV1904" s="2677"/>
      <c r="VGW1904" s="2152">
        <f t="shared" ref="VGW1904:VGY1904" si="4226">SUM(VGW1905:VGW1907)</f>
        <v>0</v>
      </c>
      <c r="VGX1904" s="2152">
        <f t="shared" si="4226"/>
        <v>115001</v>
      </c>
      <c r="VGY1904" s="2152">
        <f t="shared" si="4226"/>
        <v>0</v>
      </c>
      <c r="VGZ1904" s="1230">
        <f t="shared" ref="VGZ1904:VGZ1907" si="4227">VGY1904/VGX1904</f>
        <v>0</v>
      </c>
      <c r="VHA1904" s="1193"/>
      <c r="VHB1904" s="1193"/>
      <c r="VHC1904" s="2676" t="s">
        <v>698</v>
      </c>
      <c r="VHD1904" s="2677"/>
      <c r="VHE1904" s="2152">
        <f t="shared" ref="VHE1904:VHG1904" si="4228">SUM(VHE1905:VHE1907)</f>
        <v>0</v>
      </c>
      <c r="VHF1904" s="2152">
        <f t="shared" si="4228"/>
        <v>115001</v>
      </c>
      <c r="VHG1904" s="2152">
        <f t="shared" si="4228"/>
        <v>0</v>
      </c>
      <c r="VHH1904" s="1230">
        <f t="shared" ref="VHH1904:VHH1907" si="4229">VHG1904/VHF1904</f>
        <v>0</v>
      </c>
      <c r="VHI1904" s="1193"/>
      <c r="VHJ1904" s="1193"/>
      <c r="VHK1904" s="2676" t="s">
        <v>698</v>
      </c>
      <c r="VHL1904" s="2677"/>
      <c r="VHM1904" s="2152">
        <f t="shared" ref="VHM1904:VHO1904" si="4230">SUM(VHM1905:VHM1907)</f>
        <v>0</v>
      </c>
      <c r="VHN1904" s="2152">
        <f t="shared" si="4230"/>
        <v>115001</v>
      </c>
      <c r="VHO1904" s="2152">
        <f t="shared" si="4230"/>
        <v>0</v>
      </c>
      <c r="VHP1904" s="1230">
        <f t="shared" ref="VHP1904:VHP1907" si="4231">VHO1904/VHN1904</f>
        <v>0</v>
      </c>
      <c r="VHQ1904" s="1193"/>
      <c r="VHR1904" s="1193"/>
      <c r="VHS1904" s="2676" t="s">
        <v>698</v>
      </c>
      <c r="VHT1904" s="2677"/>
      <c r="VHU1904" s="2152">
        <f t="shared" ref="VHU1904:VHW1904" si="4232">SUM(VHU1905:VHU1907)</f>
        <v>0</v>
      </c>
      <c r="VHV1904" s="2152">
        <f t="shared" si="4232"/>
        <v>115001</v>
      </c>
      <c r="VHW1904" s="2152">
        <f t="shared" si="4232"/>
        <v>0</v>
      </c>
      <c r="VHX1904" s="1230">
        <f t="shared" ref="VHX1904:VHX1907" si="4233">VHW1904/VHV1904</f>
        <v>0</v>
      </c>
      <c r="VHY1904" s="1193"/>
      <c r="VHZ1904" s="1193"/>
      <c r="VIA1904" s="2676" t="s">
        <v>698</v>
      </c>
      <c r="VIB1904" s="2677"/>
      <c r="VIC1904" s="2152">
        <f t="shared" ref="VIC1904:VIE1904" si="4234">SUM(VIC1905:VIC1907)</f>
        <v>0</v>
      </c>
      <c r="VID1904" s="2152">
        <f t="shared" si="4234"/>
        <v>115001</v>
      </c>
      <c r="VIE1904" s="2152">
        <f t="shared" si="4234"/>
        <v>0</v>
      </c>
      <c r="VIF1904" s="1230">
        <f t="shared" ref="VIF1904:VIF1907" si="4235">VIE1904/VID1904</f>
        <v>0</v>
      </c>
      <c r="VIG1904" s="1193"/>
      <c r="VIH1904" s="1193"/>
      <c r="VII1904" s="2676" t="s">
        <v>698</v>
      </c>
      <c r="VIJ1904" s="2677"/>
      <c r="VIK1904" s="2152">
        <f t="shared" ref="VIK1904:VIM1904" si="4236">SUM(VIK1905:VIK1907)</f>
        <v>0</v>
      </c>
      <c r="VIL1904" s="2152">
        <f t="shared" si="4236"/>
        <v>115001</v>
      </c>
      <c r="VIM1904" s="2152">
        <f t="shared" si="4236"/>
        <v>0</v>
      </c>
      <c r="VIN1904" s="1230">
        <f t="shared" ref="VIN1904:VIN1907" si="4237">VIM1904/VIL1904</f>
        <v>0</v>
      </c>
      <c r="VIO1904" s="1193"/>
      <c r="VIP1904" s="1193"/>
      <c r="VIQ1904" s="2676" t="s">
        <v>698</v>
      </c>
      <c r="VIR1904" s="2677"/>
      <c r="VIS1904" s="2152">
        <f t="shared" ref="VIS1904:VIU1904" si="4238">SUM(VIS1905:VIS1907)</f>
        <v>0</v>
      </c>
      <c r="VIT1904" s="2152">
        <f t="shared" si="4238"/>
        <v>115001</v>
      </c>
      <c r="VIU1904" s="2152">
        <f t="shared" si="4238"/>
        <v>0</v>
      </c>
      <c r="VIV1904" s="1230">
        <f t="shared" ref="VIV1904:VIV1907" si="4239">VIU1904/VIT1904</f>
        <v>0</v>
      </c>
      <c r="VIW1904" s="1193"/>
      <c r="VIX1904" s="1193"/>
      <c r="VIY1904" s="2676" t="s">
        <v>698</v>
      </c>
      <c r="VIZ1904" s="2677"/>
      <c r="VJA1904" s="2152">
        <f t="shared" ref="VJA1904:VJC1904" si="4240">SUM(VJA1905:VJA1907)</f>
        <v>0</v>
      </c>
      <c r="VJB1904" s="2152">
        <f t="shared" si="4240"/>
        <v>115001</v>
      </c>
      <c r="VJC1904" s="2152">
        <f t="shared" si="4240"/>
        <v>0</v>
      </c>
      <c r="VJD1904" s="1230">
        <f t="shared" ref="VJD1904:VJD1907" si="4241">VJC1904/VJB1904</f>
        <v>0</v>
      </c>
      <c r="VJE1904" s="1193"/>
      <c r="VJF1904" s="1193"/>
      <c r="VJG1904" s="2676" t="s">
        <v>698</v>
      </c>
      <c r="VJH1904" s="2677"/>
      <c r="VJI1904" s="2152">
        <f t="shared" ref="VJI1904:VJK1904" si="4242">SUM(VJI1905:VJI1907)</f>
        <v>0</v>
      </c>
      <c r="VJJ1904" s="2152">
        <f t="shared" si="4242"/>
        <v>115001</v>
      </c>
      <c r="VJK1904" s="2152">
        <f t="shared" si="4242"/>
        <v>0</v>
      </c>
      <c r="VJL1904" s="1230">
        <f t="shared" ref="VJL1904:VJL1907" si="4243">VJK1904/VJJ1904</f>
        <v>0</v>
      </c>
      <c r="VJM1904" s="1193"/>
      <c r="VJN1904" s="1193"/>
      <c r="VJO1904" s="2676" t="s">
        <v>698</v>
      </c>
      <c r="VJP1904" s="2677"/>
      <c r="VJQ1904" s="2152">
        <f t="shared" ref="VJQ1904:VJS1904" si="4244">SUM(VJQ1905:VJQ1907)</f>
        <v>0</v>
      </c>
      <c r="VJR1904" s="2152">
        <f t="shared" si="4244"/>
        <v>115001</v>
      </c>
      <c r="VJS1904" s="2152">
        <f t="shared" si="4244"/>
        <v>0</v>
      </c>
      <c r="VJT1904" s="1230">
        <f t="shared" ref="VJT1904:VJT1907" si="4245">VJS1904/VJR1904</f>
        <v>0</v>
      </c>
      <c r="VJU1904" s="1193"/>
      <c r="VJV1904" s="1193"/>
      <c r="VJW1904" s="2676" t="s">
        <v>698</v>
      </c>
      <c r="VJX1904" s="2677"/>
      <c r="VJY1904" s="2152">
        <f t="shared" ref="VJY1904:VKA1904" si="4246">SUM(VJY1905:VJY1907)</f>
        <v>0</v>
      </c>
      <c r="VJZ1904" s="2152">
        <f t="shared" si="4246"/>
        <v>115001</v>
      </c>
      <c r="VKA1904" s="2152">
        <f t="shared" si="4246"/>
        <v>0</v>
      </c>
      <c r="VKB1904" s="1230">
        <f t="shared" ref="VKB1904:VKB1907" si="4247">VKA1904/VJZ1904</f>
        <v>0</v>
      </c>
      <c r="VKC1904" s="1193"/>
      <c r="VKD1904" s="1193"/>
      <c r="VKE1904" s="2676" t="s">
        <v>698</v>
      </c>
      <c r="VKF1904" s="2677"/>
      <c r="VKG1904" s="2152">
        <f t="shared" ref="VKG1904:VKI1904" si="4248">SUM(VKG1905:VKG1907)</f>
        <v>0</v>
      </c>
      <c r="VKH1904" s="2152">
        <f t="shared" si="4248"/>
        <v>115001</v>
      </c>
      <c r="VKI1904" s="2152">
        <f t="shared" si="4248"/>
        <v>0</v>
      </c>
      <c r="VKJ1904" s="1230">
        <f t="shared" ref="VKJ1904:VKJ1907" si="4249">VKI1904/VKH1904</f>
        <v>0</v>
      </c>
      <c r="VKK1904" s="1193"/>
      <c r="VKL1904" s="1193"/>
      <c r="VKM1904" s="2676" t="s">
        <v>698</v>
      </c>
      <c r="VKN1904" s="2677"/>
      <c r="VKO1904" s="2152">
        <f t="shared" ref="VKO1904:VKQ1904" si="4250">SUM(VKO1905:VKO1907)</f>
        <v>0</v>
      </c>
      <c r="VKP1904" s="2152">
        <f t="shared" si="4250"/>
        <v>115001</v>
      </c>
      <c r="VKQ1904" s="2152">
        <f t="shared" si="4250"/>
        <v>0</v>
      </c>
      <c r="VKR1904" s="1230">
        <f t="shared" ref="VKR1904:VKR1907" si="4251">VKQ1904/VKP1904</f>
        <v>0</v>
      </c>
      <c r="VKS1904" s="1193"/>
      <c r="VKT1904" s="1193"/>
      <c r="VKU1904" s="2676" t="s">
        <v>698</v>
      </c>
      <c r="VKV1904" s="2677"/>
      <c r="VKW1904" s="2152">
        <f t="shared" ref="VKW1904:VKY1904" si="4252">SUM(VKW1905:VKW1907)</f>
        <v>0</v>
      </c>
      <c r="VKX1904" s="2152">
        <f t="shared" si="4252"/>
        <v>115001</v>
      </c>
      <c r="VKY1904" s="2152">
        <f t="shared" si="4252"/>
        <v>0</v>
      </c>
      <c r="VKZ1904" s="1230">
        <f t="shared" ref="VKZ1904:VKZ1907" si="4253">VKY1904/VKX1904</f>
        <v>0</v>
      </c>
      <c r="VLA1904" s="1193"/>
      <c r="VLB1904" s="1193"/>
      <c r="VLC1904" s="2676" t="s">
        <v>698</v>
      </c>
      <c r="VLD1904" s="2677"/>
      <c r="VLE1904" s="2152">
        <f t="shared" ref="VLE1904:VLG1904" si="4254">SUM(VLE1905:VLE1907)</f>
        <v>0</v>
      </c>
      <c r="VLF1904" s="2152">
        <f t="shared" si="4254"/>
        <v>115001</v>
      </c>
      <c r="VLG1904" s="2152">
        <f t="shared" si="4254"/>
        <v>0</v>
      </c>
      <c r="VLH1904" s="1230">
        <f t="shared" ref="VLH1904:VLH1907" si="4255">VLG1904/VLF1904</f>
        <v>0</v>
      </c>
      <c r="VLI1904" s="1193"/>
      <c r="VLJ1904" s="1193"/>
      <c r="VLK1904" s="2676" t="s">
        <v>698</v>
      </c>
      <c r="VLL1904" s="2677"/>
      <c r="VLM1904" s="2152">
        <f t="shared" ref="VLM1904:VLO1904" si="4256">SUM(VLM1905:VLM1907)</f>
        <v>0</v>
      </c>
      <c r="VLN1904" s="2152">
        <f t="shared" si="4256"/>
        <v>115001</v>
      </c>
      <c r="VLO1904" s="2152">
        <f t="shared" si="4256"/>
        <v>0</v>
      </c>
      <c r="VLP1904" s="1230">
        <f t="shared" ref="VLP1904:VLP1907" si="4257">VLO1904/VLN1904</f>
        <v>0</v>
      </c>
      <c r="VLQ1904" s="1193"/>
      <c r="VLR1904" s="1193"/>
      <c r="VLS1904" s="2676" t="s">
        <v>698</v>
      </c>
      <c r="VLT1904" s="2677"/>
      <c r="VLU1904" s="2152">
        <f t="shared" ref="VLU1904:VLW1904" si="4258">SUM(VLU1905:VLU1907)</f>
        <v>0</v>
      </c>
      <c r="VLV1904" s="2152">
        <f t="shared" si="4258"/>
        <v>115001</v>
      </c>
      <c r="VLW1904" s="2152">
        <f t="shared" si="4258"/>
        <v>0</v>
      </c>
      <c r="VLX1904" s="1230">
        <f t="shared" ref="VLX1904:VLX1907" si="4259">VLW1904/VLV1904</f>
        <v>0</v>
      </c>
      <c r="VLY1904" s="1193"/>
      <c r="VLZ1904" s="1193"/>
      <c r="VMA1904" s="2676" t="s">
        <v>698</v>
      </c>
      <c r="VMB1904" s="2677"/>
      <c r="VMC1904" s="2152">
        <f t="shared" ref="VMC1904:VME1904" si="4260">SUM(VMC1905:VMC1907)</f>
        <v>0</v>
      </c>
      <c r="VMD1904" s="2152">
        <f t="shared" si="4260"/>
        <v>115001</v>
      </c>
      <c r="VME1904" s="2152">
        <f t="shared" si="4260"/>
        <v>0</v>
      </c>
      <c r="VMF1904" s="1230">
        <f t="shared" ref="VMF1904:VMF1907" si="4261">VME1904/VMD1904</f>
        <v>0</v>
      </c>
      <c r="VMG1904" s="1193"/>
      <c r="VMH1904" s="1193"/>
      <c r="VMI1904" s="2676" t="s">
        <v>698</v>
      </c>
      <c r="VMJ1904" s="2677"/>
      <c r="VMK1904" s="2152">
        <f t="shared" ref="VMK1904:VMM1904" si="4262">SUM(VMK1905:VMK1907)</f>
        <v>0</v>
      </c>
      <c r="VML1904" s="2152">
        <f t="shared" si="4262"/>
        <v>115001</v>
      </c>
      <c r="VMM1904" s="2152">
        <f t="shared" si="4262"/>
        <v>0</v>
      </c>
      <c r="VMN1904" s="1230">
        <f t="shared" ref="VMN1904:VMN1907" si="4263">VMM1904/VML1904</f>
        <v>0</v>
      </c>
      <c r="VMO1904" s="1193"/>
      <c r="VMP1904" s="1193"/>
      <c r="VMQ1904" s="2676" t="s">
        <v>698</v>
      </c>
      <c r="VMR1904" s="2677"/>
      <c r="VMS1904" s="2152">
        <f t="shared" ref="VMS1904:VMU1904" si="4264">SUM(VMS1905:VMS1907)</f>
        <v>0</v>
      </c>
      <c r="VMT1904" s="2152">
        <f t="shared" si="4264"/>
        <v>115001</v>
      </c>
      <c r="VMU1904" s="2152">
        <f t="shared" si="4264"/>
        <v>0</v>
      </c>
      <c r="VMV1904" s="1230">
        <f t="shared" ref="VMV1904:VMV1907" si="4265">VMU1904/VMT1904</f>
        <v>0</v>
      </c>
      <c r="VMW1904" s="1193"/>
      <c r="VMX1904" s="1193"/>
      <c r="VMY1904" s="2676" t="s">
        <v>698</v>
      </c>
      <c r="VMZ1904" s="2677"/>
      <c r="VNA1904" s="2152">
        <f t="shared" ref="VNA1904:VNC1904" si="4266">SUM(VNA1905:VNA1907)</f>
        <v>0</v>
      </c>
      <c r="VNB1904" s="2152">
        <f t="shared" si="4266"/>
        <v>115001</v>
      </c>
      <c r="VNC1904" s="2152">
        <f t="shared" si="4266"/>
        <v>0</v>
      </c>
      <c r="VND1904" s="1230">
        <f t="shared" ref="VND1904:VND1907" si="4267">VNC1904/VNB1904</f>
        <v>0</v>
      </c>
      <c r="VNE1904" s="1193"/>
      <c r="VNF1904" s="1193"/>
      <c r="VNG1904" s="2676" t="s">
        <v>698</v>
      </c>
      <c r="VNH1904" s="2677"/>
      <c r="VNI1904" s="2152">
        <f t="shared" ref="VNI1904:VNK1904" si="4268">SUM(VNI1905:VNI1907)</f>
        <v>0</v>
      </c>
      <c r="VNJ1904" s="2152">
        <f t="shared" si="4268"/>
        <v>115001</v>
      </c>
      <c r="VNK1904" s="2152">
        <f t="shared" si="4268"/>
        <v>0</v>
      </c>
      <c r="VNL1904" s="1230">
        <f t="shared" ref="VNL1904:VNL1907" si="4269">VNK1904/VNJ1904</f>
        <v>0</v>
      </c>
      <c r="VNM1904" s="1193"/>
      <c r="VNN1904" s="1193"/>
      <c r="VNO1904" s="2676" t="s">
        <v>698</v>
      </c>
      <c r="VNP1904" s="2677"/>
      <c r="VNQ1904" s="2152">
        <f t="shared" ref="VNQ1904:VNS1904" si="4270">SUM(VNQ1905:VNQ1907)</f>
        <v>0</v>
      </c>
      <c r="VNR1904" s="2152">
        <f t="shared" si="4270"/>
        <v>115001</v>
      </c>
      <c r="VNS1904" s="2152">
        <f t="shared" si="4270"/>
        <v>0</v>
      </c>
      <c r="VNT1904" s="1230">
        <f t="shared" ref="VNT1904:VNT1907" si="4271">VNS1904/VNR1904</f>
        <v>0</v>
      </c>
      <c r="VNU1904" s="1193"/>
      <c r="VNV1904" s="1193"/>
      <c r="VNW1904" s="2676" t="s">
        <v>698</v>
      </c>
      <c r="VNX1904" s="2677"/>
      <c r="VNY1904" s="2152">
        <f t="shared" ref="VNY1904:VOA1904" si="4272">SUM(VNY1905:VNY1907)</f>
        <v>0</v>
      </c>
      <c r="VNZ1904" s="2152">
        <f t="shared" si="4272"/>
        <v>115001</v>
      </c>
      <c r="VOA1904" s="2152">
        <f t="shared" si="4272"/>
        <v>0</v>
      </c>
      <c r="VOB1904" s="1230">
        <f t="shared" ref="VOB1904:VOB1907" si="4273">VOA1904/VNZ1904</f>
        <v>0</v>
      </c>
      <c r="VOC1904" s="1193"/>
      <c r="VOD1904" s="1193"/>
      <c r="VOE1904" s="2676" t="s">
        <v>698</v>
      </c>
      <c r="VOF1904" s="2677"/>
      <c r="VOG1904" s="2152">
        <f t="shared" ref="VOG1904:VOI1904" si="4274">SUM(VOG1905:VOG1907)</f>
        <v>0</v>
      </c>
      <c r="VOH1904" s="2152">
        <f t="shared" si="4274"/>
        <v>115001</v>
      </c>
      <c r="VOI1904" s="2152">
        <f t="shared" si="4274"/>
        <v>0</v>
      </c>
      <c r="VOJ1904" s="1230">
        <f t="shared" ref="VOJ1904:VOJ1907" si="4275">VOI1904/VOH1904</f>
        <v>0</v>
      </c>
      <c r="VOK1904" s="1193"/>
      <c r="VOL1904" s="1193"/>
      <c r="VOM1904" s="2676" t="s">
        <v>698</v>
      </c>
      <c r="VON1904" s="2677"/>
      <c r="VOO1904" s="2152">
        <f t="shared" ref="VOO1904:VOQ1904" si="4276">SUM(VOO1905:VOO1907)</f>
        <v>0</v>
      </c>
      <c r="VOP1904" s="2152">
        <f t="shared" si="4276"/>
        <v>115001</v>
      </c>
      <c r="VOQ1904" s="2152">
        <f t="shared" si="4276"/>
        <v>0</v>
      </c>
      <c r="VOR1904" s="1230">
        <f t="shared" ref="VOR1904:VOR1907" si="4277">VOQ1904/VOP1904</f>
        <v>0</v>
      </c>
      <c r="VOS1904" s="1193"/>
      <c r="VOT1904" s="1193"/>
      <c r="VOU1904" s="2676" t="s">
        <v>698</v>
      </c>
      <c r="VOV1904" s="2677"/>
      <c r="VOW1904" s="2152">
        <f t="shared" ref="VOW1904:VOY1904" si="4278">SUM(VOW1905:VOW1907)</f>
        <v>0</v>
      </c>
      <c r="VOX1904" s="2152">
        <f t="shared" si="4278"/>
        <v>115001</v>
      </c>
      <c r="VOY1904" s="2152">
        <f t="shared" si="4278"/>
        <v>0</v>
      </c>
      <c r="VOZ1904" s="1230">
        <f t="shared" ref="VOZ1904:VOZ1907" si="4279">VOY1904/VOX1904</f>
        <v>0</v>
      </c>
      <c r="VPA1904" s="1193"/>
      <c r="VPB1904" s="1193"/>
      <c r="VPC1904" s="2676" t="s">
        <v>698</v>
      </c>
      <c r="VPD1904" s="2677"/>
      <c r="VPE1904" s="2152">
        <f t="shared" ref="VPE1904:VPG1904" si="4280">SUM(VPE1905:VPE1907)</f>
        <v>0</v>
      </c>
      <c r="VPF1904" s="2152">
        <f t="shared" si="4280"/>
        <v>115001</v>
      </c>
      <c r="VPG1904" s="2152">
        <f t="shared" si="4280"/>
        <v>0</v>
      </c>
      <c r="VPH1904" s="1230">
        <f t="shared" ref="VPH1904:VPH1907" si="4281">VPG1904/VPF1904</f>
        <v>0</v>
      </c>
      <c r="VPI1904" s="1193"/>
      <c r="VPJ1904" s="1193"/>
      <c r="VPK1904" s="2676" t="s">
        <v>698</v>
      </c>
      <c r="VPL1904" s="2677"/>
      <c r="VPM1904" s="2152">
        <f t="shared" ref="VPM1904:VPO1904" si="4282">SUM(VPM1905:VPM1907)</f>
        <v>0</v>
      </c>
      <c r="VPN1904" s="2152">
        <f t="shared" si="4282"/>
        <v>115001</v>
      </c>
      <c r="VPO1904" s="2152">
        <f t="shared" si="4282"/>
        <v>0</v>
      </c>
      <c r="VPP1904" s="1230">
        <f t="shared" ref="VPP1904:VPP1907" si="4283">VPO1904/VPN1904</f>
        <v>0</v>
      </c>
      <c r="VPQ1904" s="1193"/>
      <c r="VPR1904" s="1193"/>
      <c r="VPS1904" s="2676" t="s">
        <v>698</v>
      </c>
      <c r="VPT1904" s="2677"/>
      <c r="VPU1904" s="2152">
        <f t="shared" ref="VPU1904:VPW1904" si="4284">SUM(VPU1905:VPU1907)</f>
        <v>0</v>
      </c>
      <c r="VPV1904" s="2152">
        <f t="shared" si="4284"/>
        <v>115001</v>
      </c>
      <c r="VPW1904" s="2152">
        <f t="shared" si="4284"/>
        <v>0</v>
      </c>
      <c r="VPX1904" s="1230">
        <f t="shared" ref="VPX1904:VPX1907" si="4285">VPW1904/VPV1904</f>
        <v>0</v>
      </c>
      <c r="VPY1904" s="1193"/>
      <c r="VPZ1904" s="1193"/>
      <c r="VQA1904" s="2676" t="s">
        <v>698</v>
      </c>
      <c r="VQB1904" s="2677"/>
      <c r="VQC1904" s="2152">
        <f t="shared" ref="VQC1904:VQE1904" si="4286">SUM(VQC1905:VQC1907)</f>
        <v>0</v>
      </c>
      <c r="VQD1904" s="2152">
        <f t="shared" si="4286"/>
        <v>115001</v>
      </c>
      <c r="VQE1904" s="2152">
        <f t="shared" si="4286"/>
        <v>0</v>
      </c>
      <c r="VQF1904" s="1230">
        <f t="shared" ref="VQF1904:VQF1907" si="4287">VQE1904/VQD1904</f>
        <v>0</v>
      </c>
      <c r="VQG1904" s="1193"/>
      <c r="VQH1904" s="1193"/>
      <c r="VQI1904" s="2676" t="s">
        <v>698</v>
      </c>
      <c r="VQJ1904" s="2677"/>
      <c r="VQK1904" s="2152">
        <f t="shared" ref="VQK1904:VQM1904" si="4288">SUM(VQK1905:VQK1907)</f>
        <v>0</v>
      </c>
      <c r="VQL1904" s="2152">
        <f t="shared" si="4288"/>
        <v>115001</v>
      </c>
      <c r="VQM1904" s="2152">
        <f t="shared" si="4288"/>
        <v>0</v>
      </c>
      <c r="VQN1904" s="1230">
        <f t="shared" ref="VQN1904:VQN1907" si="4289">VQM1904/VQL1904</f>
        <v>0</v>
      </c>
      <c r="VQO1904" s="1193"/>
      <c r="VQP1904" s="1193"/>
      <c r="VQQ1904" s="2676" t="s">
        <v>698</v>
      </c>
      <c r="VQR1904" s="2677"/>
      <c r="VQS1904" s="2152">
        <f t="shared" ref="VQS1904:VQU1904" si="4290">SUM(VQS1905:VQS1907)</f>
        <v>0</v>
      </c>
      <c r="VQT1904" s="2152">
        <f t="shared" si="4290"/>
        <v>115001</v>
      </c>
      <c r="VQU1904" s="2152">
        <f t="shared" si="4290"/>
        <v>0</v>
      </c>
      <c r="VQV1904" s="1230">
        <f t="shared" ref="VQV1904:VQV1907" si="4291">VQU1904/VQT1904</f>
        <v>0</v>
      </c>
      <c r="VQW1904" s="1193"/>
      <c r="VQX1904" s="1193"/>
      <c r="VQY1904" s="2676" t="s">
        <v>698</v>
      </c>
      <c r="VQZ1904" s="2677"/>
      <c r="VRA1904" s="2152">
        <f t="shared" ref="VRA1904:VRC1904" si="4292">SUM(VRA1905:VRA1907)</f>
        <v>0</v>
      </c>
      <c r="VRB1904" s="2152">
        <f t="shared" si="4292"/>
        <v>115001</v>
      </c>
      <c r="VRC1904" s="2152">
        <f t="shared" si="4292"/>
        <v>0</v>
      </c>
      <c r="VRD1904" s="1230">
        <f t="shared" ref="VRD1904:VRD1907" si="4293">VRC1904/VRB1904</f>
        <v>0</v>
      </c>
      <c r="VRE1904" s="1193"/>
      <c r="VRF1904" s="1193"/>
      <c r="VRG1904" s="2676" t="s">
        <v>698</v>
      </c>
      <c r="VRH1904" s="2677"/>
      <c r="VRI1904" s="2152">
        <f t="shared" ref="VRI1904:VRK1904" si="4294">SUM(VRI1905:VRI1907)</f>
        <v>0</v>
      </c>
      <c r="VRJ1904" s="2152">
        <f t="shared" si="4294"/>
        <v>115001</v>
      </c>
      <c r="VRK1904" s="2152">
        <f t="shared" si="4294"/>
        <v>0</v>
      </c>
      <c r="VRL1904" s="1230">
        <f t="shared" ref="VRL1904:VRL1907" si="4295">VRK1904/VRJ1904</f>
        <v>0</v>
      </c>
      <c r="VRM1904" s="1193"/>
      <c r="VRN1904" s="1193"/>
      <c r="VRO1904" s="2676" t="s">
        <v>698</v>
      </c>
      <c r="VRP1904" s="2677"/>
      <c r="VRQ1904" s="2152">
        <f t="shared" ref="VRQ1904:VRS1904" si="4296">SUM(VRQ1905:VRQ1907)</f>
        <v>0</v>
      </c>
      <c r="VRR1904" s="2152">
        <f t="shared" si="4296"/>
        <v>115001</v>
      </c>
      <c r="VRS1904" s="2152">
        <f t="shared" si="4296"/>
        <v>0</v>
      </c>
      <c r="VRT1904" s="1230">
        <f t="shared" ref="VRT1904:VRT1907" si="4297">VRS1904/VRR1904</f>
        <v>0</v>
      </c>
      <c r="VRU1904" s="1193"/>
      <c r="VRV1904" s="1193"/>
      <c r="VRW1904" s="2676" t="s">
        <v>698</v>
      </c>
      <c r="VRX1904" s="2677"/>
      <c r="VRY1904" s="2152">
        <f t="shared" ref="VRY1904:VSA1904" si="4298">SUM(VRY1905:VRY1907)</f>
        <v>0</v>
      </c>
      <c r="VRZ1904" s="2152">
        <f t="shared" si="4298"/>
        <v>115001</v>
      </c>
      <c r="VSA1904" s="2152">
        <f t="shared" si="4298"/>
        <v>0</v>
      </c>
      <c r="VSB1904" s="1230">
        <f t="shared" ref="VSB1904:VSB1907" si="4299">VSA1904/VRZ1904</f>
        <v>0</v>
      </c>
      <c r="VSC1904" s="1193"/>
      <c r="VSD1904" s="1193"/>
      <c r="VSE1904" s="2676" t="s">
        <v>698</v>
      </c>
      <c r="VSF1904" s="2677"/>
      <c r="VSG1904" s="2152">
        <f t="shared" ref="VSG1904:VSI1904" si="4300">SUM(VSG1905:VSG1907)</f>
        <v>0</v>
      </c>
      <c r="VSH1904" s="2152">
        <f t="shared" si="4300"/>
        <v>115001</v>
      </c>
      <c r="VSI1904" s="2152">
        <f t="shared" si="4300"/>
        <v>0</v>
      </c>
      <c r="VSJ1904" s="1230">
        <f t="shared" ref="VSJ1904:VSJ1907" si="4301">VSI1904/VSH1904</f>
        <v>0</v>
      </c>
      <c r="VSK1904" s="1193"/>
      <c r="VSL1904" s="1193"/>
      <c r="VSM1904" s="2676" t="s">
        <v>698</v>
      </c>
      <c r="VSN1904" s="2677"/>
      <c r="VSO1904" s="2152">
        <f t="shared" ref="VSO1904:VSQ1904" si="4302">SUM(VSO1905:VSO1907)</f>
        <v>0</v>
      </c>
      <c r="VSP1904" s="2152">
        <f t="shared" si="4302"/>
        <v>115001</v>
      </c>
      <c r="VSQ1904" s="2152">
        <f t="shared" si="4302"/>
        <v>0</v>
      </c>
      <c r="VSR1904" s="1230">
        <f t="shared" ref="VSR1904:VSR1907" si="4303">VSQ1904/VSP1904</f>
        <v>0</v>
      </c>
      <c r="VSS1904" s="1193"/>
      <c r="VST1904" s="1193"/>
      <c r="VSU1904" s="2676" t="s">
        <v>698</v>
      </c>
      <c r="VSV1904" s="2677"/>
      <c r="VSW1904" s="2152">
        <f t="shared" ref="VSW1904:VSY1904" si="4304">SUM(VSW1905:VSW1907)</f>
        <v>0</v>
      </c>
      <c r="VSX1904" s="2152">
        <f t="shared" si="4304"/>
        <v>115001</v>
      </c>
      <c r="VSY1904" s="2152">
        <f t="shared" si="4304"/>
        <v>0</v>
      </c>
      <c r="VSZ1904" s="1230">
        <f t="shared" ref="VSZ1904:VSZ1907" si="4305">VSY1904/VSX1904</f>
        <v>0</v>
      </c>
      <c r="VTA1904" s="1193"/>
      <c r="VTB1904" s="1193"/>
      <c r="VTC1904" s="2676" t="s">
        <v>698</v>
      </c>
      <c r="VTD1904" s="2677"/>
      <c r="VTE1904" s="2152">
        <f t="shared" ref="VTE1904:VTG1904" si="4306">SUM(VTE1905:VTE1907)</f>
        <v>0</v>
      </c>
      <c r="VTF1904" s="2152">
        <f t="shared" si="4306"/>
        <v>115001</v>
      </c>
      <c r="VTG1904" s="2152">
        <f t="shared" si="4306"/>
        <v>0</v>
      </c>
      <c r="VTH1904" s="1230">
        <f t="shared" ref="VTH1904:VTH1907" si="4307">VTG1904/VTF1904</f>
        <v>0</v>
      </c>
      <c r="VTI1904" s="1193"/>
      <c r="VTJ1904" s="1193"/>
      <c r="VTK1904" s="2676" t="s">
        <v>698</v>
      </c>
      <c r="VTL1904" s="2677"/>
      <c r="VTM1904" s="2152">
        <f t="shared" ref="VTM1904:VTO1904" si="4308">SUM(VTM1905:VTM1907)</f>
        <v>0</v>
      </c>
      <c r="VTN1904" s="2152">
        <f t="shared" si="4308"/>
        <v>115001</v>
      </c>
      <c r="VTO1904" s="2152">
        <f t="shared" si="4308"/>
        <v>0</v>
      </c>
      <c r="VTP1904" s="1230">
        <f t="shared" ref="VTP1904:VTP1907" si="4309">VTO1904/VTN1904</f>
        <v>0</v>
      </c>
      <c r="VTQ1904" s="1193"/>
      <c r="VTR1904" s="1193"/>
      <c r="VTS1904" s="2676" t="s">
        <v>698</v>
      </c>
      <c r="VTT1904" s="2677"/>
      <c r="VTU1904" s="2152">
        <f t="shared" ref="VTU1904:VTW1904" si="4310">SUM(VTU1905:VTU1907)</f>
        <v>0</v>
      </c>
      <c r="VTV1904" s="2152">
        <f t="shared" si="4310"/>
        <v>115001</v>
      </c>
      <c r="VTW1904" s="2152">
        <f t="shared" si="4310"/>
        <v>0</v>
      </c>
      <c r="VTX1904" s="1230">
        <f t="shared" ref="VTX1904:VTX1907" si="4311">VTW1904/VTV1904</f>
        <v>0</v>
      </c>
      <c r="VTY1904" s="1193"/>
      <c r="VTZ1904" s="1193"/>
      <c r="VUA1904" s="2676" t="s">
        <v>698</v>
      </c>
      <c r="VUB1904" s="2677"/>
      <c r="VUC1904" s="2152">
        <f t="shared" ref="VUC1904:VUE1904" si="4312">SUM(VUC1905:VUC1907)</f>
        <v>0</v>
      </c>
      <c r="VUD1904" s="2152">
        <f t="shared" si="4312"/>
        <v>115001</v>
      </c>
      <c r="VUE1904" s="2152">
        <f t="shared" si="4312"/>
        <v>0</v>
      </c>
      <c r="VUF1904" s="1230">
        <f t="shared" ref="VUF1904:VUF1907" si="4313">VUE1904/VUD1904</f>
        <v>0</v>
      </c>
      <c r="VUG1904" s="1193"/>
      <c r="VUH1904" s="1193"/>
      <c r="VUI1904" s="2676" t="s">
        <v>698</v>
      </c>
      <c r="VUJ1904" s="2677"/>
      <c r="VUK1904" s="2152">
        <f t="shared" ref="VUK1904:VUM1904" si="4314">SUM(VUK1905:VUK1907)</f>
        <v>0</v>
      </c>
      <c r="VUL1904" s="2152">
        <f t="shared" si="4314"/>
        <v>115001</v>
      </c>
      <c r="VUM1904" s="2152">
        <f t="shared" si="4314"/>
        <v>0</v>
      </c>
      <c r="VUN1904" s="1230">
        <f t="shared" ref="VUN1904:VUN1907" si="4315">VUM1904/VUL1904</f>
        <v>0</v>
      </c>
      <c r="VUO1904" s="1193"/>
      <c r="VUP1904" s="1193"/>
      <c r="VUQ1904" s="2676" t="s">
        <v>698</v>
      </c>
      <c r="VUR1904" s="2677"/>
      <c r="VUS1904" s="2152">
        <f t="shared" ref="VUS1904:VUU1904" si="4316">SUM(VUS1905:VUS1907)</f>
        <v>0</v>
      </c>
      <c r="VUT1904" s="2152">
        <f t="shared" si="4316"/>
        <v>115001</v>
      </c>
      <c r="VUU1904" s="2152">
        <f t="shared" si="4316"/>
        <v>0</v>
      </c>
      <c r="VUV1904" s="1230">
        <f t="shared" ref="VUV1904:VUV1907" si="4317">VUU1904/VUT1904</f>
        <v>0</v>
      </c>
      <c r="VUW1904" s="1193"/>
      <c r="VUX1904" s="1193"/>
      <c r="VUY1904" s="2676" t="s">
        <v>698</v>
      </c>
      <c r="VUZ1904" s="2677"/>
      <c r="VVA1904" s="2152">
        <f t="shared" ref="VVA1904:VVC1904" si="4318">SUM(VVA1905:VVA1907)</f>
        <v>0</v>
      </c>
      <c r="VVB1904" s="2152">
        <f t="shared" si="4318"/>
        <v>115001</v>
      </c>
      <c r="VVC1904" s="2152">
        <f t="shared" si="4318"/>
        <v>0</v>
      </c>
      <c r="VVD1904" s="1230">
        <f t="shared" ref="VVD1904:VVD1907" si="4319">VVC1904/VVB1904</f>
        <v>0</v>
      </c>
      <c r="VVE1904" s="1193"/>
      <c r="VVF1904" s="1193"/>
      <c r="VVG1904" s="2676" t="s">
        <v>698</v>
      </c>
      <c r="VVH1904" s="2677"/>
      <c r="VVI1904" s="2152">
        <f t="shared" ref="VVI1904:VVK1904" si="4320">SUM(VVI1905:VVI1907)</f>
        <v>0</v>
      </c>
      <c r="VVJ1904" s="2152">
        <f t="shared" si="4320"/>
        <v>115001</v>
      </c>
      <c r="VVK1904" s="2152">
        <f t="shared" si="4320"/>
        <v>0</v>
      </c>
      <c r="VVL1904" s="1230">
        <f t="shared" ref="VVL1904:VVL1907" si="4321">VVK1904/VVJ1904</f>
        <v>0</v>
      </c>
      <c r="VVM1904" s="1193"/>
      <c r="VVN1904" s="1193"/>
      <c r="VVO1904" s="2676" t="s">
        <v>698</v>
      </c>
      <c r="VVP1904" s="2677"/>
      <c r="VVQ1904" s="2152">
        <f t="shared" ref="VVQ1904:VVS1904" si="4322">SUM(VVQ1905:VVQ1907)</f>
        <v>0</v>
      </c>
      <c r="VVR1904" s="2152">
        <f t="shared" si="4322"/>
        <v>115001</v>
      </c>
      <c r="VVS1904" s="2152">
        <f t="shared" si="4322"/>
        <v>0</v>
      </c>
      <c r="VVT1904" s="1230">
        <f t="shared" ref="VVT1904:VVT1907" si="4323">VVS1904/VVR1904</f>
        <v>0</v>
      </c>
      <c r="VVU1904" s="1193"/>
      <c r="VVV1904" s="1193"/>
      <c r="VVW1904" s="2676" t="s">
        <v>698</v>
      </c>
      <c r="VVX1904" s="2677"/>
      <c r="VVY1904" s="2152">
        <f t="shared" ref="VVY1904:VWA1904" si="4324">SUM(VVY1905:VVY1907)</f>
        <v>0</v>
      </c>
      <c r="VVZ1904" s="2152">
        <f t="shared" si="4324"/>
        <v>115001</v>
      </c>
      <c r="VWA1904" s="2152">
        <f t="shared" si="4324"/>
        <v>0</v>
      </c>
      <c r="VWB1904" s="1230">
        <f t="shared" ref="VWB1904:VWB1907" si="4325">VWA1904/VVZ1904</f>
        <v>0</v>
      </c>
      <c r="VWC1904" s="1193"/>
      <c r="VWD1904" s="1193"/>
      <c r="VWE1904" s="2676" t="s">
        <v>698</v>
      </c>
      <c r="VWF1904" s="2677"/>
      <c r="VWG1904" s="2152">
        <f t="shared" ref="VWG1904:VWI1904" si="4326">SUM(VWG1905:VWG1907)</f>
        <v>0</v>
      </c>
      <c r="VWH1904" s="2152">
        <f t="shared" si="4326"/>
        <v>115001</v>
      </c>
      <c r="VWI1904" s="2152">
        <f t="shared" si="4326"/>
        <v>0</v>
      </c>
      <c r="VWJ1904" s="1230">
        <f t="shared" ref="VWJ1904:VWJ1907" si="4327">VWI1904/VWH1904</f>
        <v>0</v>
      </c>
      <c r="VWK1904" s="1193"/>
      <c r="VWL1904" s="1193"/>
      <c r="VWM1904" s="2676" t="s">
        <v>698</v>
      </c>
      <c r="VWN1904" s="2677"/>
      <c r="VWO1904" s="2152">
        <f t="shared" ref="VWO1904:VWQ1904" si="4328">SUM(VWO1905:VWO1907)</f>
        <v>0</v>
      </c>
      <c r="VWP1904" s="2152">
        <f t="shared" si="4328"/>
        <v>115001</v>
      </c>
      <c r="VWQ1904" s="2152">
        <f t="shared" si="4328"/>
        <v>0</v>
      </c>
      <c r="VWR1904" s="1230">
        <f t="shared" ref="VWR1904:VWR1907" si="4329">VWQ1904/VWP1904</f>
        <v>0</v>
      </c>
      <c r="VWS1904" s="1193"/>
      <c r="VWT1904" s="1193"/>
      <c r="VWU1904" s="2676" t="s">
        <v>698</v>
      </c>
      <c r="VWV1904" s="2677"/>
      <c r="VWW1904" s="2152">
        <f t="shared" ref="VWW1904:VWY1904" si="4330">SUM(VWW1905:VWW1907)</f>
        <v>0</v>
      </c>
      <c r="VWX1904" s="2152">
        <f t="shared" si="4330"/>
        <v>115001</v>
      </c>
      <c r="VWY1904" s="2152">
        <f t="shared" si="4330"/>
        <v>0</v>
      </c>
      <c r="VWZ1904" s="1230">
        <f t="shared" ref="VWZ1904:VWZ1907" si="4331">VWY1904/VWX1904</f>
        <v>0</v>
      </c>
      <c r="VXA1904" s="1193"/>
      <c r="VXB1904" s="1193"/>
      <c r="VXC1904" s="2676" t="s">
        <v>698</v>
      </c>
      <c r="VXD1904" s="2677"/>
      <c r="VXE1904" s="2152">
        <f t="shared" ref="VXE1904:VXG1904" si="4332">SUM(VXE1905:VXE1907)</f>
        <v>0</v>
      </c>
      <c r="VXF1904" s="2152">
        <f t="shared" si="4332"/>
        <v>115001</v>
      </c>
      <c r="VXG1904" s="2152">
        <f t="shared" si="4332"/>
        <v>0</v>
      </c>
      <c r="VXH1904" s="1230">
        <f t="shared" ref="VXH1904:VXH1907" si="4333">VXG1904/VXF1904</f>
        <v>0</v>
      </c>
      <c r="VXI1904" s="1193"/>
      <c r="VXJ1904" s="1193"/>
      <c r="VXK1904" s="2676" t="s">
        <v>698</v>
      </c>
      <c r="VXL1904" s="2677"/>
      <c r="VXM1904" s="2152">
        <f t="shared" ref="VXM1904:VXO1904" si="4334">SUM(VXM1905:VXM1907)</f>
        <v>0</v>
      </c>
      <c r="VXN1904" s="2152">
        <f t="shared" si="4334"/>
        <v>115001</v>
      </c>
      <c r="VXO1904" s="2152">
        <f t="shared" si="4334"/>
        <v>0</v>
      </c>
      <c r="VXP1904" s="1230">
        <f t="shared" ref="VXP1904:VXP1907" si="4335">VXO1904/VXN1904</f>
        <v>0</v>
      </c>
      <c r="VXQ1904" s="1193"/>
      <c r="VXR1904" s="1193"/>
      <c r="VXS1904" s="2676" t="s">
        <v>698</v>
      </c>
      <c r="VXT1904" s="2677"/>
      <c r="VXU1904" s="2152">
        <f t="shared" ref="VXU1904:VXW1904" si="4336">SUM(VXU1905:VXU1907)</f>
        <v>0</v>
      </c>
      <c r="VXV1904" s="2152">
        <f t="shared" si="4336"/>
        <v>115001</v>
      </c>
      <c r="VXW1904" s="2152">
        <f t="shared" si="4336"/>
        <v>0</v>
      </c>
      <c r="VXX1904" s="1230">
        <f t="shared" ref="VXX1904:VXX1907" si="4337">VXW1904/VXV1904</f>
        <v>0</v>
      </c>
      <c r="VXY1904" s="1193"/>
      <c r="VXZ1904" s="1193"/>
      <c r="VYA1904" s="2676" t="s">
        <v>698</v>
      </c>
      <c r="VYB1904" s="2677"/>
      <c r="VYC1904" s="2152">
        <f t="shared" ref="VYC1904:VYE1904" si="4338">SUM(VYC1905:VYC1907)</f>
        <v>0</v>
      </c>
      <c r="VYD1904" s="2152">
        <f t="shared" si="4338"/>
        <v>115001</v>
      </c>
      <c r="VYE1904" s="2152">
        <f t="shared" si="4338"/>
        <v>0</v>
      </c>
      <c r="VYF1904" s="1230">
        <f t="shared" ref="VYF1904:VYF1907" si="4339">VYE1904/VYD1904</f>
        <v>0</v>
      </c>
      <c r="VYG1904" s="1193"/>
      <c r="VYH1904" s="1193"/>
      <c r="VYI1904" s="2676" t="s">
        <v>698</v>
      </c>
      <c r="VYJ1904" s="2677"/>
      <c r="VYK1904" s="2152">
        <f t="shared" ref="VYK1904:VYM1904" si="4340">SUM(VYK1905:VYK1907)</f>
        <v>0</v>
      </c>
      <c r="VYL1904" s="2152">
        <f t="shared" si="4340"/>
        <v>115001</v>
      </c>
      <c r="VYM1904" s="2152">
        <f t="shared" si="4340"/>
        <v>0</v>
      </c>
      <c r="VYN1904" s="1230">
        <f t="shared" ref="VYN1904:VYN1907" si="4341">VYM1904/VYL1904</f>
        <v>0</v>
      </c>
      <c r="VYO1904" s="1193"/>
      <c r="VYP1904" s="1193"/>
      <c r="VYQ1904" s="2676" t="s">
        <v>698</v>
      </c>
      <c r="VYR1904" s="2677"/>
      <c r="VYS1904" s="2152">
        <f t="shared" ref="VYS1904:VYU1904" si="4342">SUM(VYS1905:VYS1907)</f>
        <v>0</v>
      </c>
      <c r="VYT1904" s="2152">
        <f t="shared" si="4342"/>
        <v>115001</v>
      </c>
      <c r="VYU1904" s="2152">
        <f t="shared" si="4342"/>
        <v>0</v>
      </c>
      <c r="VYV1904" s="1230">
        <f t="shared" ref="VYV1904:VYV1907" si="4343">VYU1904/VYT1904</f>
        <v>0</v>
      </c>
      <c r="VYW1904" s="1193"/>
      <c r="VYX1904" s="1193"/>
      <c r="VYY1904" s="2676" t="s">
        <v>698</v>
      </c>
      <c r="VYZ1904" s="2677"/>
      <c r="VZA1904" s="2152">
        <f t="shared" ref="VZA1904:VZC1904" si="4344">SUM(VZA1905:VZA1907)</f>
        <v>0</v>
      </c>
      <c r="VZB1904" s="2152">
        <f t="shared" si="4344"/>
        <v>115001</v>
      </c>
      <c r="VZC1904" s="2152">
        <f t="shared" si="4344"/>
        <v>0</v>
      </c>
      <c r="VZD1904" s="1230">
        <f t="shared" ref="VZD1904:VZD1907" si="4345">VZC1904/VZB1904</f>
        <v>0</v>
      </c>
      <c r="VZE1904" s="1193"/>
      <c r="VZF1904" s="1193"/>
      <c r="VZG1904" s="2676" t="s">
        <v>698</v>
      </c>
      <c r="VZH1904" s="2677"/>
      <c r="VZI1904" s="2152">
        <f t="shared" ref="VZI1904:VZK1904" si="4346">SUM(VZI1905:VZI1907)</f>
        <v>0</v>
      </c>
      <c r="VZJ1904" s="2152">
        <f t="shared" si="4346"/>
        <v>115001</v>
      </c>
      <c r="VZK1904" s="2152">
        <f t="shared" si="4346"/>
        <v>0</v>
      </c>
      <c r="VZL1904" s="1230">
        <f t="shared" ref="VZL1904:VZL1907" si="4347">VZK1904/VZJ1904</f>
        <v>0</v>
      </c>
      <c r="VZM1904" s="1193"/>
      <c r="VZN1904" s="1193"/>
      <c r="VZO1904" s="2676" t="s">
        <v>698</v>
      </c>
      <c r="VZP1904" s="2677"/>
      <c r="VZQ1904" s="2152">
        <f t="shared" ref="VZQ1904:VZS1904" si="4348">SUM(VZQ1905:VZQ1907)</f>
        <v>0</v>
      </c>
      <c r="VZR1904" s="2152">
        <f t="shared" si="4348"/>
        <v>115001</v>
      </c>
      <c r="VZS1904" s="2152">
        <f t="shared" si="4348"/>
        <v>0</v>
      </c>
      <c r="VZT1904" s="1230">
        <f t="shared" ref="VZT1904:VZT1907" si="4349">VZS1904/VZR1904</f>
        <v>0</v>
      </c>
      <c r="VZU1904" s="1193"/>
      <c r="VZV1904" s="1193"/>
      <c r="VZW1904" s="2676" t="s">
        <v>698</v>
      </c>
      <c r="VZX1904" s="2677"/>
      <c r="VZY1904" s="2152">
        <f t="shared" ref="VZY1904:WAA1904" si="4350">SUM(VZY1905:VZY1907)</f>
        <v>0</v>
      </c>
      <c r="VZZ1904" s="2152">
        <f t="shared" si="4350"/>
        <v>115001</v>
      </c>
      <c r="WAA1904" s="2152">
        <f t="shared" si="4350"/>
        <v>0</v>
      </c>
      <c r="WAB1904" s="1230">
        <f t="shared" ref="WAB1904:WAB1907" si="4351">WAA1904/VZZ1904</f>
        <v>0</v>
      </c>
      <c r="WAC1904" s="1193"/>
      <c r="WAD1904" s="1193"/>
      <c r="WAE1904" s="2676" t="s">
        <v>698</v>
      </c>
      <c r="WAF1904" s="2677"/>
      <c r="WAG1904" s="2152">
        <f t="shared" ref="WAG1904:WAI1904" si="4352">SUM(WAG1905:WAG1907)</f>
        <v>0</v>
      </c>
      <c r="WAH1904" s="2152">
        <f t="shared" si="4352"/>
        <v>115001</v>
      </c>
      <c r="WAI1904" s="2152">
        <f t="shared" si="4352"/>
        <v>0</v>
      </c>
      <c r="WAJ1904" s="1230">
        <f t="shared" ref="WAJ1904:WAJ1907" si="4353">WAI1904/WAH1904</f>
        <v>0</v>
      </c>
      <c r="WAK1904" s="1193"/>
      <c r="WAL1904" s="1193"/>
      <c r="WAM1904" s="2676" t="s">
        <v>698</v>
      </c>
      <c r="WAN1904" s="2677"/>
      <c r="WAO1904" s="2152">
        <f t="shared" ref="WAO1904:WAQ1904" si="4354">SUM(WAO1905:WAO1907)</f>
        <v>0</v>
      </c>
      <c r="WAP1904" s="2152">
        <f t="shared" si="4354"/>
        <v>115001</v>
      </c>
      <c r="WAQ1904" s="2152">
        <f t="shared" si="4354"/>
        <v>0</v>
      </c>
      <c r="WAR1904" s="1230">
        <f t="shared" ref="WAR1904:WAR1907" si="4355">WAQ1904/WAP1904</f>
        <v>0</v>
      </c>
      <c r="WAS1904" s="1193"/>
      <c r="WAT1904" s="1193"/>
      <c r="WAU1904" s="2676" t="s">
        <v>698</v>
      </c>
      <c r="WAV1904" s="2677"/>
      <c r="WAW1904" s="2152">
        <f t="shared" ref="WAW1904:WAY1904" si="4356">SUM(WAW1905:WAW1907)</f>
        <v>0</v>
      </c>
      <c r="WAX1904" s="2152">
        <f t="shared" si="4356"/>
        <v>115001</v>
      </c>
      <c r="WAY1904" s="2152">
        <f t="shared" si="4356"/>
        <v>0</v>
      </c>
      <c r="WAZ1904" s="1230">
        <f t="shared" ref="WAZ1904:WAZ1907" si="4357">WAY1904/WAX1904</f>
        <v>0</v>
      </c>
      <c r="WBA1904" s="1193"/>
      <c r="WBB1904" s="1193"/>
      <c r="WBC1904" s="2676" t="s">
        <v>698</v>
      </c>
      <c r="WBD1904" s="2677"/>
      <c r="WBE1904" s="2152">
        <f t="shared" ref="WBE1904:WBG1904" si="4358">SUM(WBE1905:WBE1907)</f>
        <v>0</v>
      </c>
      <c r="WBF1904" s="2152">
        <f t="shared" si="4358"/>
        <v>115001</v>
      </c>
      <c r="WBG1904" s="2152">
        <f t="shared" si="4358"/>
        <v>0</v>
      </c>
      <c r="WBH1904" s="1230">
        <f t="shared" ref="WBH1904:WBH1907" si="4359">WBG1904/WBF1904</f>
        <v>0</v>
      </c>
      <c r="WBI1904" s="1193"/>
      <c r="WBJ1904" s="1193"/>
      <c r="WBK1904" s="2676" t="s">
        <v>698</v>
      </c>
      <c r="WBL1904" s="2677"/>
      <c r="WBM1904" s="2152">
        <f t="shared" ref="WBM1904:WBO1904" si="4360">SUM(WBM1905:WBM1907)</f>
        <v>0</v>
      </c>
      <c r="WBN1904" s="2152">
        <f t="shared" si="4360"/>
        <v>115001</v>
      </c>
      <c r="WBO1904" s="2152">
        <f t="shared" si="4360"/>
        <v>0</v>
      </c>
      <c r="WBP1904" s="1230">
        <f t="shared" ref="WBP1904:WBP1907" si="4361">WBO1904/WBN1904</f>
        <v>0</v>
      </c>
      <c r="WBQ1904" s="1193"/>
      <c r="WBR1904" s="1193"/>
      <c r="WBS1904" s="2676" t="s">
        <v>698</v>
      </c>
      <c r="WBT1904" s="2677"/>
      <c r="WBU1904" s="2152">
        <f t="shared" ref="WBU1904:WBW1904" si="4362">SUM(WBU1905:WBU1907)</f>
        <v>0</v>
      </c>
      <c r="WBV1904" s="2152">
        <f t="shared" si="4362"/>
        <v>115001</v>
      </c>
      <c r="WBW1904" s="2152">
        <f t="shared" si="4362"/>
        <v>0</v>
      </c>
      <c r="WBX1904" s="1230">
        <f t="shared" ref="WBX1904:WBX1907" si="4363">WBW1904/WBV1904</f>
        <v>0</v>
      </c>
      <c r="WBY1904" s="1193"/>
      <c r="WBZ1904" s="1193"/>
      <c r="WCA1904" s="2676" t="s">
        <v>698</v>
      </c>
      <c r="WCB1904" s="2677"/>
      <c r="WCC1904" s="2152">
        <f t="shared" ref="WCC1904:WCE1904" si="4364">SUM(WCC1905:WCC1907)</f>
        <v>0</v>
      </c>
      <c r="WCD1904" s="2152">
        <f t="shared" si="4364"/>
        <v>115001</v>
      </c>
      <c r="WCE1904" s="2152">
        <f t="shared" si="4364"/>
        <v>0</v>
      </c>
      <c r="WCF1904" s="1230">
        <f t="shared" ref="WCF1904:WCF1907" si="4365">WCE1904/WCD1904</f>
        <v>0</v>
      </c>
      <c r="WCG1904" s="1193"/>
      <c r="WCH1904" s="1193"/>
      <c r="WCI1904" s="2676" t="s">
        <v>698</v>
      </c>
      <c r="WCJ1904" s="2677"/>
      <c r="WCK1904" s="2152">
        <f t="shared" ref="WCK1904:WCM1904" si="4366">SUM(WCK1905:WCK1907)</f>
        <v>0</v>
      </c>
      <c r="WCL1904" s="2152">
        <f t="shared" si="4366"/>
        <v>115001</v>
      </c>
      <c r="WCM1904" s="2152">
        <f t="shared" si="4366"/>
        <v>0</v>
      </c>
      <c r="WCN1904" s="1230">
        <f t="shared" ref="WCN1904:WCN1907" si="4367">WCM1904/WCL1904</f>
        <v>0</v>
      </c>
      <c r="WCO1904" s="1193"/>
      <c r="WCP1904" s="1193"/>
      <c r="WCQ1904" s="2676" t="s">
        <v>698</v>
      </c>
      <c r="WCR1904" s="2677"/>
      <c r="WCS1904" s="2152">
        <f t="shared" ref="WCS1904:WCU1904" si="4368">SUM(WCS1905:WCS1907)</f>
        <v>0</v>
      </c>
      <c r="WCT1904" s="2152">
        <f t="shared" si="4368"/>
        <v>115001</v>
      </c>
      <c r="WCU1904" s="2152">
        <f t="shared" si="4368"/>
        <v>0</v>
      </c>
      <c r="WCV1904" s="1230">
        <f t="shared" ref="WCV1904:WCV1907" si="4369">WCU1904/WCT1904</f>
        <v>0</v>
      </c>
      <c r="WCW1904" s="1193"/>
      <c r="WCX1904" s="1193"/>
      <c r="WCY1904" s="2676" t="s">
        <v>698</v>
      </c>
      <c r="WCZ1904" s="2677"/>
      <c r="WDA1904" s="2152">
        <f t="shared" ref="WDA1904:WDC1904" si="4370">SUM(WDA1905:WDA1907)</f>
        <v>0</v>
      </c>
      <c r="WDB1904" s="2152">
        <f t="shared" si="4370"/>
        <v>115001</v>
      </c>
      <c r="WDC1904" s="2152">
        <f t="shared" si="4370"/>
        <v>0</v>
      </c>
      <c r="WDD1904" s="1230">
        <f t="shared" ref="WDD1904:WDD1907" si="4371">WDC1904/WDB1904</f>
        <v>0</v>
      </c>
      <c r="WDE1904" s="1193"/>
      <c r="WDF1904" s="1193"/>
      <c r="WDG1904" s="2676" t="s">
        <v>698</v>
      </c>
      <c r="WDH1904" s="2677"/>
      <c r="WDI1904" s="2152">
        <f t="shared" ref="WDI1904:WDK1904" si="4372">SUM(WDI1905:WDI1907)</f>
        <v>0</v>
      </c>
      <c r="WDJ1904" s="2152">
        <f t="shared" si="4372"/>
        <v>115001</v>
      </c>
      <c r="WDK1904" s="2152">
        <f t="shared" si="4372"/>
        <v>0</v>
      </c>
      <c r="WDL1904" s="1230">
        <f t="shared" ref="WDL1904:WDL1907" si="4373">WDK1904/WDJ1904</f>
        <v>0</v>
      </c>
      <c r="WDM1904" s="1193"/>
      <c r="WDN1904" s="1193"/>
      <c r="WDO1904" s="2676" t="s">
        <v>698</v>
      </c>
      <c r="WDP1904" s="2677"/>
      <c r="WDQ1904" s="2152">
        <f t="shared" ref="WDQ1904:WDS1904" si="4374">SUM(WDQ1905:WDQ1907)</f>
        <v>0</v>
      </c>
      <c r="WDR1904" s="2152">
        <f t="shared" si="4374"/>
        <v>115001</v>
      </c>
      <c r="WDS1904" s="2152">
        <f t="shared" si="4374"/>
        <v>0</v>
      </c>
      <c r="WDT1904" s="1230">
        <f t="shared" ref="WDT1904:WDT1907" si="4375">WDS1904/WDR1904</f>
        <v>0</v>
      </c>
      <c r="WDU1904" s="1193"/>
      <c r="WDV1904" s="1193"/>
      <c r="WDW1904" s="2676" t="s">
        <v>698</v>
      </c>
      <c r="WDX1904" s="2677"/>
      <c r="WDY1904" s="2152">
        <f t="shared" ref="WDY1904:WEA1904" si="4376">SUM(WDY1905:WDY1907)</f>
        <v>0</v>
      </c>
      <c r="WDZ1904" s="2152">
        <f t="shared" si="4376"/>
        <v>115001</v>
      </c>
      <c r="WEA1904" s="2152">
        <f t="shared" si="4376"/>
        <v>0</v>
      </c>
      <c r="WEB1904" s="1230">
        <f t="shared" ref="WEB1904:WEB1907" si="4377">WEA1904/WDZ1904</f>
        <v>0</v>
      </c>
      <c r="WEC1904" s="1193"/>
      <c r="WED1904" s="1193"/>
      <c r="WEE1904" s="2676" t="s">
        <v>698</v>
      </c>
      <c r="WEF1904" s="2677"/>
      <c r="WEG1904" s="2152">
        <f t="shared" ref="WEG1904:WEI1904" si="4378">SUM(WEG1905:WEG1907)</f>
        <v>0</v>
      </c>
      <c r="WEH1904" s="2152">
        <f t="shared" si="4378"/>
        <v>115001</v>
      </c>
      <c r="WEI1904" s="2152">
        <f t="shared" si="4378"/>
        <v>0</v>
      </c>
      <c r="WEJ1904" s="1230">
        <f t="shared" ref="WEJ1904:WEJ1907" si="4379">WEI1904/WEH1904</f>
        <v>0</v>
      </c>
      <c r="WEK1904" s="1193"/>
      <c r="WEL1904" s="1193"/>
      <c r="WEM1904" s="2676" t="s">
        <v>698</v>
      </c>
      <c r="WEN1904" s="2677"/>
      <c r="WEO1904" s="2152">
        <f t="shared" ref="WEO1904:WEQ1904" si="4380">SUM(WEO1905:WEO1907)</f>
        <v>0</v>
      </c>
      <c r="WEP1904" s="2152">
        <f t="shared" si="4380"/>
        <v>115001</v>
      </c>
      <c r="WEQ1904" s="2152">
        <f t="shared" si="4380"/>
        <v>0</v>
      </c>
      <c r="WER1904" s="1230">
        <f t="shared" ref="WER1904:WER1907" si="4381">WEQ1904/WEP1904</f>
        <v>0</v>
      </c>
      <c r="WES1904" s="1193"/>
      <c r="WET1904" s="1193"/>
      <c r="WEU1904" s="2676" t="s">
        <v>698</v>
      </c>
      <c r="WEV1904" s="2677"/>
      <c r="WEW1904" s="2152">
        <f t="shared" ref="WEW1904:WEY1904" si="4382">SUM(WEW1905:WEW1907)</f>
        <v>0</v>
      </c>
      <c r="WEX1904" s="2152">
        <f t="shared" si="4382"/>
        <v>115001</v>
      </c>
      <c r="WEY1904" s="2152">
        <f t="shared" si="4382"/>
        <v>0</v>
      </c>
      <c r="WEZ1904" s="1230">
        <f t="shared" ref="WEZ1904:WEZ1907" si="4383">WEY1904/WEX1904</f>
        <v>0</v>
      </c>
      <c r="WFA1904" s="1193"/>
      <c r="WFB1904" s="1193"/>
      <c r="WFC1904" s="2676" t="s">
        <v>698</v>
      </c>
      <c r="WFD1904" s="2677"/>
      <c r="WFE1904" s="2152">
        <f t="shared" ref="WFE1904:WFG1904" si="4384">SUM(WFE1905:WFE1907)</f>
        <v>0</v>
      </c>
      <c r="WFF1904" s="2152">
        <f t="shared" si="4384"/>
        <v>115001</v>
      </c>
      <c r="WFG1904" s="2152">
        <f t="shared" si="4384"/>
        <v>0</v>
      </c>
      <c r="WFH1904" s="1230">
        <f t="shared" ref="WFH1904:WFH1907" si="4385">WFG1904/WFF1904</f>
        <v>0</v>
      </c>
      <c r="WFI1904" s="1193"/>
      <c r="WFJ1904" s="1193"/>
      <c r="WFK1904" s="2676" t="s">
        <v>698</v>
      </c>
      <c r="WFL1904" s="2677"/>
      <c r="WFM1904" s="2152">
        <f t="shared" ref="WFM1904:WFO1904" si="4386">SUM(WFM1905:WFM1907)</f>
        <v>0</v>
      </c>
      <c r="WFN1904" s="2152">
        <f t="shared" si="4386"/>
        <v>115001</v>
      </c>
      <c r="WFO1904" s="2152">
        <f t="shared" si="4386"/>
        <v>0</v>
      </c>
      <c r="WFP1904" s="1230">
        <f t="shared" ref="WFP1904:WFP1907" si="4387">WFO1904/WFN1904</f>
        <v>0</v>
      </c>
      <c r="WFQ1904" s="1193"/>
      <c r="WFR1904" s="1193"/>
      <c r="WFS1904" s="2676" t="s">
        <v>698</v>
      </c>
      <c r="WFT1904" s="2677"/>
      <c r="WFU1904" s="2152">
        <f t="shared" ref="WFU1904:WFW1904" si="4388">SUM(WFU1905:WFU1907)</f>
        <v>0</v>
      </c>
      <c r="WFV1904" s="2152">
        <f t="shared" si="4388"/>
        <v>115001</v>
      </c>
      <c r="WFW1904" s="2152">
        <f t="shared" si="4388"/>
        <v>0</v>
      </c>
      <c r="WFX1904" s="1230">
        <f t="shared" ref="WFX1904:WFX1907" si="4389">WFW1904/WFV1904</f>
        <v>0</v>
      </c>
      <c r="WFY1904" s="1193"/>
      <c r="WFZ1904" s="1193"/>
      <c r="WGA1904" s="2676" t="s">
        <v>698</v>
      </c>
      <c r="WGB1904" s="2677"/>
      <c r="WGC1904" s="2152">
        <f t="shared" ref="WGC1904:WGE1904" si="4390">SUM(WGC1905:WGC1907)</f>
        <v>0</v>
      </c>
      <c r="WGD1904" s="2152">
        <f t="shared" si="4390"/>
        <v>115001</v>
      </c>
      <c r="WGE1904" s="2152">
        <f t="shared" si="4390"/>
        <v>0</v>
      </c>
      <c r="WGF1904" s="1230">
        <f t="shared" ref="WGF1904:WGF1907" si="4391">WGE1904/WGD1904</f>
        <v>0</v>
      </c>
      <c r="WGG1904" s="1193"/>
      <c r="WGH1904" s="1193"/>
      <c r="WGI1904" s="2676" t="s">
        <v>698</v>
      </c>
      <c r="WGJ1904" s="2677"/>
      <c r="WGK1904" s="2152">
        <f t="shared" ref="WGK1904:WGM1904" si="4392">SUM(WGK1905:WGK1907)</f>
        <v>0</v>
      </c>
      <c r="WGL1904" s="2152">
        <f t="shared" si="4392"/>
        <v>115001</v>
      </c>
      <c r="WGM1904" s="2152">
        <f t="shared" si="4392"/>
        <v>0</v>
      </c>
      <c r="WGN1904" s="1230">
        <f t="shared" ref="WGN1904:WGN1907" si="4393">WGM1904/WGL1904</f>
        <v>0</v>
      </c>
      <c r="WGO1904" s="1193"/>
      <c r="WGP1904" s="1193"/>
      <c r="WGQ1904" s="2676" t="s">
        <v>698</v>
      </c>
      <c r="WGR1904" s="2677"/>
      <c r="WGS1904" s="2152">
        <f t="shared" ref="WGS1904:WGU1904" si="4394">SUM(WGS1905:WGS1907)</f>
        <v>0</v>
      </c>
      <c r="WGT1904" s="2152">
        <f t="shared" si="4394"/>
        <v>115001</v>
      </c>
      <c r="WGU1904" s="2152">
        <f t="shared" si="4394"/>
        <v>0</v>
      </c>
      <c r="WGV1904" s="1230">
        <f t="shared" ref="WGV1904:WGV1907" si="4395">WGU1904/WGT1904</f>
        <v>0</v>
      </c>
      <c r="WGW1904" s="1193"/>
      <c r="WGX1904" s="1193"/>
      <c r="WGY1904" s="2676" t="s">
        <v>698</v>
      </c>
      <c r="WGZ1904" s="2677"/>
      <c r="WHA1904" s="2152">
        <f t="shared" ref="WHA1904:WHC1904" si="4396">SUM(WHA1905:WHA1907)</f>
        <v>0</v>
      </c>
      <c r="WHB1904" s="2152">
        <f t="shared" si="4396"/>
        <v>115001</v>
      </c>
      <c r="WHC1904" s="2152">
        <f t="shared" si="4396"/>
        <v>0</v>
      </c>
      <c r="WHD1904" s="1230">
        <f t="shared" ref="WHD1904:WHD1907" si="4397">WHC1904/WHB1904</f>
        <v>0</v>
      </c>
      <c r="WHE1904" s="1193"/>
      <c r="WHF1904" s="1193"/>
      <c r="WHG1904" s="2676" t="s">
        <v>698</v>
      </c>
      <c r="WHH1904" s="2677"/>
      <c r="WHI1904" s="2152">
        <f t="shared" ref="WHI1904:WHK1904" si="4398">SUM(WHI1905:WHI1907)</f>
        <v>0</v>
      </c>
      <c r="WHJ1904" s="2152">
        <f t="shared" si="4398"/>
        <v>115001</v>
      </c>
      <c r="WHK1904" s="2152">
        <f t="shared" si="4398"/>
        <v>0</v>
      </c>
      <c r="WHL1904" s="1230">
        <f t="shared" ref="WHL1904:WHL1907" si="4399">WHK1904/WHJ1904</f>
        <v>0</v>
      </c>
      <c r="WHM1904" s="1193"/>
      <c r="WHN1904" s="1193"/>
      <c r="WHO1904" s="2676" t="s">
        <v>698</v>
      </c>
      <c r="WHP1904" s="2677"/>
      <c r="WHQ1904" s="2152">
        <f t="shared" ref="WHQ1904:WHS1904" si="4400">SUM(WHQ1905:WHQ1907)</f>
        <v>0</v>
      </c>
      <c r="WHR1904" s="2152">
        <f t="shared" si="4400"/>
        <v>115001</v>
      </c>
      <c r="WHS1904" s="2152">
        <f t="shared" si="4400"/>
        <v>0</v>
      </c>
      <c r="WHT1904" s="1230">
        <f t="shared" ref="WHT1904:WHT1907" si="4401">WHS1904/WHR1904</f>
        <v>0</v>
      </c>
      <c r="WHU1904" s="1193"/>
      <c r="WHV1904" s="1193"/>
      <c r="WHW1904" s="2676" t="s">
        <v>698</v>
      </c>
      <c r="WHX1904" s="2677"/>
      <c r="WHY1904" s="2152">
        <f t="shared" ref="WHY1904:WIA1904" si="4402">SUM(WHY1905:WHY1907)</f>
        <v>0</v>
      </c>
      <c r="WHZ1904" s="2152">
        <f t="shared" si="4402"/>
        <v>115001</v>
      </c>
      <c r="WIA1904" s="2152">
        <f t="shared" si="4402"/>
        <v>0</v>
      </c>
      <c r="WIB1904" s="1230">
        <f t="shared" ref="WIB1904:WIB1907" si="4403">WIA1904/WHZ1904</f>
        <v>0</v>
      </c>
      <c r="WIC1904" s="1193"/>
      <c r="WID1904" s="1193"/>
      <c r="WIE1904" s="2676" t="s">
        <v>698</v>
      </c>
      <c r="WIF1904" s="2677"/>
      <c r="WIG1904" s="2152">
        <f t="shared" ref="WIG1904:WII1904" si="4404">SUM(WIG1905:WIG1907)</f>
        <v>0</v>
      </c>
      <c r="WIH1904" s="2152">
        <f t="shared" si="4404"/>
        <v>115001</v>
      </c>
      <c r="WII1904" s="2152">
        <f t="shared" si="4404"/>
        <v>0</v>
      </c>
      <c r="WIJ1904" s="1230">
        <f t="shared" ref="WIJ1904:WIJ1907" si="4405">WII1904/WIH1904</f>
        <v>0</v>
      </c>
      <c r="WIK1904" s="1193"/>
      <c r="WIL1904" s="1193"/>
      <c r="WIM1904" s="2676" t="s">
        <v>698</v>
      </c>
      <c r="WIN1904" s="2677"/>
      <c r="WIO1904" s="2152">
        <f t="shared" ref="WIO1904:WIQ1904" si="4406">SUM(WIO1905:WIO1907)</f>
        <v>0</v>
      </c>
      <c r="WIP1904" s="2152">
        <f t="shared" si="4406"/>
        <v>115001</v>
      </c>
      <c r="WIQ1904" s="2152">
        <f t="shared" si="4406"/>
        <v>0</v>
      </c>
      <c r="WIR1904" s="1230">
        <f t="shared" ref="WIR1904:WIR1907" si="4407">WIQ1904/WIP1904</f>
        <v>0</v>
      </c>
      <c r="WIS1904" s="1193"/>
      <c r="WIT1904" s="1193"/>
      <c r="WIU1904" s="2676" t="s">
        <v>698</v>
      </c>
      <c r="WIV1904" s="2677"/>
      <c r="WIW1904" s="2152">
        <f t="shared" ref="WIW1904:WIY1904" si="4408">SUM(WIW1905:WIW1907)</f>
        <v>0</v>
      </c>
      <c r="WIX1904" s="2152">
        <f t="shared" si="4408"/>
        <v>115001</v>
      </c>
      <c r="WIY1904" s="2152">
        <f t="shared" si="4408"/>
        <v>0</v>
      </c>
      <c r="WIZ1904" s="1230">
        <f t="shared" ref="WIZ1904:WIZ1907" si="4409">WIY1904/WIX1904</f>
        <v>0</v>
      </c>
      <c r="WJA1904" s="1193"/>
      <c r="WJB1904" s="1193"/>
      <c r="WJC1904" s="2676" t="s">
        <v>698</v>
      </c>
      <c r="WJD1904" s="2677"/>
      <c r="WJE1904" s="2152">
        <f t="shared" ref="WJE1904:WJG1904" si="4410">SUM(WJE1905:WJE1907)</f>
        <v>0</v>
      </c>
      <c r="WJF1904" s="2152">
        <f t="shared" si="4410"/>
        <v>115001</v>
      </c>
      <c r="WJG1904" s="2152">
        <f t="shared" si="4410"/>
        <v>0</v>
      </c>
      <c r="WJH1904" s="1230">
        <f t="shared" ref="WJH1904:WJH1907" si="4411">WJG1904/WJF1904</f>
        <v>0</v>
      </c>
      <c r="WJI1904" s="1193"/>
      <c r="WJJ1904" s="1193"/>
      <c r="WJK1904" s="2676" t="s">
        <v>698</v>
      </c>
      <c r="WJL1904" s="2677"/>
      <c r="WJM1904" s="2152">
        <f t="shared" ref="WJM1904:WJO1904" si="4412">SUM(WJM1905:WJM1907)</f>
        <v>0</v>
      </c>
      <c r="WJN1904" s="2152">
        <f t="shared" si="4412"/>
        <v>115001</v>
      </c>
      <c r="WJO1904" s="2152">
        <f t="shared" si="4412"/>
        <v>0</v>
      </c>
      <c r="WJP1904" s="1230">
        <f t="shared" ref="WJP1904:WJP1907" si="4413">WJO1904/WJN1904</f>
        <v>0</v>
      </c>
      <c r="WJQ1904" s="1193"/>
      <c r="WJR1904" s="1193"/>
      <c r="WJS1904" s="2676" t="s">
        <v>698</v>
      </c>
      <c r="WJT1904" s="2677"/>
      <c r="WJU1904" s="2152">
        <f t="shared" ref="WJU1904:WJW1904" si="4414">SUM(WJU1905:WJU1907)</f>
        <v>0</v>
      </c>
      <c r="WJV1904" s="2152">
        <f t="shared" si="4414"/>
        <v>115001</v>
      </c>
      <c r="WJW1904" s="2152">
        <f t="shared" si="4414"/>
        <v>0</v>
      </c>
      <c r="WJX1904" s="1230">
        <f t="shared" ref="WJX1904:WJX1907" si="4415">WJW1904/WJV1904</f>
        <v>0</v>
      </c>
      <c r="WJY1904" s="1193"/>
      <c r="WJZ1904" s="1193"/>
      <c r="WKA1904" s="2676" t="s">
        <v>698</v>
      </c>
      <c r="WKB1904" s="2677"/>
      <c r="WKC1904" s="2152">
        <f t="shared" ref="WKC1904:WKE1904" si="4416">SUM(WKC1905:WKC1907)</f>
        <v>0</v>
      </c>
      <c r="WKD1904" s="2152">
        <f t="shared" si="4416"/>
        <v>115001</v>
      </c>
      <c r="WKE1904" s="2152">
        <f t="shared" si="4416"/>
        <v>0</v>
      </c>
      <c r="WKF1904" s="1230">
        <f t="shared" ref="WKF1904:WKF1907" si="4417">WKE1904/WKD1904</f>
        <v>0</v>
      </c>
      <c r="WKG1904" s="1193"/>
      <c r="WKH1904" s="1193"/>
      <c r="WKI1904" s="2676" t="s">
        <v>698</v>
      </c>
      <c r="WKJ1904" s="2677"/>
      <c r="WKK1904" s="2152">
        <f t="shared" ref="WKK1904:WKM1904" si="4418">SUM(WKK1905:WKK1907)</f>
        <v>0</v>
      </c>
      <c r="WKL1904" s="2152">
        <f t="shared" si="4418"/>
        <v>115001</v>
      </c>
      <c r="WKM1904" s="2152">
        <f t="shared" si="4418"/>
        <v>0</v>
      </c>
      <c r="WKN1904" s="1230">
        <f t="shared" ref="WKN1904:WKN1907" si="4419">WKM1904/WKL1904</f>
        <v>0</v>
      </c>
      <c r="WKO1904" s="1193"/>
      <c r="WKP1904" s="1193"/>
      <c r="WKQ1904" s="2676" t="s">
        <v>698</v>
      </c>
      <c r="WKR1904" s="2677"/>
      <c r="WKS1904" s="2152">
        <f t="shared" ref="WKS1904:WKU1904" si="4420">SUM(WKS1905:WKS1907)</f>
        <v>0</v>
      </c>
      <c r="WKT1904" s="2152">
        <f t="shared" si="4420"/>
        <v>115001</v>
      </c>
      <c r="WKU1904" s="2152">
        <f t="shared" si="4420"/>
        <v>0</v>
      </c>
      <c r="WKV1904" s="1230">
        <f t="shared" ref="WKV1904:WKV1907" si="4421">WKU1904/WKT1904</f>
        <v>0</v>
      </c>
      <c r="WKW1904" s="1193"/>
      <c r="WKX1904" s="1193"/>
      <c r="WKY1904" s="2676" t="s">
        <v>698</v>
      </c>
      <c r="WKZ1904" s="2677"/>
      <c r="WLA1904" s="2152">
        <f t="shared" ref="WLA1904:WLC1904" si="4422">SUM(WLA1905:WLA1907)</f>
        <v>0</v>
      </c>
      <c r="WLB1904" s="2152">
        <f t="shared" si="4422"/>
        <v>115001</v>
      </c>
      <c r="WLC1904" s="2152">
        <f t="shared" si="4422"/>
        <v>0</v>
      </c>
      <c r="WLD1904" s="1230">
        <f t="shared" ref="WLD1904:WLD1907" si="4423">WLC1904/WLB1904</f>
        <v>0</v>
      </c>
      <c r="WLE1904" s="1193"/>
      <c r="WLF1904" s="1193"/>
      <c r="WLG1904" s="2676" t="s">
        <v>698</v>
      </c>
      <c r="WLH1904" s="2677"/>
      <c r="WLI1904" s="2152">
        <f t="shared" ref="WLI1904:WLK1904" si="4424">SUM(WLI1905:WLI1907)</f>
        <v>0</v>
      </c>
      <c r="WLJ1904" s="2152">
        <f t="shared" si="4424"/>
        <v>115001</v>
      </c>
      <c r="WLK1904" s="2152">
        <f t="shared" si="4424"/>
        <v>0</v>
      </c>
      <c r="WLL1904" s="1230">
        <f t="shared" ref="WLL1904:WLL1907" si="4425">WLK1904/WLJ1904</f>
        <v>0</v>
      </c>
      <c r="WLM1904" s="1193"/>
      <c r="WLN1904" s="1193"/>
      <c r="WLO1904" s="2676" t="s">
        <v>698</v>
      </c>
      <c r="WLP1904" s="2677"/>
      <c r="WLQ1904" s="2152">
        <f t="shared" ref="WLQ1904:WLS1904" si="4426">SUM(WLQ1905:WLQ1907)</f>
        <v>0</v>
      </c>
      <c r="WLR1904" s="2152">
        <f t="shared" si="4426"/>
        <v>115001</v>
      </c>
      <c r="WLS1904" s="2152">
        <f t="shared" si="4426"/>
        <v>0</v>
      </c>
      <c r="WLT1904" s="1230">
        <f t="shared" ref="WLT1904:WLT1907" si="4427">WLS1904/WLR1904</f>
        <v>0</v>
      </c>
      <c r="WLU1904" s="1193"/>
      <c r="WLV1904" s="1193"/>
      <c r="WLW1904" s="2676" t="s">
        <v>698</v>
      </c>
      <c r="WLX1904" s="2677"/>
      <c r="WLY1904" s="2152">
        <f t="shared" ref="WLY1904:WMA1904" si="4428">SUM(WLY1905:WLY1907)</f>
        <v>0</v>
      </c>
      <c r="WLZ1904" s="2152">
        <f t="shared" si="4428"/>
        <v>115001</v>
      </c>
      <c r="WMA1904" s="2152">
        <f t="shared" si="4428"/>
        <v>0</v>
      </c>
      <c r="WMB1904" s="1230">
        <f t="shared" ref="WMB1904:WMB1907" si="4429">WMA1904/WLZ1904</f>
        <v>0</v>
      </c>
      <c r="WMC1904" s="1193"/>
      <c r="WMD1904" s="1193"/>
      <c r="WME1904" s="2676" t="s">
        <v>698</v>
      </c>
      <c r="WMF1904" s="2677"/>
      <c r="WMG1904" s="2152">
        <f t="shared" ref="WMG1904:WMI1904" si="4430">SUM(WMG1905:WMG1907)</f>
        <v>0</v>
      </c>
      <c r="WMH1904" s="2152">
        <f t="shared" si="4430"/>
        <v>115001</v>
      </c>
      <c r="WMI1904" s="2152">
        <f t="shared" si="4430"/>
        <v>0</v>
      </c>
      <c r="WMJ1904" s="1230">
        <f t="shared" ref="WMJ1904:WMJ1907" si="4431">WMI1904/WMH1904</f>
        <v>0</v>
      </c>
      <c r="WMK1904" s="1193"/>
      <c r="WML1904" s="1193"/>
      <c r="WMM1904" s="2676" t="s">
        <v>698</v>
      </c>
      <c r="WMN1904" s="2677"/>
      <c r="WMO1904" s="2152">
        <f t="shared" ref="WMO1904:WMQ1904" si="4432">SUM(WMO1905:WMO1907)</f>
        <v>0</v>
      </c>
      <c r="WMP1904" s="2152">
        <f t="shared" si="4432"/>
        <v>115001</v>
      </c>
      <c r="WMQ1904" s="2152">
        <f t="shared" si="4432"/>
        <v>0</v>
      </c>
      <c r="WMR1904" s="1230">
        <f t="shared" ref="WMR1904:WMR1907" si="4433">WMQ1904/WMP1904</f>
        <v>0</v>
      </c>
      <c r="WMS1904" s="1193"/>
      <c r="WMT1904" s="1193"/>
      <c r="WMU1904" s="2676" t="s">
        <v>698</v>
      </c>
      <c r="WMV1904" s="2677"/>
      <c r="WMW1904" s="2152">
        <f t="shared" ref="WMW1904:WMY1904" si="4434">SUM(WMW1905:WMW1907)</f>
        <v>0</v>
      </c>
      <c r="WMX1904" s="2152">
        <f t="shared" si="4434"/>
        <v>115001</v>
      </c>
      <c r="WMY1904" s="2152">
        <f t="shared" si="4434"/>
        <v>0</v>
      </c>
      <c r="WMZ1904" s="1230">
        <f t="shared" ref="WMZ1904:WMZ1907" si="4435">WMY1904/WMX1904</f>
        <v>0</v>
      </c>
      <c r="WNA1904" s="1193"/>
      <c r="WNB1904" s="1193"/>
      <c r="WNC1904" s="2676" t="s">
        <v>698</v>
      </c>
      <c r="WND1904" s="2677"/>
      <c r="WNE1904" s="2152">
        <f t="shared" ref="WNE1904:WNG1904" si="4436">SUM(WNE1905:WNE1907)</f>
        <v>0</v>
      </c>
      <c r="WNF1904" s="2152">
        <f t="shared" si="4436"/>
        <v>115001</v>
      </c>
      <c r="WNG1904" s="2152">
        <f t="shared" si="4436"/>
        <v>0</v>
      </c>
      <c r="WNH1904" s="1230">
        <f t="shared" ref="WNH1904:WNH1907" si="4437">WNG1904/WNF1904</f>
        <v>0</v>
      </c>
      <c r="WNI1904" s="1193"/>
      <c r="WNJ1904" s="1193"/>
      <c r="WNK1904" s="2676" t="s">
        <v>698</v>
      </c>
      <c r="WNL1904" s="2677"/>
      <c r="WNM1904" s="2152">
        <f t="shared" ref="WNM1904:WNO1904" si="4438">SUM(WNM1905:WNM1907)</f>
        <v>0</v>
      </c>
      <c r="WNN1904" s="2152">
        <f t="shared" si="4438"/>
        <v>115001</v>
      </c>
      <c r="WNO1904" s="2152">
        <f t="shared" si="4438"/>
        <v>0</v>
      </c>
      <c r="WNP1904" s="1230">
        <f t="shared" ref="WNP1904:WNP1907" si="4439">WNO1904/WNN1904</f>
        <v>0</v>
      </c>
      <c r="WNQ1904" s="1193"/>
      <c r="WNR1904" s="1193"/>
      <c r="WNS1904" s="2676" t="s">
        <v>698</v>
      </c>
      <c r="WNT1904" s="2677"/>
      <c r="WNU1904" s="2152">
        <f t="shared" ref="WNU1904:WNW1904" si="4440">SUM(WNU1905:WNU1907)</f>
        <v>0</v>
      </c>
      <c r="WNV1904" s="2152">
        <f t="shared" si="4440"/>
        <v>115001</v>
      </c>
      <c r="WNW1904" s="2152">
        <f t="shared" si="4440"/>
        <v>0</v>
      </c>
      <c r="WNX1904" s="1230">
        <f t="shared" ref="WNX1904:WNX1907" si="4441">WNW1904/WNV1904</f>
        <v>0</v>
      </c>
      <c r="WNY1904" s="1193"/>
      <c r="WNZ1904" s="1193"/>
      <c r="WOA1904" s="2676" t="s">
        <v>698</v>
      </c>
      <c r="WOB1904" s="2677"/>
      <c r="WOC1904" s="2152">
        <f t="shared" ref="WOC1904:WOE1904" si="4442">SUM(WOC1905:WOC1907)</f>
        <v>0</v>
      </c>
      <c r="WOD1904" s="2152">
        <f t="shared" si="4442"/>
        <v>115001</v>
      </c>
      <c r="WOE1904" s="2152">
        <f t="shared" si="4442"/>
        <v>0</v>
      </c>
      <c r="WOF1904" s="1230">
        <f t="shared" ref="WOF1904:WOF1907" si="4443">WOE1904/WOD1904</f>
        <v>0</v>
      </c>
      <c r="WOG1904" s="1193"/>
      <c r="WOH1904" s="1193"/>
      <c r="WOI1904" s="2676" t="s">
        <v>698</v>
      </c>
      <c r="WOJ1904" s="2677"/>
      <c r="WOK1904" s="2152">
        <f t="shared" ref="WOK1904:WOM1904" si="4444">SUM(WOK1905:WOK1907)</f>
        <v>0</v>
      </c>
      <c r="WOL1904" s="2152">
        <f t="shared" si="4444"/>
        <v>115001</v>
      </c>
      <c r="WOM1904" s="2152">
        <f t="shared" si="4444"/>
        <v>0</v>
      </c>
      <c r="WON1904" s="1230">
        <f t="shared" ref="WON1904:WON1907" si="4445">WOM1904/WOL1904</f>
        <v>0</v>
      </c>
      <c r="WOO1904" s="1193"/>
      <c r="WOP1904" s="1193"/>
      <c r="WOQ1904" s="2676" t="s">
        <v>698</v>
      </c>
      <c r="WOR1904" s="2677"/>
      <c r="WOS1904" s="2152">
        <f t="shared" ref="WOS1904:WOU1904" si="4446">SUM(WOS1905:WOS1907)</f>
        <v>0</v>
      </c>
      <c r="WOT1904" s="2152">
        <f t="shared" si="4446"/>
        <v>115001</v>
      </c>
      <c r="WOU1904" s="2152">
        <f t="shared" si="4446"/>
        <v>0</v>
      </c>
      <c r="WOV1904" s="1230">
        <f t="shared" ref="WOV1904:WOV1907" si="4447">WOU1904/WOT1904</f>
        <v>0</v>
      </c>
      <c r="WOW1904" s="1193"/>
      <c r="WOX1904" s="1193"/>
      <c r="WOY1904" s="2676" t="s">
        <v>698</v>
      </c>
      <c r="WOZ1904" s="2677"/>
      <c r="WPA1904" s="2152">
        <f t="shared" ref="WPA1904:WPC1904" si="4448">SUM(WPA1905:WPA1907)</f>
        <v>0</v>
      </c>
      <c r="WPB1904" s="2152">
        <f t="shared" si="4448"/>
        <v>115001</v>
      </c>
      <c r="WPC1904" s="2152">
        <f t="shared" si="4448"/>
        <v>0</v>
      </c>
      <c r="WPD1904" s="1230">
        <f t="shared" ref="WPD1904:WPD1907" si="4449">WPC1904/WPB1904</f>
        <v>0</v>
      </c>
      <c r="WPE1904" s="1193"/>
      <c r="WPF1904" s="1193"/>
      <c r="WPG1904" s="2676" t="s">
        <v>698</v>
      </c>
      <c r="WPH1904" s="2677"/>
      <c r="WPI1904" s="2152">
        <f t="shared" ref="WPI1904:WPK1904" si="4450">SUM(WPI1905:WPI1907)</f>
        <v>0</v>
      </c>
      <c r="WPJ1904" s="2152">
        <f t="shared" si="4450"/>
        <v>115001</v>
      </c>
      <c r="WPK1904" s="2152">
        <f t="shared" si="4450"/>
        <v>0</v>
      </c>
      <c r="WPL1904" s="1230">
        <f t="shared" ref="WPL1904:WPL1907" si="4451">WPK1904/WPJ1904</f>
        <v>0</v>
      </c>
      <c r="WPM1904" s="1193"/>
      <c r="WPN1904" s="1193"/>
      <c r="WPO1904" s="2676" t="s">
        <v>698</v>
      </c>
      <c r="WPP1904" s="2677"/>
      <c r="WPQ1904" s="2152">
        <f t="shared" ref="WPQ1904:WPS1904" si="4452">SUM(WPQ1905:WPQ1907)</f>
        <v>0</v>
      </c>
      <c r="WPR1904" s="2152">
        <f t="shared" si="4452"/>
        <v>115001</v>
      </c>
      <c r="WPS1904" s="2152">
        <f t="shared" si="4452"/>
        <v>0</v>
      </c>
      <c r="WPT1904" s="1230">
        <f t="shared" ref="WPT1904:WPT1907" si="4453">WPS1904/WPR1904</f>
        <v>0</v>
      </c>
      <c r="WPU1904" s="1193"/>
      <c r="WPV1904" s="1193"/>
      <c r="WPW1904" s="2676" t="s">
        <v>698</v>
      </c>
      <c r="WPX1904" s="2677"/>
      <c r="WPY1904" s="2152">
        <f t="shared" ref="WPY1904:WQA1904" si="4454">SUM(WPY1905:WPY1907)</f>
        <v>0</v>
      </c>
      <c r="WPZ1904" s="2152">
        <f t="shared" si="4454"/>
        <v>115001</v>
      </c>
      <c r="WQA1904" s="2152">
        <f t="shared" si="4454"/>
        <v>0</v>
      </c>
      <c r="WQB1904" s="1230">
        <f t="shared" ref="WQB1904:WQB1907" si="4455">WQA1904/WPZ1904</f>
        <v>0</v>
      </c>
      <c r="WQC1904" s="1193"/>
      <c r="WQD1904" s="1193"/>
      <c r="WQE1904" s="2676" t="s">
        <v>698</v>
      </c>
      <c r="WQF1904" s="2677"/>
      <c r="WQG1904" s="2152">
        <f t="shared" ref="WQG1904:WQI1904" si="4456">SUM(WQG1905:WQG1907)</f>
        <v>0</v>
      </c>
      <c r="WQH1904" s="2152">
        <f t="shared" si="4456"/>
        <v>115001</v>
      </c>
      <c r="WQI1904" s="2152">
        <f t="shared" si="4456"/>
        <v>0</v>
      </c>
      <c r="WQJ1904" s="1230">
        <f t="shared" ref="WQJ1904:WQJ1907" si="4457">WQI1904/WQH1904</f>
        <v>0</v>
      </c>
      <c r="WQK1904" s="1193"/>
      <c r="WQL1904" s="1193"/>
      <c r="WQM1904" s="2676" t="s">
        <v>698</v>
      </c>
      <c r="WQN1904" s="2677"/>
      <c r="WQO1904" s="2152">
        <f t="shared" ref="WQO1904:WQQ1904" si="4458">SUM(WQO1905:WQO1907)</f>
        <v>0</v>
      </c>
      <c r="WQP1904" s="2152">
        <f t="shared" si="4458"/>
        <v>115001</v>
      </c>
      <c r="WQQ1904" s="2152">
        <f t="shared" si="4458"/>
        <v>0</v>
      </c>
      <c r="WQR1904" s="1230">
        <f t="shared" ref="WQR1904:WQR1907" si="4459">WQQ1904/WQP1904</f>
        <v>0</v>
      </c>
      <c r="WQS1904" s="1193"/>
      <c r="WQT1904" s="1193"/>
      <c r="WQU1904" s="2676" t="s">
        <v>698</v>
      </c>
      <c r="WQV1904" s="2677"/>
      <c r="WQW1904" s="2152">
        <f t="shared" ref="WQW1904:WQY1904" si="4460">SUM(WQW1905:WQW1907)</f>
        <v>0</v>
      </c>
      <c r="WQX1904" s="2152">
        <f t="shared" si="4460"/>
        <v>115001</v>
      </c>
      <c r="WQY1904" s="2152">
        <f t="shared" si="4460"/>
        <v>0</v>
      </c>
      <c r="WQZ1904" s="1230">
        <f t="shared" ref="WQZ1904:WQZ1907" si="4461">WQY1904/WQX1904</f>
        <v>0</v>
      </c>
      <c r="WRA1904" s="1193"/>
      <c r="WRB1904" s="1193"/>
      <c r="WRC1904" s="2676" t="s">
        <v>698</v>
      </c>
      <c r="WRD1904" s="2677"/>
      <c r="WRE1904" s="2152">
        <f t="shared" ref="WRE1904:WRG1904" si="4462">SUM(WRE1905:WRE1907)</f>
        <v>0</v>
      </c>
      <c r="WRF1904" s="2152">
        <f t="shared" si="4462"/>
        <v>115001</v>
      </c>
      <c r="WRG1904" s="2152">
        <f t="shared" si="4462"/>
        <v>0</v>
      </c>
      <c r="WRH1904" s="1230">
        <f t="shared" ref="WRH1904:WRH1907" si="4463">WRG1904/WRF1904</f>
        <v>0</v>
      </c>
      <c r="WRI1904" s="1193"/>
      <c r="WRJ1904" s="1193"/>
      <c r="WRK1904" s="2676" t="s">
        <v>698</v>
      </c>
      <c r="WRL1904" s="2677"/>
      <c r="WRM1904" s="2152">
        <f t="shared" ref="WRM1904:WRO1904" si="4464">SUM(WRM1905:WRM1907)</f>
        <v>0</v>
      </c>
      <c r="WRN1904" s="2152">
        <f t="shared" si="4464"/>
        <v>115001</v>
      </c>
      <c r="WRO1904" s="2152">
        <f t="shared" si="4464"/>
        <v>0</v>
      </c>
      <c r="WRP1904" s="1230">
        <f t="shared" ref="WRP1904:WRP1907" si="4465">WRO1904/WRN1904</f>
        <v>0</v>
      </c>
      <c r="WRQ1904" s="1193"/>
      <c r="WRR1904" s="1193"/>
      <c r="WRS1904" s="2676" t="s">
        <v>698</v>
      </c>
      <c r="WRT1904" s="2677"/>
      <c r="WRU1904" s="2152">
        <f t="shared" ref="WRU1904:WRW1904" si="4466">SUM(WRU1905:WRU1907)</f>
        <v>0</v>
      </c>
      <c r="WRV1904" s="2152">
        <f t="shared" si="4466"/>
        <v>115001</v>
      </c>
      <c r="WRW1904" s="2152">
        <f t="shared" si="4466"/>
        <v>0</v>
      </c>
      <c r="WRX1904" s="1230">
        <f t="shared" ref="WRX1904:WRX1907" si="4467">WRW1904/WRV1904</f>
        <v>0</v>
      </c>
      <c r="WRY1904" s="1193"/>
      <c r="WRZ1904" s="1193"/>
      <c r="WSA1904" s="2676" t="s">
        <v>698</v>
      </c>
      <c r="WSB1904" s="2677"/>
      <c r="WSC1904" s="2152">
        <f t="shared" ref="WSC1904:WSE1904" si="4468">SUM(WSC1905:WSC1907)</f>
        <v>0</v>
      </c>
      <c r="WSD1904" s="2152">
        <f t="shared" si="4468"/>
        <v>115001</v>
      </c>
      <c r="WSE1904" s="2152">
        <f t="shared" si="4468"/>
        <v>0</v>
      </c>
      <c r="WSF1904" s="1230">
        <f t="shared" ref="WSF1904:WSF1907" si="4469">WSE1904/WSD1904</f>
        <v>0</v>
      </c>
      <c r="WSG1904" s="1193"/>
      <c r="WSH1904" s="1193"/>
      <c r="WSI1904" s="2676" t="s">
        <v>698</v>
      </c>
      <c r="WSJ1904" s="2677"/>
      <c r="WSK1904" s="2152">
        <f t="shared" ref="WSK1904:WSM1904" si="4470">SUM(WSK1905:WSK1907)</f>
        <v>0</v>
      </c>
      <c r="WSL1904" s="2152">
        <f t="shared" si="4470"/>
        <v>115001</v>
      </c>
      <c r="WSM1904" s="2152">
        <f t="shared" si="4470"/>
        <v>0</v>
      </c>
      <c r="WSN1904" s="1230">
        <f t="shared" ref="WSN1904:WSN1907" si="4471">WSM1904/WSL1904</f>
        <v>0</v>
      </c>
      <c r="WSO1904" s="1193"/>
      <c r="WSP1904" s="1193"/>
      <c r="WSQ1904" s="2676" t="s">
        <v>698</v>
      </c>
      <c r="WSR1904" s="2677"/>
      <c r="WSS1904" s="2152">
        <f t="shared" ref="WSS1904:WSU1904" si="4472">SUM(WSS1905:WSS1907)</f>
        <v>0</v>
      </c>
      <c r="WST1904" s="2152">
        <f t="shared" si="4472"/>
        <v>115001</v>
      </c>
      <c r="WSU1904" s="2152">
        <f t="shared" si="4472"/>
        <v>0</v>
      </c>
      <c r="WSV1904" s="1230">
        <f t="shared" ref="WSV1904:WSV1907" si="4473">WSU1904/WST1904</f>
        <v>0</v>
      </c>
      <c r="WSW1904" s="1193"/>
      <c r="WSX1904" s="1193"/>
      <c r="WSY1904" s="2676" t="s">
        <v>698</v>
      </c>
      <c r="WSZ1904" s="2677"/>
      <c r="WTA1904" s="2152">
        <f t="shared" ref="WTA1904:WTC1904" si="4474">SUM(WTA1905:WTA1907)</f>
        <v>0</v>
      </c>
      <c r="WTB1904" s="2152">
        <f t="shared" si="4474"/>
        <v>115001</v>
      </c>
      <c r="WTC1904" s="2152">
        <f t="shared" si="4474"/>
        <v>0</v>
      </c>
      <c r="WTD1904" s="1230">
        <f t="shared" ref="WTD1904:WTD1907" si="4475">WTC1904/WTB1904</f>
        <v>0</v>
      </c>
      <c r="WTE1904" s="1193"/>
      <c r="WTF1904" s="1193"/>
      <c r="WTG1904" s="2676" t="s">
        <v>698</v>
      </c>
      <c r="WTH1904" s="2677"/>
      <c r="WTI1904" s="2152">
        <f t="shared" ref="WTI1904:WTK1904" si="4476">SUM(WTI1905:WTI1907)</f>
        <v>0</v>
      </c>
      <c r="WTJ1904" s="2152">
        <f t="shared" si="4476"/>
        <v>115001</v>
      </c>
      <c r="WTK1904" s="2152">
        <f t="shared" si="4476"/>
        <v>0</v>
      </c>
      <c r="WTL1904" s="1230">
        <f t="shared" ref="WTL1904:WTL1907" si="4477">WTK1904/WTJ1904</f>
        <v>0</v>
      </c>
      <c r="WTM1904" s="1193"/>
      <c r="WTN1904" s="1193"/>
      <c r="WTO1904" s="2676" t="s">
        <v>698</v>
      </c>
      <c r="WTP1904" s="2677"/>
      <c r="WTQ1904" s="2152">
        <f t="shared" ref="WTQ1904:WTS1904" si="4478">SUM(WTQ1905:WTQ1907)</f>
        <v>0</v>
      </c>
      <c r="WTR1904" s="2152">
        <f t="shared" si="4478"/>
        <v>115001</v>
      </c>
      <c r="WTS1904" s="2152">
        <f t="shared" si="4478"/>
        <v>0</v>
      </c>
      <c r="WTT1904" s="1230">
        <f t="shared" ref="WTT1904:WTT1907" si="4479">WTS1904/WTR1904</f>
        <v>0</v>
      </c>
      <c r="WTU1904" s="1193"/>
      <c r="WTV1904" s="1193"/>
      <c r="WTW1904" s="2676" t="s">
        <v>698</v>
      </c>
      <c r="WTX1904" s="2677"/>
      <c r="WTY1904" s="2152">
        <f t="shared" ref="WTY1904:WUA1904" si="4480">SUM(WTY1905:WTY1907)</f>
        <v>0</v>
      </c>
      <c r="WTZ1904" s="2152">
        <f t="shared" si="4480"/>
        <v>115001</v>
      </c>
      <c r="WUA1904" s="2152">
        <f t="shared" si="4480"/>
        <v>0</v>
      </c>
      <c r="WUB1904" s="1230">
        <f t="shared" ref="WUB1904:WUB1907" si="4481">WUA1904/WTZ1904</f>
        <v>0</v>
      </c>
      <c r="WUC1904" s="1193"/>
      <c r="WUD1904" s="1193"/>
      <c r="WUE1904" s="2676" t="s">
        <v>698</v>
      </c>
      <c r="WUF1904" s="2677"/>
      <c r="WUG1904" s="2152">
        <f t="shared" ref="WUG1904:WUI1904" si="4482">SUM(WUG1905:WUG1907)</f>
        <v>0</v>
      </c>
      <c r="WUH1904" s="2152">
        <f t="shared" si="4482"/>
        <v>115001</v>
      </c>
      <c r="WUI1904" s="2152">
        <f t="shared" si="4482"/>
        <v>0</v>
      </c>
      <c r="WUJ1904" s="1230">
        <f t="shared" ref="WUJ1904:WUJ1907" si="4483">WUI1904/WUH1904</f>
        <v>0</v>
      </c>
      <c r="WUK1904" s="1193"/>
      <c r="WUL1904" s="1193"/>
      <c r="WUM1904" s="2676" t="s">
        <v>698</v>
      </c>
      <c r="WUN1904" s="2677"/>
      <c r="WUO1904" s="2152">
        <f t="shared" ref="WUO1904:WUQ1904" si="4484">SUM(WUO1905:WUO1907)</f>
        <v>0</v>
      </c>
      <c r="WUP1904" s="2152">
        <f t="shared" si="4484"/>
        <v>115001</v>
      </c>
      <c r="WUQ1904" s="2152">
        <f t="shared" si="4484"/>
        <v>0</v>
      </c>
      <c r="WUR1904" s="1230">
        <f t="shared" ref="WUR1904:WUR1907" si="4485">WUQ1904/WUP1904</f>
        <v>0</v>
      </c>
      <c r="WUS1904" s="1193"/>
      <c r="WUT1904" s="1193"/>
      <c r="WUU1904" s="2676" t="s">
        <v>698</v>
      </c>
      <c r="WUV1904" s="2677"/>
      <c r="WUW1904" s="2152">
        <f t="shared" ref="WUW1904:WUY1904" si="4486">SUM(WUW1905:WUW1907)</f>
        <v>0</v>
      </c>
      <c r="WUX1904" s="2152">
        <f t="shared" si="4486"/>
        <v>115001</v>
      </c>
      <c r="WUY1904" s="2152">
        <f t="shared" si="4486"/>
        <v>0</v>
      </c>
      <c r="WUZ1904" s="1230">
        <f t="shared" ref="WUZ1904:WUZ1907" si="4487">WUY1904/WUX1904</f>
        <v>0</v>
      </c>
      <c r="WVA1904" s="1193"/>
      <c r="WVB1904" s="1193"/>
      <c r="WVC1904" s="2676" t="s">
        <v>698</v>
      </c>
      <c r="WVD1904" s="2677"/>
      <c r="WVE1904" s="2152">
        <f t="shared" ref="WVE1904:WVG1904" si="4488">SUM(WVE1905:WVE1907)</f>
        <v>0</v>
      </c>
      <c r="WVF1904" s="2152">
        <f t="shared" si="4488"/>
        <v>115001</v>
      </c>
      <c r="WVG1904" s="2152">
        <f t="shared" si="4488"/>
        <v>0</v>
      </c>
      <c r="WVH1904" s="1230">
        <f t="shared" ref="WVH1904:WVH1907" si="4489">WVG1904/WVF1904</f>
        <v>0</v>
      </c>
      <c r="WVI1904" s="1193"/>
      <c r="WVJ1904" s="1193"/>
      <c r="WVK1904" s="2676" t="s">
        <v>698</v>
      </c>
      <c r="WVL1904" s="2677"/>
      <c r="WVM1904" s="2152">
        <f t="shared" ref="WVM1904:WVO1904" si="4490">SUM(WVM1905:WVM1907)</f>
        <v>0</v>
      </c>
      <c r="WVN1904" s="2152">
        <f t="shared" si="4490"/>
        <v>115001</v>
      </c>
      <c r="WVO1904" s="2152">
        <f t="shared" si="4490"/>
        <v>0</v>
      </c>
      <c r="WVP1904" s="1230">
        <f t="shared" ref="WVP1904:WVP1907" si="4491">WVO1904/WVN1904</f>
        <v>0</v>
      </c>
      <c r="WVQ1904" s="1193"/>
      <c r="WVR1904" s="1193"/>
      <c r="WVS1904" s="2676" t="s">
        <v>698</v>
      </c>
      <c r="WVT1904" s="2677"/>
      <c r="WVU1904" s="2152">
        <f t="shared" ref="WVU1904:WVW1904" si="4492">SUM(WVU1905:WVU1907)</f>
        <v>0</v>
      </c>
      <c r="WVV1904" s="2152">
        <f t="shared" si="4492"/>
        <v>115001</v>
      </c>
      <c r="WVW1904" s="2152">
        <f t="shared" si="4492"/>
        <v>0</v>
      </c>
      <c r="WVX1904" s="1230">
        <f t="shared" ref="WVX1904:WVX1907" si="4493">WVW1904/WVV1904</f>
        <v>0</v>
      </c>
      <c r="WVY1904" s="1193"/>
      <c r="WVZ1904" s="1193"/>
      <c r="WWA1904" s="2676" t="s">
        <v>698</v>
      </c>
      <c r="WWB1904" s="2677"/>
      <c r="WWC1904" s="2152">
        <f t="shared" ref="WWC1904:WWE1904" si="4494">SUM(WWC1905:WWC1907)</f>
        <v>0</v>
      </c>
      <c r="WWD1904" s="2152">
        <f t="shared" si="4494"/>
        <v>115001</v>
      </c>
      <c r="WWE1904" s="2152">
        <f t="shared" si="4494"/>
        <v>0</v>
      </c>
      <c r="WWF1904" s="1230">
        <f t="shared" ref="WWF1904:WWF1907" si="4495">WWE1904/WWD1904</f>
        <v>0</v>
      </c>
      <c r="WWG1904" s="1193"/>
      <c r="WWH1904" s="1193"/>
      <c r="WWI1904" s="2676" t="s">
        <v>698</v>
      </c>
      <c r="WWJ1904" s="2677"/>
      <c r="WWK1904" s="2152">
        <f t="shared" ref="WWK1904:WWM1904" si="4496">SUM(WWK1905:WWK1907)</f>
        <v>0</v>
      </c>
      <c r="WWL1904" s="2152">
        <f t="shared" si="4496"/>
        <v>115001</v>
      </c>
      <c r="WWM1904" s="2152">
        <f t="shared" si="4496"/>
        <v>0</v>
      </c>
      <c r="WWN1904" s="1230">
        <f t="shared" ref="WWN1904:WWN1907" si="4497">WWM1904/WWL1904</f>
        <v>0</v>
      </c>
      <c r="WWO1904" s="1193"/>
      <c r="WWP1904" s="1193"/>
      <c r="WWQ1904" s="2676" t="s">
        <v>698</v>
      </c>
      <c r="WWR1904" s="2677"/>
      <c r="WWS1904" s="2152">
        <f t="shared" ref="WWS1904:WWU1904" si="4498">SUM(WWS1905:WWS1907)</f>
        <v>0</v>
      </c>
      <c r="WWT1904" s="2152">
        <f t="shared" si="4498"/>
        <v>115001</v>
      </c>
      <c r="WWU1904" s="2152">
        <f t="shared" si="4498"/>
        <v>0</v>
      </c>
      <c r="WWV1904" s="1230">
        <f t="shared" ref="WWV1904:WWV1907" si="4499">WWU1904/WWT1904</f>
        <v>0</v>
      </c>
      <c r="WWW1904" s="1193"/>
      <c r="WWX1904" s="1193"/>
      <c r="WWY1904" s="2676" t="s">
        <v>698</v>
      </c>
      <c r="WWZ1904" s="2677"/>
      <c r="WXA1904" s="2152">
        <f t="shared" ref="WXA1904:WXC1904" si="4500">SUM(WXA1905:WXA1907)</f>
        <v>0</v>
      </c>
      <c r="WXB1904" s="2152">
        <f t="shared" si="4500"/>
        <v>115001</v>
      </c>
      <c r="WXC1904" s="2152">
        <f t="shared" si="4500"/>
        <v>0</v>
      </c>
      <c r="WXD1904" s="1230">
        <f t="shared" ref="WXD1904:WXD1907" si="4501">WXC1904/WXB1904</f>
        <v>0</v>
      </c>
      <c r="WXE1904" s="1193"/>
      <c r="WXF1904" s="1193"/>
      <c r="WXG1904" s="2676" t="s">
        <v>698</v>
      </c>
      <c r="WXH1904" s="2677"/>
      <c r="WXI1904" s="2152">
        <f t="shared" ref="WXI1904:WXK1904" si="4502">SUM(WXI1905:WXI1907)</f>
        <v>0</v>
      </c>
      <c r="WXJ1904" s="2152">
        <f t="shared" si="4502"/>
        <v>115001</v>
      </c>
      <c r="WXK1904" s="2152">
        <f t="shared" si="4502"/>
        <v>0</v>
      </c>
      <c r="WXL1904" s="1230">
        <f t="shared" ref="WXL1904:WXL1907" si="4503">WXK1904/WXJ1904</f>
        <v>0</v>
      </c>
      <c r="WXM1904" s="1193"/>
      <c r="WXN1904" s="1193"/>
      <c r="WXO1904" s="2676" t="s">
        <v>698</v>
      </c>
      <c r="WXP1904" s="2677"/>
      <c r="WXQ1904" s="2152">
        <f t="shared" ref="WXQ1904:WXS1904" si="4504">SUM(WXQ1905:WXQ1907)</f>
        <v>0</v>
      </c>
      <c r="WXR1904" s="2152">
        <f t="shared" si="4504"/>
        <v>115001</v>
      </c>
      <c r="WXS1904" s="2152">
        <f t="shared" si="4504"/>
        <v>0</v>
      </c>
      <c r="WXT1904" s="1230">
        <f t="shared" ref="WXT1904:WXT1907" si="4505">WXS1904/WXR1904</f>
        <v>0</v>
      </c>
      <c r="WXU1904" s="1193"/>
      <c r="WXV1904" s="1193"/>
      <c r="WXW1904" s="2676" t="s">
        <v>698</v>
      </c>
      <c r="WXX1904" s="2677"/>
      <c r="WXY1904" s="2152">
        <f t="shared" ref="WXY1904:WYA1904" si="4506">SUM(WXY1905:WXY1907)</f>
        <v>0</v>
      </c>
      <c r="WXZ1904" s="2152">
        <f t="shared" si="4506"/>
        <v>115001</v>
      </c>
      <c r="WYA1904" s="2152">
        <f t="shared" si="4506"/>
        <v>0</v>
      </c>
      <c r="WYB1904" s="1230">
        <f t="shared" ref="WYB1904:WYB1907" si="4507">WYA1904/WXZ1904</f>
        <v>0</v>
      </c>
      <c r="WYC1904" s="1193"/>
      <c r="WYD1904" s="1193"/>
      <c r="WYE1904" s="2676" t="s">
        <v>698</v>
      </c>
      <c r="WYF1904" s="2677"/>
      <c r="WYG1904" s="2152">
        <f t="shared" ref="WYG1904:WYI1904" si="4508">SUM(WYG1905:WYG1907)</f>
        <v>0</v>
      </c>
      <c r="WYH1904" s="2152">
        <f t="shared" si="4508"/>
        <v>115001</v>
      </c>
      <c r="WYI1904" s="2152">
        <f t="shared" si="4508"/>
        <v>0</v>
      </c>
      <c r="WYJ1904" s="1230">
        <f t="shared" ref="WYJ1904:WYJ1907" si="4509">WYI1904/WYH1904</f>
        <v>0</v>
      </c>
      <c r="WYK1904" s="1193"/>
      <c r="WYL1904" s="1193"/>
      <c r="WYM1904" s="2676" t="s">
        <v>698</v>
      </c>
      <c r="WYN1904" s="2677"/>
      <c r="WYO1904" s="2152">
        <f t="shared" ref="WYO1904:WYQ1904" si="4510">SUM(WYO1905:WYO1907)</f>
        <v>0</v>
      </c>
      <c r="WYP1904" s="2152">
        <f t="shared" si="4510"/>
        <v>115001</v>
      </c>
      <c r="WYQ1904" s="2152">
        <f t="shared" si="4510"/>
        <v>0</v>
      </c>
      <c r="WYR1904" s="1230">
        <f t="shared" ref="WYR1904:WYR1907" si="4511">WYQ1904/WYP1904</f>
        <v>0</v>
      </c>
      <c r="WYS1904" s="1193"/>
      <c r="WYT1904" s="1193"/>
      <c r="WYU1904" s="2676" t="s">
        <v>698</v>
      </c>
      <c r="WYV1904" s="2677"/>
      <c r="WYW1904" s="2152">
        <f t="shared" ref="WYW1904:WYY1904" si="4512">SUM(WYW1905:WYW1907)</f>
        <v>0</v>
      </c>
      <c r="WYX1904" s="2152">
        <f t="shared" si="4512"/>
        <v>115001</v>
      </c>
      <c r="WYY1904" s="2152">
        <f t="shared" si="4512"/>
        <v>0</v>
      </c>
      <c r="WYZ1904" s="1230">
        <f t="shared" ref="WYZ1904:WYZ1907" si="4513">WYY1904/WYX1904</f>
        <v>0</v>
      </c>
      <c r="WZA1904" s="1193"/>
      <c r="WZB1904" s="1193"/>
      <c r="WZC1904" s="2676" t="s">
        <v>698</v>
      </c>
      <c r="WZD1904" s="2677"/>
      <c r="WZE1904" s="2152">
        <f t="shared" ref="WZE1904:WZG1904" si="4514">SUM(WZE1905:WZE1907)</f>
        <v>0</v>
      </c>
      <c r="WZF1904" s="2152">
        <f t="shared" si="4514"/>
        <v>115001</v>
      </c>
      <c r="WZG1904" s="2152">
        <f t="shared" si="4514"/>
        <v>0</v>
      </c>
      <c r="WZH1904" s="1230">
        <f t="shared" ref="WZH1904:WZH1907" si="4515">WZG1904/WZF1904</f>
        <v>0</v>
      </c>
      <c r="WZI1904" s="1193"/>
      <c r="WZJ1904" s="1193"/>
      <c r="WZK1904" s="2676" t="s">
        <v>698</v>
      </c>
      <c r="WZL1904" s="2677"/>
      <c r="WZM1904" s="2152">
        <f t="shared" ref="WZM1904:WZO1904" si="4516">SUM(WZM1905:WZM1907)</f>
        <v>0</v>
      </c>
      <c r="WZN1904" s="2152">
        <f t="shared" si="4516"/>
        <v>115001</v>
      </c>
      <c r="WZO1904" s="2152">
        <f t="shared" si="4516"/>
        <v>0</v>
      </c>
      <c r="WZP1904" s="1230">
        <f t="shared" ref="WZP1904:WZP1907" si="4517">WZO1904/WZN1904</f>
        <v>0</v>
      </c>
      <c r="WZQ1904" s="1193"/>
      <c r="WZR1904" s="1193"/>
      <c r="WZS1904" s="2676" t="s">
        <v>698</v>
      </c>
      <c r="WZT1904" s="2677"/>
      <c r="WZU1904" s="2152">
        <f t="shared" ref="WZU1904:WZW1904" si="4518">SUM(WZU1905:WZU1907)</f>
        <v>0</v>
      </c>
      <c r="WZV1904" s="2152">
        <f t="shared" si="4518"/>
        <v>115001</v>
      </c>
      <c r="WZW1904" s="2152">
        <f t="shared" si="4518"/>
        <v>0</v>
      </c>
      <c r="WZX1904" s="1230">
        <f t="shared" ref="WZX1904:WZX1907" si="4519">WZW1904/WZV1904</f>
        <v>0</v>
      </c>
      <c r="WZY1904" s="1193"/>
      <c r="WZZ1904" s="1193"/>
      <c r="XAA1904" s="2676" t="s">
        <v>698</v>
      </c>
      <c r="XAB1904" s="2677"/>
      <c r="XAC1904" s="2152">
        <f t="shared" ref="XAC1904:XAE1904" si="4520">SUM(XAC1905:XAC1907)</f>
        <v>0</v>
      </c>
      <c r="XAD1904" s="2152">
        <f t="shared" si="4520"/>
        <v>115001</v>
      </c>
      <c r="XAE1904" s="2152">
        <f t="shared" si="4520"/>
        <v>0</v>
      </c>
      <c r="XAF1904" s="1230">
        <f t="shared" ref="XAF1904:XAF1907" si="4521">XAE1904/XAD1904</f>
        <v>0</v>
      </c>
      <c r="XAG1904" s="1193"/>
      <c r="XAH1904" s="1193"/>
      <c r="XAI1904" s="2676" t="s">
        <v>698</v>
      </c>
      <c r="XAJ1904" s="2677"/>
      <c r="XAK1904" s="2152">
        <f t="shared" ref="XAK1904:XAM1904" si="4522">SUM(XAK1905:XAK1907)</f>
        <v>0</v>
      </c>
      <c r="XAL1904" s="2152">
        <f t="shared" si="4522"/>
        <v>115001</v>
      </c>
      <c r="XAM1904" s="2152">
        <f t="shared" si="4522"/>
        <v>0</v>
      </c>
      <c r="XAN1904" s="1230">
        <f t="shared" ref="XAN1904:XAN1907" si="4523">XAM1904/XAL1904</f>
        <v>0</v>
      </c>
      <c r="XAO1904" s="1193"/>
      <c r="XAP1904" s="1193"/>
      <c r="XAQ1904" s="2676" t="s">
        <v>698</v>
      </c>
      <c r="XAR1904" s="2677"/>
      <c r="XAS1904" s="2152">
        <f t="shared" ref="XAS1904:XAU1904" si="4524">SUM(XAS1905:XAS1907)</f>
        <v>0</v>
      </c>
      <c r="XAT1904" s="2152">
        <f t="shared" si="4524"/>
        <v>115001</v>
      </c>
      <c r="XAU1904" s="2152">
        <f t="shared" si="4524"/>
        <v>0</v>
      </c>
      <c r="XAV1904" s="1230">
        <f t="shared" ref="XAV1904:XAV1907" si="4525">XAU1904/XAT1904</f>
        <v>0</v>
      </c>
      <c r="XAW1904" s="1193"/>
      <c r="XAX1904" s="1193"/>
      <c r="XAY1904" s="2676" t="s">
        <v>698</v>
      </c>
      <c r="XAZ1904" s="2677"/>
      <c r="XBA1904" s="2152">
        <f t="shared" ref="XBA1904:XBC1904" si="4526">SUM(XBA1905:XBA1907)</f>
        <v>0</v>
      </c>
      <c r="XBB1904" s="2152">
        <f t="shared" si="4526"/>
        <v>115001</v>
      </c>
      <c r="XBC1904" s="2152">
        <f t="shared" si="4526"/>
        <v>0</v>
      </c>
      <c r="XBD1904" s="1230">
        <f t="shared" ref="XBD1904:XBD1907" si="4527">XBC1904/XBB1904</f>
        <v>0</v>
      </c>
      <c r="XBE1904" s="1193"/>
      <c r="XBF1904" s="1193"/>
      <c r="XBG1904" s="2676" t="s">
        <v>698</v>
      </c>
      <c r="XBH1904" s="2677"/>
      <c r="XBI1904" s="2152">
        <f t="shared" ref="XBI1904:XBK1904" si="4528">SUM(XBI1905:XBI1907)</f>
        <v>0</v>
      </c>
      <c r="XBJ1904" s="2152">
        <f t="shared" si="4528"/>
        <v>115001</v>
      </c>
      <c r="XBK1904" s="2152">
        <f t="shared" si="4528"/>
        <v>0</v>
      </c>
      <c r="XBL1904" s="1230">
        <f t="shared" ref="XBL1904:XBL1907" si="4529">XBK1904/XBJ1904</f>
        <v>0</v>
      </c>
      <c r="XBM1904" s="1193"/>
      <c r="XBN1904" s="1193"/>
      <c r="XBO1904" s="2676" t="s">
        <v>698</v>
      </c>
      <c r="XBP1904" s="2677"/>
      <c r="XBQ1904" s="2152">
        <f t="shared" ref="XBQ1904:XBS1904" si="4530">SUM(XBQ1905:XBQ1907)</f>
        <v>0</v>
      </c>
      <c r="XBR1904" s="2152">
        <f t="shared" si="4530"/>
        <v>115001</v>
      </c>
      <c r="XBS1904" s="2152">
        <f t="shared" si="4530"/>
        <v>0</v>
      </c>
      <c r="XBT1904" s="1230">
        <f t="shared" ref="XBT1904:XBT1907" si="4531">XBS1904/XBR1904</f>
        <v>0</v>
      </c>
      <c r="XBU1904" s="1193"/>
      <c r="XBV1904" s="1193"/>
      <c r="XBW1904" s="2676" t="s">
        <v>698</v>
      </c>
      <c r="XBX1904" s="2677"/>
      <c r="XBY1904" s="2152">
        <f t="shared" ref="XBY1904:XCA1904" si="4532">SUM(XBY1905:XBY1907)</f>
        <v>0</v>
      </c>
      <c r="XBZ1904" s="2152">
        <f t="shared" si="4532"/>
        <v>115001</v>
      </c>
      <c r="XCA1904" s="2152">
        <f t="shared" si="4532"/>
        <v>0</v>
      </c>
      <c r="XCB1904" s="1230">
        <f t="shared" ref="XCB1904:XCB1907" si="4533">XCA1904/XBZ1904</f>
        <v>0</v>
      </c>
      <c r="XCC1904" s="1193"/>
      <c r="XCD1904" s="1193"/>
      <c r="XCE1904" s="2676" t="s">
        <v>698</v>
      </c>
      <c r="XCF1904" s="2677"/>
      <c r="XCG1904" s="2152">
        <f t="shared" ref="XCG1904:XCI1904" si="4534">SUM(XCG1905:XCG1907)</f>
        <v>0</v>
      </c>
      <c r="XCH1904" s="2152">
        <f t="shared" si="4534"/>
        <v>115001</v>
      </c>
      <c r="XCI1904" s="2152">
        <f t="shared" si="4534"/>
        <v>0</v>
      </c>
      <c r="XCJ1904" s="1230">
        <f t="shared" ref="XCJ1904:XCJ1907" si="4535">XCI1904/XCH1904</f>
        <v>0</v>
      </c>
      <c r="XCK1904" s="1193"/>
      <c r="XCL1904" s="1193"/>
      <c r="XCM1904" s="2676" t="s">
        <v>698</v>
      </c>
      <c r="XCN1904" s="2677"/>
      <c r="XCO1904" s="2152">
        <f t="shared" ref="XCO1904:XCQ1904" si="4536">SUM(XCO1905:XCO1907)</f>
        <v>0</v>
      </c>
      <c r="XCP1904" s="2152">
        <f t="shared" si="4536"/>
        <v>115001</v>
      </c>
      <c r="XCQ1904" s="2152">
        <f t="shared" si="4536"/>
        <v>0</v>
      </c>
      <c r="XCR1904" s="1230">
        <f t="shared" ref="XCR1904:XCR1907" si="4537">XCQ1904/XCP1904</f>
        <v>0</v>
      </c>
      <c r="XCS1904" s="1193"/>
      <c r="XCT1904" s="1193"/>
      <c r="XCU1904" s="2676" t="s">
        <v>698</v>
      </c>
      <c r="XCV1904" s="2677"/>
      <c r="XCW1904" s="2152">
        <f t="shared" ref="XCW1904:XCY1904" si="4538">SUM(XCW1905:XCW1907)</f>
        <v>0</v>
      </c>
      <c r="XCX1904" s="2152">
        <f t="shared" si="4538"/>
        <v>115001</v>
      </c>
      <c r="XCY1904" s="2152">
        <f t="shared" si="4538"/>
        <v>0</v>
      </c>
      <c r="XCZ1904" s="1230">
        <f t="shared" ref="XCZ1904:XCZ1907" si="4539">XCY1904/XCX1904</f>
        <v>0</v>
      </c>
      <c r="XDA1904" s="1193"/>
      <c r="XDB1904" s="1193"/>
      <c r="XDC1904" s="2676" t="s">
        <v>698</v>
      </c>
      <c r="XDD1904" s="2677"/>
      <c r="XDE1904" s="2152">
        <f t="shared" ref="XDE1904:XDG1904" si="4540">SUM(XDE1905:XDE1907)</f>
        <v>0</v>
      </c>
      <c r="XDF1904" s="2152">
        <f t="shared" si="4540"/>
        <v>115001</v>
      </c>
      <c r="XDG1904" s="2152">
        <f t="shared" si="4540"/>
        <v>0</v>
      </c>
      <c r="XDH1904" s="1230">
        <f t="shared" ref="XDH1904:XDH1907" si="4541">XDG1904/XDF1904</f>
        <v>0</v>
      </c>
      <c r="XDI1904" s="1193"/>
      <c r="XDJ1904" s="1193"/>
      <c r="XDK1904" s="2676" t="s">
        <v>698</v>
      </c>
      <c r="XDL1904" s="2677"/>
      <c r="XDM1904" s="2152">
        <f t="shared" ref="XDM1904:XDO1904" si="4542">SUM(XDM1905:XDM1907)</f>
        <v>0</v>
      </c>
      <c r="XDN1904" s="2152">
        <f t="shared" si="4542"/>
        <v>115001</v>
      </c>
      <c r="XDO1904" s="2152">
        <f t="shared" si="4542"/>
        <v>0</v>
      </c>
      <c r="XDP1904" s="1230">
        <f t="shared" ref="XDP1904:XDP1907" si="4543">XDO1904/XDN1904</f>
        <v>0</v>
      </c>
      <c r="XDQ1904" s="1193"/>
      <c r="XDR1904" s="1193"/>
      <c r="XDS1904" s="2676" t="s">
        <v>698</v>
      </c>
      <c r="XDT1904" s="2677"/>
      <c r="XDU1904" s="2152">
        <f t="shared" ref="XDU1904:XDW1904" si="4544">SUM(XDU1905:XDU1907)</f>
        <v>0</v>
      </c>
      <c r="XDV1904" s="2152">
        <f t="shared" si="4544"/>
        <v>115001</v>
      </c>
      <c r="XDW1904" s="2152">
        <f t="shared" si="4544"/>
        <v>0</v>
      </c>
      <c r="XDX1904" s="1230">
        <f t="shared" ref="XDX1904:XDX1907" si="4545">XDW1904/XDV1904</f>
        <v>0</v>
      </c>
      <c r="XDY1904" s="1193"/>
      <c r="XDZ1904" s="1193"/>
      <c r="XEA1904" s="2676" t="s">
        <v>698</v>
      </c>
      <c r="XEB1904" s="2677"/>
      <c r="XEC1904" s="2152">
        <f t="shared" ref="XEC1904:XEE1904" si="4546">SUM(XEC1905:XEC1907)</f>
        <v>0</v>
      </c>
      <c r="XED1904" s="2152">
        <f t="shared" si="4546"/>
        <v>115001</v>
      </c>
      <c r="XEE1904" s="2152">
        <f t="shared" si="4546"/>
        <v>0</v>
      </c>
      <c r="XEF1904" s="1230">
        <f t="shared" ref="XEF1904:XEF1907" si="4547">XEE1904/XED1904</f>
        <v>0</v>
      </c>
      <c r="XEG1904" s="1193"/>
      <c r="XEH1904" s="1193"/>
      <c r="XEI1904" s="2676" t="s">
        <v>698</v>
      </c>
      <c r="XEJ1904" s="2677"/>
      <c r="XEK1904" s="2152">
        <f t="shared" ref="XEK1904:XEM1904" si="4548">SUM(XEK1905:XEK1907)</f>
        <v>0</v>
      </c>
      <c r="XEL1904" s="2152">
        <f t="shared" si="4548"/>
        <v>115001</v>
      </c>
      <c r="XEM1904" s="2152">
        <f t="shared" si="4548"/>
        <v>0</v>
      </c>
      <c r="XEN1904" s="1230">
        <f t="shared" ref="XEN1904:XEN1907" si="4549">XEM1904/XEL1904</f>
        <v>0</v>
      </c>
      <c r="XEO1904" s="1193"/>
      <c r="XEP1904" s="1193"/>
      <c r="XEQ1904" s="2676" t="s">
        <v>698</v>
      </c>
      <c r="XER1904" s="2677"/>
      <c r="XES1904" s="2152">
        <f t="shared" ref="XES1904:XEU1904" si="4550">SUM(XES1905:XES1907)</f>
        <v>0</v>
      </c>
      <c r="XET1904" s="2152">
        <f t="shared" si="4550"/>
        <v>115001</v>
      </c>
      <c r="XEU1904" s="2152">
        <f t="shared" si="4550"/>
        <v>0</v>
      </c>
      <c r="XEV1904" s="1230">
        <f t="shared" ref="XEV1904:XEV1907" si="4551">XEU1904/XET1904</f>
        <v>0</v>
      </c>
      <c r="XEW1904" s="1193"/>
      <c r="XEX1904" s="1193"/>
      <c r="XEY1904" s="2676" t="s">
        <v>698</v>
      </c>
      <c r="XEZ1904" s="2677"/>
      <c r="XFA1904" s="2152">
        <f t="shared" ref="XFA1904:XFC1904" si="4552">SUM(XFA1905:XFA1907)</f>
        <v>0</v>
      </c>
      <c r="XFB1904" s="2152">
        <f t="shared" si="4552"/>
        <v>115001</v>
      </c>
      <c r="XFC1904" s="2152">
        <f t="shared" si="4552"/>
        <v>0</v>
      </c>
      <c r="XFD1904" s="1230">
        <f t="shared" ref="XFD1904:XFD1907" si="4553">XFC1904/XFB1904</f>
        <v>0</v>
      </c>
    </row>
    <row r="1905" spans="1:16384" ht="15.75" customHeight="1" thickBot="1">
      <c r="A1905" s="1193"/>
      <c r="B1905" s="1193"/>
      <c r="C1905" s="2153" t="s">
        <v>788</v>
      </c>
      <c r="D1905" s="1800" t="s">
        <v>699</v>
      </c>
      <c r="E1905" s="2156">
        <v>0</v>
      </c>
      <c r="F1905" s="2156">
        <v>85000</v>
      </c>
      <c r="G1905" s="2157">
        <v>0</v>
      </c>
      <c r="H1905" s="1512">
        <f t="shared" si="459"/>
        <v>0</v>
      </c>
      <c r="I1905" s="1193"/>
      <c r="J1905" s="1193"/>
      <c r="K1905" s="2153" t="s">
        <v>788</v>
      </c>
      <c r="L1905" s="1800" t="s">
        <v>699</v>
      </c>
      <c r="M1905" s="2156">
        <v>0</v>
      </c>
      <c r="N1905" s="2156">
        <v>85000</v>
      </c>
      <c r="O1905" s="2157">
        <v>0</v>
      </c>
      <c r="P1905" s="1230">
        <f t="shared" si="461"/>
        <v>0</v>
      </c>
      <c r="Q1905" s="1193"/>
      <c r="R1905" s="1193"/>
      <c r="S1905" s="2153" t="s">
        <v>788</v>
      </c>
      <c r="T1905" s="1800" t="s">
        <v>699</v>
      </c>
      <c r="U1905" s="2156">
        <v>0</v>
      </c>
      <c r="V1905" s="2156">
        <v>85000</v>
      </c>
      <c r="W1905" s="2157">
        <v>0</v>
      </c>
      <c r="X1905" s="1230">
        <f t="shared" si="463"/>
        <v>0</v>
      </c>
      <c r="Y1905" s="1193"/>
      <c r="Z1905" s="1193"/>
      <c r="AA1905" s="2153" t="s">
        <v>788</v>
      </c>
      <c r="AB1905" s="1800" t="s">
        <v>699</v>
      </c>
      <c r="AC1905" s="2156">
        <v>0</v>
      </c>
      <c r="AD1905" s="2156">
        <v>85000</v>
      </c>
      <c r="AE1905" s="2157">
        <v>0</v>
      </c>
      <c r="AF1905" s="1230">
        <f t="shared" si="465"/>
        <v>0</v>
      </c>
      <c r="AG1905" s="1193"/>
      <c r="AH1905" s="1193"/>
      <c r="AI1905" s="2153" t="s">
        <v>788</v>
      </c>
      <c r="AJ1905" s="1800" t="s">
        <v>699</v>
      </c>
      <c r="AK1905" s="2156">
        <v>0</v>
      </c>
      <c r="AL1905" s="2156">
        <v>85000</v>
      </c>
      <c r="AM1905" s="2157">
        <v>0</v>
      </c>
      <c r="AN1905" s="1230">
        <f t="shared" si="467"/>
        <v>0</v>
      </c>
      <c r="AO1905" s="1193"/>
      <c r="AP1905" s="1193"/>
      <c r="AQ1905" s="2153" t="s">
        <v>788</v>
      </c>
      <c r="AR1905" s="1800" t="s">
        <v>699</v>
      </c>
      <c r="AS1905" s="2156">
        <v>0</v>
      </c>
      <c r="AT1905" s="2156">
        <v>85000</v>
      </c>
      <c r="AU1905" s="2157">
        <v>0</v>
      </c>
      <c r="AV1905" s="1230">
        <f t="shared" si="469"/>
        <v>0</v>
      </c>
      <c r="AW1905" s="1193"/>
      <c r="AX1905" s="1193"/>
      <c r="AY1905" s="2153" t="s">
        <v>788</v>
      </c>
      <c r="AZ1905" s="1800" t="s">
        <v>699</v>
      </c>
      <c r="BA1905" s="2156">
        <v>0</v>
      </c>
      <c r="BB1905" s="2156">
        <v>85000</v>
      </c>
      <c r="BC1905" s="2157">
        <v>0</v>
      </c>
      <c r="BD1905" s="1230">
        <f t="shared" si="471"/>
        <v>0</v>
      </c>
      <c r="BE1905" s="1193"/>
      <c r="BF1905" s="1193"/>
      <c r="BG1905" s="2153" t="s">
        <v>788</v>
      </c>
      <c r="BH1905" s="1800" t="s">
        <v>699</v>
      </c>
      <c r="BI1905" s="2156">
        <v>0</v>
      </c>
      <c r="BJ1905" s="2156">
        <v>85000</v>
      </c>
      <c r="BK1905" s="2157">
        <v>0</v>
      </c>
      <c r="BL1905" s="1230">
        <f t="shared" si="473"/>
        <v>0</v>
      </c>
      <c r="BM1905" s="1193"/>
      <c r="BN1905" s="1193"/>
      <c r="BO1905" s="2153" t="s">
        <v>788</v>
      </c>
      <c r="BP1905" s="1800" t="s">
        <v>699</v>
      </c>
      <c r="BQ1905" s="2156">
        <v>0</v>
      </c>
      <c r="BR1905" s="2156">
        <v>85000</v>
      </c>
      <c r="BS1905" s="2157">
        <v>0</v>
      </c>
      <c r="BT1905" s="1230">
        <f t="shared" si="475"/>
        <v>0</v>
      </c>
      <c r="BU1905" s="1193"/>
      <c r="BV1905" s="1193"/>
      <c r="BW1905" s="2153" t="s">
        <v>788</v>
      </c>
      <c r="BX1905" s="1800" t="s">
        <v>699</v>
      </c>
      <c r="BY1905" s="2156">
        <v>0</v>
      </c>
      <c r="BZ1905" s="2156">
        <v>85000</v>
      </c>
      <c r="CA1905" s="2157">
        <v>0</v>
      </c>
      <c r="CB1905" s="1230">
        <f t="shared" si="477"/>
        <v>0</v>
      </c>
      <c r="CC1905" s="1193"/>
      <c r="CD1905" s="1193"/>
      <c r="CE1905" s="2153" t="s">
        <v>788</v>
      </c>
      <c r="CF1905" s="1800" t="s">
        <v>699</v>
      </c>
      <c r="CG1905" s="2156">
        <v>0</v>
      </c>
      <c r="CH1905" s="2156">
        <v>85000</v>
      </c>
      <c r="CI1905" s="2157">
        <v>0</v>
      </c>
      <c r="CJ1905" s="1230">
        <f t="shared" si="479"/>
        <v>0</v>
      </c>
      <c r="CK1905" s="1193"/>
      <c r="CL1905" s="1193"/>
      <c r="CM1905" s="2153" t="s">
        <v>788</v>
      </c>
      <c r="CN1905" s="1800" t="s">
        <v>699</v>
      </c>
      <c r="CO1905" s="2156">
        <v>0</v>
      </c>
      <c r="CP1905" s="2156">
        <v>85000</v>
      </c>
      <c r="CQ1905" s="2157">
        <v>0</v>
      </c>
      <c r="CR1905" s="1230">
        <f t="shared" si="481"/>
        <v>0</v>
      </c>
      <c r="CS1905" s="1193"/>
      <c r="CT1905" s="1193"/>
      <c r="CU1905" s="2153" t="s">
        <v>788</v>
      </c>
      <c r="CV1905" s="1800" t="s">
        <v>699</v>
      </c>
      <c r="CW1905" s="2156">
        <v>0</v>
      </c>
      <c r="CX1905" s="2156">
        <v>85000</v>
      </c>
      <c r="CY1905" s="2157">
        <v>0</v>
      </c>
      <c r="CZ1905" s="1230">
        <f t="shared" si="483"/>
        <v>0</v>
      </c>
      <c r="DA1905" s="1193"/>
      <c r="DB1905" s="1193"/>
      <c r="DC1905" s="2153" t="s">
        <v>788</v>
      </c>
      <c r="DD1905" s="1800" t="s">
        <v>699</v>
      </c>
      <c r="DE1905" s="2156">
        <v>0</v>
      </c>
      <c r="DF1905" s="2156">
        <v>85000</v>
      </c>
      <c r="DG1905" s="2157">
        <v>0</v>
      </c>
      <c r="DH1905" s="1230">
        <f t="shared" si="485"/>
        <v>0</v>
      </c>
      <c r="DI1905" s="1193"/>
      <c r="DJ1905" s="1193"/>
      <c r="DK1905" s="2153" t="s">
        <v>788</v>
      </c>
      <c r="DL1905" s="1800" t="s">
        <v>699</v>
      </c>
      <c r="DM1905" s="2156">
        <v>0</v>
      </c>
      <c r="DN1905" s="2156">
        <v>85000</v>
      </c>
      <c r="DO1905" s="2157">
        <v>0</v>
      </c>
      <c r="DP1905" s="1230">
        <f t="shared" si="487"/>
        <v>0</v>
      </c>
      <c r="DQ1905" s="1193"/>
      <c r="DR1905" s="1193"/>
      <c r="DS1905" s="2153" t="s">
        <v>788</v>
      </c>
      <c r="DT1905" s="1800" t="s">
        <v>699</v>
      </c>
      <c r="DU1905" s="2156">
        <v>0</v>
      </c>
      <c r="DV1905" s="2156">
        <v>85000</v>
      </c>
      <c r="DW1905" s="2157">
        <v>0</v>
      </c>
      <c r="DX1905" s="1230">
        <f t="shared" si="489"/>
        <v>0</v>
      </c>
      <c r="DY1905" s="1193"/>
      <c r="DZ1905" s="1193"/>
      <c r="EA1905" s="2153" t="s">
        <v>788</v>
      </c>
      <c r="EB1905" s="1800" t="s">
        <v>699</v>
      </c>
      <c r="EC1905" s="2156">
        <v>0</v>
      </c>
      <c r="ED1905" s="2156">
        <v>85000</v>
      </c>
      <c r="EE1905" s="2157">
        <v>0</v>
      </c>
      <c r="EF1905" s="1230">
        <f t="shared" si="491"/>
        <v>0</v>
      </c>
      <c r="EG1905" s="1193"/>
      <c r="EH1905" s="1193"/>
      <c r="EI1905" s="2153" t="s">
        <v>788</v>
      </c>
      <c r="EJ1905" s="1800" t="s">
        <v>699</v>
      </c>
      <c r="EK1905" s="2156">
        <v>0</v>
      </c>
      <c r="EL1905" s="2156">
        <v>85000</v>
      </c>
      <c r="EM1905" s="2157">
        <v>0</v>
      </c>
      <c r="EN1905" s="1230">
        <f t="shared" si="493"/>
        <v>0</v>
      </c>
      <c r="EO1905" s="1193"/>
      <c r="EP1905" s="1193"/>
      <c r="EQ1905" s="2153" t="s">
        <v>788</v>
      </c>
      <c r="ER1905" s="1800" t="s">
        <v>699</v>
      </c>
      <c r="ES1905" s="2156">
        <v>0</v>
      </c>
      <c r="ET1905" s="2156">
        <v>85000</v>
      </c>
      <c r="EU1905" s="2157">
        <v>0</v>
      </c>
      <c r="EV1905" s="1230">
        <f t="shared" si="495"/>
        <v>0</v>
      </c>
      <c r="EW1905" s="1193"/>
      <c r="EX1905" s="1193"/>
      <c r="EY1905" s="2153" t="s">
        <v>788</v>
      </c>
      <c r="EZ1905" s="1800" t="s">
        <v>699</v>
      </c>
      <c r="FA1905" s="2156">
        <v>0</v>
      </c>
      <c r="FB1905" s="2156">
        <v>85000</v>
      </c>
      <c r="FC1905" s="2157">
        <v>0</v>
      </c>
      <c r="FD1905" s="1230">
        <f t="shared" si="497"/>
        <v>0</v>
      </c>
      <c r="FE1905" s="1193"/>
      <c r="FF1905" s="1193"/>
      <c r="FG1905" s="2153" t="s">
        <v>788</v>
      </c>
      <c r="FH1905" s="1800" t="s">
        <v>699</v>
      </c>
      <c r="FI1905" s="2156">
        <v>0</v>
      </c>
      <c r="FJ1905" s="2156">
        <v>85000</v>
      </c>
      <c r="FK1905" s="2157">
        <v>0</v>
      </c>
      <c r="FL1905" s="1230">
        <f t="shared" si="499"/>
        <v>0</v>
      </c>
      <c r="FM1905" s="1193"/>
      <c r="FN1905" s="1193"/>
      <c r="FO1905" s="2153" t="s">
        <v>788</v>
      </c>
      <c r="FP1905" s="1800" t="s">
        <v>699</v>
      </c>
      <c r="FQ1905" s="2156">
        <v>0</v>
      </c>
      <c r="FR1905" s="2156">
        <v>85000</v>
      </c>
      <c r="FS1905" s="2157">
        <v>0</v>
      </c>
      <c r="FT1905" s="1230">
        <f t="shared" si="501"/>
        <v>0</v>
      </c>
      <c r="FU1905" s="1193"/>
      <c r="FV1905" s="1193"/>
      <c r="FW1905" s="2153" t="s">
        <v>788</v>
      </c>
      <c r="FX1905" s="1800" t="s">
        <v>699</v>
      </c>
      <c r="FY1905" s="2156">
        <v>0</v>
      </c>
      <c r="FZ1905" s="2156">
        <v>85000</v>
      </c>
      <c r="GA1905" s="2157">
        <v>0</v>
      </c>
      <c r="GB1905" s="1230">
        <f t="shared" si="503"/>
        <v>0</v>
      </c>
      <c r="GC1905" s="1193"/>
      <c r="GD1905" s="1193"/>
      <c r="GE1905" s="2153" t="s">
        <v>788</v>
      </c>
      <c r="GF1905" s="1800" t="s">
        <v>699</v>
      </c>
      <c r="GG1905" s="2156">
        <v>0</v>
      </c>
      <c r="GH1905" s="2156">
        <v>85000</v>
      </c>
      <c r="GI1905" s="2157">
        <v>0</v>
      </c>
      <c r="GJ1905" s="1230">
        <f t="shared" si="505"/>
        <v>0</v>
      </c>
      <c r="GK1905" s="1193"/>
      <c r="GL1905" s="1193"/>
      <c r="GM1905" s="2153" t="s">
        <v>788</v>
      </c>
      <c r="GN1905" s="1800" t="s">
        <v>699</v>
      </c>
      <c r="GO1905" s="2156">
        <v>0</v>
      </c>
      <c r="GP1905" s="2156">
        <v>85000</v>
      </c>
      <c r="GQ1905" s="2157">
        <v>0</v>
      </c>
      <c r="GR1905" s="1230">
        <f t="shared" si="507"/>
        <v>0</v>
      </c>
      <c r="GS1905" s="1193"/>
      <c r="GT1905" s="1193"/>
      <c r="GU1905" s="2153" t="s">
        <v>788</v>
      </c>
      <c r="GV1905" s="1800" t="s">
        <v>699</v>
      </c>
      <c r="GW1905" s="2156">
        <v>0</v>
      </c>
      <c r="GX1905" s="2156">
        <v>85000</v>
      </c>
      <c r="GY1905" s="2157">
        <v>0</v>
      </c>
      <c r="GZ1905" s="1230">
        <f t="shared" si="509"/>
        <v>0</v>
      </c>
      <c r="HA1905" s="1193"/>
      <c r="HB1905" s="1193"/>
      <c r="HC1905" s="2153" t="s">
        <v>788</v>
      </c>
      <c r="HD1905" s="1800" t="s">
        <v>699</v>
      </c>
      <c r="HE1905" s="2156">
        <v>0</v>
      </c>
      <c r="HF1905" s="2156">
        <v>85000</v>
      </c>
      <c r="HG1905" s="2157">
        <v>0</v>
      </c>
      <c r="HH1905" s="1230">
        <f t="shared" si="511"/>
        <v>0</v>
      </c>
      <c r="HI1905" s="1193"/>
      <c r="HJ1905" s="1193"/>
      <c r="HK1905" s="2153" t="s">
        <v>788</v>
      </c>
      <c r="HL1905" s="1800" t="s">
        <v>699</v>
      </c>
      <c r="HM1905" s="2156">
        <v>0</v>
      </c>
      <c r="HN1905" s="2156">
        <v>85000</v>
      </c>
      <c r="HO1905" s="2157">
        <v>0</v>
      </c>
      <c r="HP1905" s="1230">
        <f t="shared" si="513"/>
        <v>0</v>
      </c>
      <c r="HQ1905" s="1193"/>
      <c r="HR1905" s="1193"/>
      <c r="HS1905" s="2153" t="s">
        <v>788</v>
      </c>
      <c r="HT1905" s="1800" t="s">
        <v>699</v>
      </c>
      <c r="HU1905" s="2156">
        <v>0</v>
      </c>
      <c r="HV1905" s="2156">
        <v>85000</v>
      </c>
      <c r="HW1905" s="2157">
        <v>0</v>
      </c>
      <c r="HX1905" s="1230">
        <f t="shared" si="515"/>
        <v>0</v>
      </c>
      <c r="HY1905" s="1193"/>
      <c r="HZ1905" s="1193"/>
      <c r="IA1905" s="2153" t="s">
        <v>788</v>
      </c>
      <c r="IB1905" s="1800" t="s">
        <v>699</v>
      </c>
      <c r="IC1905" s="2156">
        <v>0</v>
      </c>
      <c r="ID1905" s="2156">
        <v>85000</v>
      </c>
      <c r="IE1905" s="2157">
        <v>0</v>
      </c>
      <c r="IF1905" s="1230">
        <f t="shared" si="517"/>
        <v>0</v>
      </c>
      <c r="IG1905" s="1193"/>
      <c r="IH1905" s="1193"/>
      <c r="II1905" s="2153" t="s">
        <v>788</v>
      </c>
      <c r="IJ1905" s="1800" t="s">
        <v>699</v>
      </c>
      <c r="IK1905" s="2156">
        <v>0</v>
      </c>
      <c r="IL1905" s="2156">
        <v>85000</v>
      </c>
      <c r="IM1905" s="2157">
        <v>0</v>
      </c>
      <c r="IN1905" s="1230">
        <f t="shared" si="519"/>
        <v>0</v>
      </c>
      <c r="IO1905" s="1193"/>
      <c r="IP1905" s="1193"/>
      <c r="IQ1905" s="2153" t="s">
        <v>788</v>
      </c>
      <c r="IR1905" s="1800" t="s">
        <v>699</v>
      </c>
      <c r="IS1905" s="2156">
        <v>0</v>
      </c>
      <c r="IT1905" s="2156">
        <v>85000</v>
      </c>
      <c r="IU1905" s="2157">
        <v>0</v>
      </c>
      <c r="IV1905" s="1230">
        <f t="shared" si="521"/>
        <v>0</v>
      </c>
      <c r="IW1905" s="1193"/>
      <c r="IX1905" s="1193"/>
      <c r="IY1905" s="2153" t="s">
        <v>788</v>
      </c>
      <c r="IZ1905" s="1800" t="s">
        <v>699</v>
      </c>
      <c r="JA1905" s="2156">
        <v>0</v>
      </c>
      <c r="JB1905" s="2156">
        <v>85000</v>
      </c>
      <c r="JC1905" s="2157">
        <v>0</v>
      </c>
      <c r="JD1905" s="1230">
        <f t="shared" si="523"/>
        <v>0</v>
      </c>
      <c r="JE1905" s="1193"/>
      <c r="JF1905" s="1193"/>
      <c r="JG1905" s="2153" t="s">
        <v>788</v>
      </c>
      <c r="JH1905" s="1800" t="s">
        <v>699</v>
      </c>
      <c r="JI1905" s="2156">
        <v>0</v>
      </c>
      <c r="JJ1905" s="2156">
        <v>85000</v>
      </c>
      <c r="JK1905" s="2157">
        <v>0</v>
      </c>
      <c r="JL1905" s="1230">
        <f t="shared" si="525"/>
        <v>0</v>
      </c>
      <c r="JM1905" s="1193"/>
      <c r="JN1905" s="1193"/>
      <c r="JO1905" s="2153" t="s">
        <v>788</v>
      </c>
      <c r="JP1905" s="1800" t="s">
        <v>699</v>
      </c>
      <c r="JQ1905" s="2156">
        <v>0</v>
      </c>
      <c r="JR1905" s="2156">
        <v>85000</v>
      </c>
      <c r="JS1905" s="2157">
        <v>0</v>
      </c>
      <c r="JT1905" s="1230">
        <f t="shared" si="527"/>
        <v>0</v>
      </c>
      <c r="JU1905" s="1193"/>
      <c r="JV1905" s="1193"/>
      <c r="JW1905" s="2153" t="s">
        <v>788</v>
      </c>
      <c r="JX1905" s="1800" t="s">
        <v>699</v>
      </c>
      <c r="JY1905" s="2156">
        <v>0</v>
      </c>
      <c r="JZ1905" s="2156">
        <v>85000</v>
      </c>
      <c r="KA1905" s="2157">
        <v>0</v>
      </c>
      <c r="KB1905" s="1230">
        <f t="shared" si="529"/>
        <v>0</v>
      </c>
      <c r="KC1905" s="1193"/>
      <c r="KD1905" s="1193"/>
      <c r="KE1905" s="2153" t="s">
        <v>788</v>
      </c>
      <c r="KF1905" s="1800" t="s">
        <v>699</v>
      </c>
      <c r="KG1905" s="2156">
        <v>0</v>
      </c>
      <c r="KH1905" s="2156">
        <v>85000</v>
      </c>
      <c r="KI1905" s="2157">
        <v>0</v>
      </c>
      <c r="KJ1905" s="1230">
        <f t="shared" si="531"/>
        <v>0</v>
      </c>
      <c r="KK1905" s="1193"/>
      <c r="KL1905" s="1193"/>
      <c r="KM1905" s="2153" t="s">
        <v>788</v>
      </c>
      <c r="KN1905" s="1800" t="s">
        <v>699</v>
      </c>
      <c r="KO1905" s="2156">
        <v>0</v>
      </c>
      <c r="KP1905" s="2156">
        <v>85000</v>
      </c>
      <c r="KQ1905" s="2157">
        <v>0</v>
      </c>
      <c r="KR1905" s="1230">
        <f t="shared" si="533"/>
        <v>0</v>
      </c>
      <c r="KS1905" s="1193"/>
      <c r="KT1905" s="1193"/>
      <c r="KU1905" s="2153" t="s">
        <v>788</v>
      </c>
      <c r="KV1905" s="1800" t="s">
        <v>699</v>
      </c>
      <c r="KW1905" s="2156">
        <v>0</v>
      </c>
      <c r="KX1905" s="2156">
        <v>85000</v>
      </c>
      <c r="KY1905" s="2157">
        <v>0</v>
      </c>
      <c r="KZ1905" s="1230">
        <f t="shared" si="535"/>
        <v>0</v>
      </c>
      <c r="LA1905" s="1193"/>
      <c r="LB1905" s="1193"/>
      <c r="LC1905" s="2153" t="s">
        <v>788</v>
      </c>
      <c r="LD1905" s="1800" t="s">
        <v>699</v>
      </c>
      <c r="LE1905" s="2156">
        <v>0</v>
      </c>
      <c r="LF1905" s="2156">
        <v>85000</v>
      </c>
      <c r="LG1905" s="2157">
        <v>0</v>
      </c>
      <c r="LH1905" s="1230">
        <f t="shared" si="537"/>
        <v>0</v>
      </c>
      <c r="LI1905" s="1193"/>
      <c r="LJ1905" s="1193"/>
      <c r="LK1905" s="2153" t="s">
        <v>788</v>
      </c>
      <c r="LL1905" s="1800" t="s">
        <v>699</v>
      </c>
      <c r="LM1905" s="2156">
        <v>0</v>
      </c>
      <c r="LN1905" s="2156">
        <v>85000</v>
      </c>
      <c r="LO1905" s="2157">
        <v>0</v>
      </c>
      <c r="LP1905" s="1230">
        <f t="shared" si="539"/>
        <v>0</v>
      </c>
      <c r="LQ1905" s="1193"/>
      <c r="LR1905" s="1193"/>
      <c r="LS1905" s="2153" t="s">
        <v>788</v>
      </c>
      <c r="LT1905" s="1800" t="s">
        <v>699</v>
      </c>
      <c r="LU1905" s="2156">
        <v>0</v>
      </c>
      <c r="LV1905" s="2156">
        <v>85000</v>
      </c>
      <c r="LW1905" s="2157">
        <v>0</v>
      </c>
      <c r="LX1905" s="1230">
        <f t="shared" si="541"/>
        <v>0</v>
      </c>
      <c r="LY1905" s="1193"/>
      <c r="LZ1905" s="1193"/>
      <c r="MA1905" s="2153" t="s">
        <v>788</v>
      </c>
      <c r="MB1905" s="1800" t="s">
        <v>699</v>
      </c>
      <c r="MC1905" s="2156">
        <v>0</v>
      </c>
      <c r="MD1905" s="2156">
        <v>85000</v>
      </c>
      <c r="ME1905" s="2157">
        <v>0</v>
      </c>
      <c r="MF1905" s="1230">
        <f t="shared" si="543"/>
        <v>0</v>
      </c>
      <c r="MG1905" s="1193"/>
      <c r="MH1905" s="1193"/>
      <c r="MI1905" s="2153" t="s">
        <v>788</v>
      </c>
      <c r="MJ1905" s="1800" t="s">
        <v>699</v>
      </c>
      <c r="MK1905" s="2156">
        <v>0</v>
      </c>
      <c r="ML1905" s="2156">
        <v>85000</v>
      </c>
      <c r="MM1905" s="2157">
        <v>0</v>
      </c>
      <c r="MN1905" s="1230">
        <f t="shared" si="545"/>
        <v>0</v>
      </c>
      <c r="MO1905" s="1193"/>
      <c r="MP1905" s="1193"/>
      <c r="MQ1905" s="2153" t="s">
        <v>788</v>
      </c>
      <c r="MR1905" s="1800" t="s">
        <v>699</v>
      </c>
      <c r="MS1905" s="2156">
        <v>0</v>
      </c>
      <c r="MT1905" s="2156">
        <v>85000</v>
      </c>
      <c r="MU1905" s="2157">
        <v>0</v>
      </c>
      <c r="MV1905" s="1230">
        <f t="shared" si="547"/>
        <v>0</v>
      </c>
      <c r="MW1905" s="1193"/>
      <c r="MX1905" s="1193"/>
      <c r="MY1905" s="2153" t="s">
        <v>788</v>
      </c>
      <c r="MZ1905" s="1800" t="s">
        <v>699</v>
      </c>
      <c r="NA1905" s="2156">
        <v>0</v>
      </c>
      <c r="NB1905" s="2156">
        <v>85000</v>
      </c>
      <c r="NC1905" s="2157">
        <v>0</v>
      </c>
      <c r="ND1905" s="1230">
        <f t="shared" si="549"/>
        <v>0</v>
      </c>
      <c r="NE1905" s="1193"/>
      <c r="NF1905" s="1193"/>
      <c r="NG1905" s="2153" t="s">
        <v>788</v>
      </c>
      <c r="NH1905" s="1800" t="s">
        <v>699</v>
      </c>
      <c r="NI1905" s="2156">
        <v>0</v>
      </c>
      <c r="NJ1905" s="2156">
        <v>85000</v>
      </c>
      <c r="NK1905" s="2157">
        <v>0</v>
      </c>
      <c r="NL1905" s="1230">
        <f t="shared" si="551"/>
        <v>0</v>
      </c>
      <c r="NM1905" s="1193"/>
      <c r="NN1905" s="1193"/>
      <c r="NO1905" s="2153" t="s">
        <v>788</v>
      </c>
      <c r="NP1905" s="1800" t="s">
        <v>699</v>
      </c>
      <c r="NQ1905" s="2156">
        <v>0</v>
      </c>
      <c r="NR1905" s="2156">
        <v>85000</v>
      </c>
      <c r="NS1905" s="2157">
        <v>0</v>
      </c>
      <c r="NT1905" s="1230">
        <f t="shared" si="553"/>
        <v>0</v>
      </c>
      <c r="NU1905" s="1193"/>
      <c r="NV1905" s="1193"/>
      <c r="NW1905" s="2153" t="s">
        <v>788</v>
      </c>
      <c r="NX1905" s="1800" t="s">
        <v>699</v>
      </c>
      <c r="NY1905" s="2156">
        <v>0</v>
      </c>
      <c r="NZ1905" s="2156">
        <v>85000</v>
      </c>
      <c r="OA1905" s="2157">
        <v>0</v>
      </c>
      <c r="OB1905" s="1230">
        <f t="shared" si="555"/>
        <v>0</v>
      </c>
      <c r="OC1905" s="1193"/>
      <c r="OD1905" s="1193"/>
      <c r="OE1905" s="2153" t="s">
        <v>788</v>
      </c>
      <c r="OF1905" s="1800" t="s">
        <v>699</v>
      </c>
      <c r="OG1905" s="2156">
        <v>0</v>
      </c>
      <c r="OH1905" s="2156">
        <v>85000</v>
      </c>
      <c r="OI1905" s="2157">
        <v>0</v>
      </c>
      <c r="OJ1905" s="1230">
        <f t="shared" si="557"/>
        <v>0</v>
      </c>
      <c r="OK1905" s="1193"/>
      <c r="OL1905" s="1193"/>
      <c r="OM1905" s="2153" t="s">
        <v>788</v>
      </c>
      <c r="ON1905" s="1800" t="s">
        <v>699</v>
      </c>
      <c r="OO1905" s="2156">
        <v>0</v>
      </c>
      <c r="OP1905" s="2156">
        <v>85000</v>
      </c>
      <c r="OQ1905" s="2157">
        <v>0</v>
      </c>
      <c r="OR1905" s="1230">
        <f t="shared" si="559"/>
        <v>0</v>
      </c>
      <c r="OS1905" s="1193"/>
      <c r="OT1905" s="1193"/>
      <c r="OU1905" s="2153" t="s">
        <v>788</v>
      </c>
      <c r="OV1905" s="1800" t="s">
        <v>699</v>
      </c>
      <c r="OW1905" s="2156">
        <v>0</v>
      </c>
      <c r="OX1905" s="2156">
        <v>85000</v>
      </c>
      <c r="OY1905" s="2157">
        <v>0</v>
      </c>
      <c r="OZ1905" s="1230">
        <f t="shared" si="561"/>
        <v>0</v>
      </c>
      <c r="PA1905" s="1193"/>
      <c r="PB1905" s="1193"/>
      <c r="PC1905" s="2153" t="s">
        <v>788</v>
      </c>
      <c r="PD1905" s="1800" t="s">
        <v>699</v>
      </c>
      <c r="PE1905" s="2156">
        <v>0</v>
      </c>
      <c r="PF1905" s="2156">
        <v>85000</v>
      </c>
      <c r="PG1905" s="2157">
        <v>0</v>
      </c>
      <c r="PH1905" s="1230">
        <f t="shared" si="563"/>
        <v>0</v>
      </c>
      <c r="PI1905" s="1193"/>
      <c r="PJ1905" s="1193"/>
      <c r="PK1905" s="2153" t="s">
        <v>788</v>
      </c>
      <c r="PL1905" s="1800" t="s">
        <v>699</v>
      </c>
      <c r="PM1905" s="2156">
        <v>0</v>
      </c>
      <c r="PN1905" s="2156">
        <v>85000</v>
      </c>
      <c r="PO1905" s="2157">
        <v>0</v>
      </c>
      <c r="PP1905" s="1230">
        <f t="shared" si="565"/>
        <v>0</v>
      </c>
      <c r="PQ1905" s="1193"/>
      <c r="PR1905" s="1193"/>
      <c r="PS1905" s="2153" t="s">
        <v>788</v>
      </c>
      <c r="PT1905" s="1800" t="s">
        <v>699</v>
      </c>
      <c r="PU1905" s="2156">
        <v>0</v>
      </c>
      <c r="PV1905" s="2156">
        <v>85000</v>
      </c>
      <c r="PW1905" s="2157">
        <v>0</v>
      </c>
      <c r="PX1905" s="1230">
        <f t="shared" si="567"/>
        <v>0</v>
      </c>
      <c r="PY1905" s="1193"/>
      <c r="PZ1905" s="1193"/>
      <c r="QA1905" s="2153" t="s">
        <v>788</v>
      </c>
      <c r="QB1905" s="1800" t="s">
        <v>699</v>
      </c>
      <c r="QC1905" s="2156">
        <v>0</v>
      </c>
      <c r="QD1905" s="2156">
        <v>85000</v>
      </c>
      <c r="QE1905" s="2157">
        <v>0</v>
      </c>
      <c r="QF1905" s="1230">
        <f t="shared" si="569"/>
        <v>0</v>
      </c>
      <c r="QG1905" s="1193"/>
      <c r="QH1905" s="1193"/>
      <c r="QI1905" s="2153" t="s">
        <v>788</v>
      </c>
      <c r="QJ1905" s="1800" t="s">
        <v>699</v>
      </c>
      <c r="QK1905" s="2156">
        <v>0</v>
      </c>
      <c r="QL1905" s="2156">
        <v>85000</v>
      </c>
      <c r="QM1905" s="2157">
        <v>0</v>
      </c>
      <c r="QN1905" s="1230">
        <f t="shared" si="571"/>
        <v>0</v>
      </c>
      <c r="QO1905" s="1193"/>
      <c r="QP1905" s="1193"/>
      <c r="QQ1905" s="2153" t="s">
        <v>788</v>
      </c>
      <c r="QR1905" s="1800" t="s">
        <v>699</v>
      </c>
      <c r="QS1905" s="2156">
        <v>0</v>
      </c>
      <c r="QT1905" s="2156">
        <v>85000</v>
      </c>
      <c r="QU1905" s="2157">
        <v>0</v>
      </c>
      <c r="QV1905" s="1230">
        <f t="shared" si="573"/>
        <v>0</v>
      </c>
      <c r="QW1905" s="1193"/>
      <c r="QX1905" s="1193"/>
      <c r="QY1905" s="2153" t="s">
        <v>788</v>
      </c>
      <c r="QZ1905" s="1800" t="s">
        <v>699</v>
      </c>
      <c r="RA1905" s="2156">
        <v>0</v>
      </c>
      <c r="RB1905" s="2156">
        <v>85000</v>
      </c>
      <c r="RC1905" s="2157">
        <v>0</v>
      </c>
      <c r="RD1905" s="1230">
        <f t="shared" si="575"/>
        <v>0</v>
      </c>
      <c r="RE1905" s="1193"/>
      <c r="RF1905" s="1193"/>
      <c r="RG1905" s="2153" t="s">
        <v>788</v>
      </c>
      <c r="RH1905" s="1800" t="s">
        <v>699</v>
      </c>
      <c r="RI1905" s="2156">
        <v>0</v>
      </c>
      <c r="RJ1905" s="2156">
        <v>85000</v>
      </c>
      <c r="RK1905" s="2157">
        <v>0</v>
      </c>
      <c r="RL1905" s="1230">
        <f t="shared" si="577"/>
        <v>0</v>
      </c>
      <c r="RM1905" s="1193"/>
      <c r="RN1905" s="1193"/>
      <c r="RO1905" s="2153" t="s">
        <v>788</v>
      </c>
      <c r="RP1905" s="1800" t="s">
        <v>699</v>
      </c>
      <c r="RQ1905" s="2156">
        <v>0</v>
      </c>
      <c r="RR1905" s="2156">
        <v>85000</v>
      </c>
      <c r="RS1905" s="2157">
        <v>0</v>
      </c>
      <c r="RT1905" s="1230">
        <f t="shared" si="579"/>
        <v>0</v>
      </c>
      <c r="RU1905" s="1193"/>
      <c r="RV1905" s="1193"/>
      <c r="RW1905" s="2153" t="s">
        <v>788</v>
      </c>
      <c r="RX1905" s="1800" t="s">
        <v>699</v>
      </c>
      <c r="RY1905" s="2156">
        <v>0</v>
      </c>
      <c r="RZ1905" s="2156">
        <v>85000</v>
      </c>
      <c r="SA1905" s="2157">
        <v>0</v>
      </c>
      <c r="SB1905" s="1230">
        <f t="shared" si="581"/>
        <v>0</v>
      </c>
      <c r="SC1905" s="1193"/>
      <c r="SD1905" s="1193"/>
      <c r="SE1905" s="2153" t="s">
        <v>788</v>
      </c>
      <c r="SF1905" s="1800" t="s">
        <v>699</v>
      </c>
      <c r="SG1905" s="2156">
        <v>0</v>
      </c>
      <c r="SH1905" s="2156">
        <v>85000</v>
      </c>
      <c r="SI1905" s="2157">
        <v>0</v>
      </c>
      <c r="SJ1905" s="1230">
        <f t="shared" si="583"/>
        <v>0</v>
      </c>
      <c r="SK1905" s="1193"/>
      <c r="SL1905" s="1193"/>
      <c r="SM1905" s="2153" t="s">
        <v>788</v>
      </c>
      <c r="SN1905" s="1800" t="s">
        <v>699</v>
      </c>
      <c r="SO1905" s="2156">
        <v>0</v>
      </c>
      <c r="SP1905" s="2156">
        <v>85000</v>
      </c>
      <c r="SQ1905" s="2157">
        <v>0</v>
      </c>
      <c r="SR1905" s="1230">
        <f t="shared" si="585"/>
        <v>0</v>
      </c>
      <c r="SS1905" s="1193"/>
      <c r="ST1905" s="1193"/>
      <c r="SU1905" s="2153" t="s">
        <v>788</v>
      </c>
      <c r="SV1905" s="1800" t="s">
        <v>699</v>
      </c>
      <c r="SW1905" s="2156">
        <v>0</v>
      </c>
      <c r="SX1905" s="2156">
        <v>85000</v>
      </c>
      <c r="SY1905" s="2157">
        <v>0</v>
      </c>
      <c r="SZ1905" s="1230">
        <f t="shared" si="587"/>
        <v>0</v>
      </c>
      <c r="TA1905" s="1193"/>
      <c r="TB1905" s="1193"/>
      <c r="TC1905" s="2153" t="s">
        <v>788</v>
      </c>
      <c r="TD1905" s="1800" t="s">
        <v>699</v>
      </c>
      <c r="TE1905" s="2156">
        <v>0</v>
      </c>
      <c r="TF1905" s="2156">
        <v>85000</v>
      </c>
      <c r="TG1905" s="2157">
        <v>0</v>
      </c>
      <c r="TH1905" s="1230">
        <f t="shared" si="589"/>
        <v>0</v>
      </c>
      <c r="TI1905" s="1193"/>
      <c r="TJ1905" s="1193"/>
      <c r="TK1905" s="2153" t="s">
        <v>788</v>
      </c>
      <c r="TL1905" s="1800" t="s">
        <v>699</v>
      </c>
      <c r="TM1905" s="2156">
        <v>0</v>
      </c>
      <c r="TN1905" s="2156">
        <v>85000</v>
      </c>
      <c r="TO1905" s="2157">
        <v>0</v>
      </c>
      <c r="TP1905" s="1230">
        <f t="shared" si="591"/>
        <v>0</v>
      </c>
      <c r="TQ1905" s="1193"/>
      <c r="TR1905" s="1193"/>
      <c r="TS1905" s="2153" t="s">
        <v>788</v>
      </c>
      <c r="TT1905" s="1800" t="s">
        <v>699</v>
      </c>
      <c r="TU1905" s="2156">
        <v>0</v>
      </c>
      <c r="TV1905" s="2156">
        <v>85000</v>
      </c>
      <c r="TW1905" s="2157">
        <v>0</v>
      </c>
      <c r="TX1905" s="1230">
        <f t="shared" si="593"/>
        <v>0</v>
      </c>
      <c r="TY1905" s="1193"/>
      <c r="TZ1905" s="1193"/>
      <c r="UA1905" s="2153" t="s">
        <v>788</v>
      </c>
      <c r="UB1905" s="1800" t="s">
        <v>699</v>
      </c>
      <c r="UC1905" s="2156">
        <v>0</v>
      </c>
      <c r="UD1905" s="2156">
        <v>85000</v>
      </c>
      <c r="UE1905" s="2157">
        <v>0</v>
      </c>
      <c r="UF1905" s="1230">
        <f t="shared" si="595"/>
        <v>0</v>
      </c>
      <c r="UG1905" s="1193"/>
      <c r="UH1905" s="1193"/>
      <c r="UI1905" s="2153" t="s">
        <v>788</v>
      </c>
      <c r="UJ1905" s="1800" t="s">
        <v>699</v>
      </c>
      <c r="UK1905" s="2156">
        <v>0</v>
      </c>
      <c r="UL1905" s="2156">
        <v>85000</v>
      </c>
      <c r="UM1905" s="2157">
        <v>0</v>
      </c>
      <c r="UN1905" s="1230">
        <f t="shared" si="597"/>
        <v>0</v>
      </c>
      <c r="UO1905" s="1193"/>
      <c r="UP1905" s="1193"/>
      <c r="UQ1905" s="2153" t="s">
        <v>788</v>
      </c>
      <c r="UR1905" s="1800" t="s">
        <v>699</v>
      </c>
      <c r="US1905" s="2156">
        <v>0</v>
      </c>
      <c r="UT1905" s="2156">
        <v>85000</v>
      </c>
      <c r="UU1905" s="2157">
        <v>0</v>
      </c>
      <c r="UV1905" s="1230">
        <f t="shared" si="599"/>
        <v>0</v>
      </c>
      <c r="UW1905" s="1193"/>
      <c r="UX1905" s="1193"/>
      <c r="UY1905" s="2153" t="s">
        <v>788</v>
      </c>
      <c r="UZ1905" s="1800" t="s">
        <v>699</v>
      </c>
      <c r="VA1905" s="2156">
        <v>0</v>
      </c>
      <c r="VB1905" s="2156">
        <v>85000</v>
      </c>
      <c r="VC1905" s="2157">
        <v>0</v>
      </c>
      <c r="VD1905" s="1230">
        <f t="shared" si="601"/>
        <v>0</v>
      </c>
      <c r="VE1905" s="1193"/>
      <c r="VF1905" s="1193"/>
      <c r="VG1905" s="2153" t="s">
        <v>788</v>
      </c>
      <c r="VH1905" s="1800" t="s">
        <v>699</v>
      </c>
      <c r="VI1905" s="2156">
        <v>0</v>
      </c>
      <c r="VJ1905" s="2156">
        <v>85000</v>
      </c>
      <c r="VK1905" s="2157">
        <v>0</v>
      </c>
      <c r="VL1905" s="1230">
        <f t="shared" si="603"/>
        <v>0</v>
      </c>
      <c r="VM1905" s="1193"/>
      <c r="VN1905" s="1193"/>
      <c r="VO1905" s="2153" t="s">
        <v>788</v>
      </c>
      <c r="VP1905" s="1800" t="s">
        <v>699</v>
      </c>
      <c r="VQ1905" s="2156">
        <v>0</v>
      </c>
      <c r="VR1905" s="2156">
        <v>85000</v>
      </c>
      <c r="VS1905" s="2157">
        <v>0</v>
      </c>
      <c r="VT1905" s="1230">
        <f t="shared" si="605"/>
        <v>0</v>
      </c>
      <c r="VU1905" s="1193"/>
      <c r="VV1905" s="1193"/>
      <c r="VW1905" s="2153" t="s">
        <v>788</v>
      </c>
      <c r="VX1905" s="1800" t="s">
        <v>699</v>
      </c>
      <c r="VY1905" s="2156">
        <v>0</v>
      </c>
      <c r="VZ1905" s="2156">
        <v>85000</v>
      </c>
      <c r="WA1905" s="2157">
        <v>0</v>
      </c>
      <c r="WB1905" s="1230">
        <f t="shared" si="607"/>
        <v>0</v>
      </c>
      <c r="WC1905" s="1193"/>
      <c r="WD1905" s="1193"/>
      <c r="WE1905" s="2153" t="s">
        <v>788</v>
      </c>
      <c r="WF1905" s="1800" t="s">
        <v>699</v>
      </c>
      <c r="WG1905" s="2156">
        <v>0</v>
      </c>
      <c r="WH1905" s="2156">
        <v>85000</v>
      </c>
      <c r="WI1905" s="2157">
        <v>0</v>
      </c>
      <c r="WJ1905" s="1230">
        <f t="shared" si="609"/>
        <v>0</v>
      </c>
      <c r="WK1905" s="1193"/>
      <c r="WL1905" s="1193"/>
      <c r="WM1905" s="2153" t="s">
        <v>788</v>
      </c>
      <c r="WN1905" s="1800" t="s">
        <v>699</v>
      </c>
      <c r="WO1905" s="2156">
        <v>0</v>
      </c>
      <c r="WP1905" s="2156">
        <v>85000</v>
      </c>
      <c r="WQ1905" s="2157">
        <v>0</v>
      </c>
      <c r="WR1905" s="1230">
        <f t="shared" si="611"/>
        <v>0</v>
      </c>
      <c r="WS1905" s="1193"/>
      <c r="WT1905" s="1193"/>
      <c r="WU1905" s="2153" t="s">
        <v>788</v>
      </c>
      <c r="WV1905" s="1800" t="s">
        <v>699</v>
      </c>
      <c r="WW1905" s="2156">
        <v>0</v>
      </c>
      <c r="WX1905" s="2156">
        <v>85000</v>
      </c>
      <c r="WY1905" s="2157">
        <v>0</v>
      </c>
      <c r="WZ1905" s="1230">
        <f t="shared" si="613"/>
        <v>0</v>
      </c>
      <c r="XA1905" s="1193"/>
      <c r="XB1905" s="1193"/>
      <c r="XC1905" s="2153" t="s">
        <v>788</v>
      </c>
      <c r="XD1905" s="1800" t="s">
        <v>699</v>
      </c>
      <c r="XE1905" s="2156">
        <v>0</v>
      </c>
      <c r="XF1905" s="2156">
        <v>85000</v>
      </c>
      <c r="XG1905" s="2157">
        <v>0</v>
      </c>
      <c r="XH1905" s="1230">
        <f t="shared" si="615"/>
        <v>0</v>
      </c>
      <c r="XI1905" s="1193"/>
      <c r="XJ1905" s="1193"/>
      <c r="XK1905" s="2153" t="s">
        <v>788</v>
      </c>
      <c r="XL1905" s="1800" t="s">
        <v>699</v>
      </c>
      <c r="XM1905" s="2156">
        <v>0</v>
      </c>
      <c r="XN1905" s="2156">
        <v>85000</v>
      </c>
      <c r="XO1905" s="2157">
        <v>0</v>
      </c>
      <c r="XP1905" s="1230">
        <f t="shared" si="617"/>
        <v>0</v>
      </c>
      <c r="XQ1905" s="1193"/>
      <c r="XR1905" s="1193"/>
      <c r="XS1905" s="2153" t="s">
        <v>788</v>
      </c>
      <c r="XT1905" s="1800" t="s">
        <v>699</v>
      </c>
      <c r="XU1905" s="2156">
        <v>0</v>
      </c>
      <c r="XV1905" s="2156">
        <v>85000</v>
      </c>
      <c r="XW1905" s="2157">
        <v>0</v>
      </c>
      <c r="XX1905" s="1230">
        <f t="shared" si="619"/>
        <v>0</v>
      </c>
      <c r="XY1905" s="1193"/>
      <c r="XZ1905" s="1193"/>
      <c r="YA1905" s="2153" t="s">
        <v>788</v>
      </c>
      <c r="YB1905" s="1800" t="s">
        <v>699</v>
      </c>
      <c r="YC1905" s="2156">
        <v>0</v>
      </c>
      <c r="YD1905" s="2156">
        <v>85000</v>
      </c>
      <c r="YE1905" s="2157">
        <v>0</v>
      </c>
      <c r="YF1905" s="1230">
        <f t="shared" si="621"/>
        <v>0</v>
      </c>
      <c r="YG1905" s="1193"/>
      <c r="YH1905" s="1193"/>
      <c r="YI1905" s="2153" t="s">
        <v>788</v>
      </c>
      <c r="YJ1905" s="1800" t="s">
        <v>699</v>
      </c>
      <c r="YK1905" s="2156">
        <v>0</v>
      </c>
      <c r="YL1905" s="2156">
        <v>85000</v>
      </c>
      <c r="YM1905" s="2157">
        <v>0</v>
      </c>
      <c r="YN1905" s="1230">
        <f t="shared" si="623"/>
        <v>0</v>
      </c>
      <c r="YO1905" s="1193"/>
      <c r="YP1905" s="1193"/>
      <c r="YQ1905" s="2153" t="s">
        <v>788</v>
      </c>
      <c r="YR1905" s="1800" t="s">
        <v>699</v>
      </c>
      <c r="YS1905" s="2156">
        <v>0</v>
      </c>
      <c r="YT1905" s="2156">
        <v>85000</v>
      </c>
      <c r="YU1905" s="2157">
        <v>0</v>
      </c>
      <c r="YV1905" s="1230">
        <f t="shared" si="625"/>
        <v>0</v>
      </c>
      <c r="YW1905" s="1193"/>
      <c r="YX1905" s="1193"/>
      <c r="YY1905" s="2153" t="s">
        <v>788</v>
      </c>
      <c r="YZ1905" s="1800" t="s">
        <v>699</v>
      </c>
      <c r="ZA1905" s="2156">
        <v>0</v>
      </c>
      <c r="ZB1905" s="2156">
        <v>85000</v>
      </c>
      <c r="ZC1905" s="2157">
        <v>0</v>
      </c>
      <c r="ZD1905" s="1230">
        <f t="shared" si="627"/>
        <v>0</v>
      </c>
      <c r="ZE1905" s="1193"/>
      <c r="ZF1905" s="1193"/>
      <c r="ZG1905" s="2153" t="s">
        <v>788</v>
      </c>
      <c r="ZH1905" s="1800" t="s">
        <v>699</v>
      </c>
      <c r="ZI1905" s="2156">
        <v>0</v>
      </c>
      <c r="ZJ1905" s="2156">
        <v>85000</v>
      </c>
      <c r="ZK1905" s="2157">
        <v>0</v>
      </c>
      <c r="ZL1905" s="1230">
        <f t="shared" si="629"/>
        <v>0</v>
      </c>
      <c r="ZM1905" s="1193"/>
      <c r="ZN1905" s="1193"/>
      <c r="ZO1905" s="2153" t="s">
        <v>788</v>
      </c>
      <c r="ZP1905" s="1800" t="s">
        <v>699</v>
      </c>
      <c r="ZQ1905" s="2156">
        <v>0</v>
      </c>
      <c r="ZR1905" s="2156">
        <v>85000</v>
      </c>
      <c r="ZS1905" s="2157">
        <v>0</v>
      </c>
      <c r="ZT1905" s="1230">
        <f t="shared" si="631"/>
        <v>0</v>
      </c>
      <c r="ZU1905" s="1193"/>
      <c r="ZV1905" s="1193"/>
      <c r="ZW1905" s="2153" t="s">
        <v>788</v>
      </c>
      <c r="ZX1905" s="1800" t="s">
        <v>699</v>
      </c>
      <c r="ZY1905" s="2156">
        <v>0</v>
      </c>
      <c r="ZZ1905" s="2156">
        <v>85000</v>
      </c>
      <c r="AAA1905" s="2157">
        <v>0</v>
      </c>
      <c r="AAB1905" s="1230">
        <f t="shared" si="633"/>
        <v>0</v>
      </c>
      <c r="AAC1905" s="1193"/>
      <c r="AAD1905" s="1193"/>
      <c r="AAE1905" s="2153" t="s">
        <v>788</v>
      </c>
      <c r="AAF1905" s="1800" t="s">
        <v>699</v>
      </c>
      <c r="AAG1905" s="2156">
        <v>0</v>
      </c>
      <c r="AAH1905" s="2156">
        <v>85000</v>
      </c>
      <c r="AAI1905" s="2157">
        <v>0</v>
      </c>
      <c r="AAJ1905" s="1230">
        <f t="shared" si="635"/>
        <v>0</v>
      </c>
      <c r="AAK1905" s="1193"/>
      <c r="AAL1905" s="1193"/>
      <c r="AAM1905" s="2153" t="s">
        <v>788</v>
      </c>
      <c r="AAN1905" s="1800" t="s">
        <v>699</v>
      </c>
      <c r="AAO1905" s="2156">
        <v>0</v>
      </c>
      <c r="AAP1905" s="2156">
        <v>85000</v>
      </c>
      <c r="AAQ1905" s="2157">
        <v>0</v>
      </c>
      <c r="AAR1905" s="1230">
        <f t="shared" si="637"/>
        <v>0</v>
      </c>
      <c r="AAS1905" s="1193"/>
      <c r="AAT1905" s="1193"/>
      <c r="AAU1905" s="2153" t="s">
        <v>788</v>
      </c>
      <c r="AAV1905" s="1800" t="s">
        <v>699</v>
      </c>
      <c r="AAW1905" s="2156">
        <v>0</v>
      </c>
      <c r="AAX1905" s="2156">
        <v>85000</v>
      </c>
      <c r="AAY1905" s="2157">
        <v>0</v>
      </c>
      <c r="AAZ1905" s="1230">
        <f t="shared" si="639"/>
        <v>0</v>
      </c>
      <c r="ABA1905" s="1193"/>
      <c r="ABB1905" s="1193"/>
      <c r="ABC1905" s="2153" t="s">
        <v>788</v>
      </c>
      <c r="ABD1905" s="1800" t="s">
        <v>699</v>
      </c>
      <c r="ABE1905" s="2156">
        <v>0</v>
      </c>
      <c r="ABF1905" s="2156">
        <v>85000</v>
      </c>
      <c r="ABG1905" s="2157">
        <v>0</v>
      </c>
      <c r="ABH1905" s="1230">
        <f t="shared" si="641"/>
        <v>0</v>
      </c>
      <c r="ABI1905" s="1193"/>
      <c r="ABJ1905" s="1193"/>
      <c r="ABK1905" s="2153" t="s">
        <v>788</v>
      </c>
      <c r="ABL1905" s="1800" t="s">
        <v>699</v>
      </c>
      <c r="ABM1905" s="2156">
        <v>0</v>
      </c>
      <c r="ABN1905" s="2156">
        <v>85000</v>
      </c>
      <c r="ABO1905" s="2157">
        <v>0</v>
      </c>
      <c r="ABP1905" s="1230">
        <f t="shared" si="643"/>
        <v>0</v>
      </c>
      <c r="ABQ1905" s="1193"/>
      <c r="ABR1905" s="1193"/>
      <c r="ABS1905" s="2153" t="s">
        <v>788</v>
      </c>
      <c r="ABT1905" s="1800" t="s">
        <v>699</v>
      </c>
      <c r="ABU1905" s="2156">
        <v>0</v>
      </c>
      <c r="ABV1905" s="2156">
        <v>85000</v>
      </c>
      <c r="ABW1905" s="2157">
        <v>0</v>
      </c>
      <c r="ABX1905" s="1230">
        <f t="shared" si="645"/>
        <v>0</v>
      </c>
      <c r="ABY1905" s="1193"/>
      <c r="ABZ1905" s="1193"/>
      <c r="ACA1905" s="2153" t="s">
        <v>788</v>
      </c>
      <c r="ACB1905" s="1800" t="s">
        <v>699</v>
      </c>
      <c r="ACC1905" s="2156">
        <v>0</v>
      </c>
      <c r="ACD1905" s="2156">
        <v>85000</v>
      </c>
      <c r="ACE1905" s="2157">
        <v>0</v>
      </c>
      <c r="ACF1905" s="1230">
        <f t="shared" si="647"/>
        <v>0</v>
      </c>
      <c r="ACG1905" s="1193"/>
      <c r="ACH1905" s="1193"/>
      <c r="ACI1905" s="2153" t="s">
        <v>788</v>
      </c>
      <c r="ACJ1905" s="1800" t="s">
        <v>699</v>
      </c>
      <c r="ACK1905" s="2156">
        <v>0</v>
      </c>
      <c r="ACL1905" s="2156">
        <v>85000</v>
      </c>
      <c r="ACM1905" s="2157">
        <v>0</v>
      </c>
      <c r="ACN1905" s="1230">
        <f t="shared" si="649"/>
        <v>0</v>
      </c>
      <c r="ACO1905" s="1193"/>
      <c r="ACP1905" s="1193"/>
      <c r="ACQ1905" s="2153" t="s">
        <v>788</v>
      </c>
      <c r="ACR1905" s="1800" t="s">
        <v>699</v>
      </c>
      <c r="ACS1905" s="2156">
        <v>0</v>
      </c>
      <c r="ACT1905" s="2156">
        <v>85000</v>
      </c>
      <c r="ACU1905" s="2157">
        <v>0</v>
      </c>
      <c r="ACV1905" s="1230">
        <f t="shared" si="651"/>
        <v>0</v>
      </c>
      <c r="ACW1905" s="1193"/>
      <c r="ACX1905" s="1193"/>
      <c r="ACY1905" s="2153" t="s">
        <v>788</v>
      </c>
      <c r="ACZ1905" s="1800" t="s">
        <v>699</v>
      </c>
      <c r="ADA1905" s="2156">
        <v>0</v>
      </c>
      <c r="ADB1905" s="2156">
        <v>85000</v>
      </c>
      <c r="ADC1905" s="2157">
        <v>0</v>
      </c>
      <c r="ADD1905" s="1230">
        <f t="shared" si="653"/>
        <v>0</v>
      </c>
      <c r="ADE1905" s="1193"/>
      <c r="ADF1905" s="1193"/>
      <c r="ADG1905" s="2153" t="s">
        <v>788</v>
      </c>
      <c r="ADH1905" s="1800" t="s">
        <v>699</v>
      </c>
      <c r="ADI1905" s="2156">
        <v>0</v>
      </c>
      <c r="ADJ1905" s="2156">
        <v>85000</v>
      </c>
      <c r="ADK1905" s="2157">
        <v>0</v>
      </c>
      <c r="ADL1905" s="1230">
        <f t="shared" si="655"/>
        <v>0</v>
      </c>
      <c r="ADM1905" s="1193"/>
      <c r="ADN1905" s="1193"/>
      <c r="ADO1905" s="2153" t="s">
        <v>788</v>
      </c>
      <c r="ADP1905" s="1800" t="s">
        <v>699</v>
      </c>
      <c r="ADQ1905" s="2156">
        <v>0</v>
      </c>
      <c r="ADR1905" s="2156">
        <v>85000</v>
      </c>
      <c r="ADS1905" s="2157">
        <v>0</v>
      </c>
      <c r="ADT1905" s="1230">
        <f t="shared" si="657"/>
        <v>0</v>
      </c>
      <c r="ADU1905" s="1193"/>
      <c r="ADV1905" s="1193"/>
      <c r="ADW1905" s="2153" t="s">
        <v>788</v>
      </c>
      <c r="ADX1905" s="1800" t="s">
        <v>699</v>
      </c>
      <c r="ADY1905" s="2156">
        <v>0</v>
      </c>
      <c r="ADZ1905" s="2156">
        <v>85000</v>
      </c>
      <c r="AEA1905" s="2157">
        <v>0</v>
      </c>
      <c r="AEB1905" s="1230">
        <f t="shared" si="659"/>
        <v>0</v>
      </c>
      <c r="AEC1905" s="1193"/>
      <c r="AED1905" s="1193"/>
      <c r="AEE1905" s="2153" t="s">
        <v>788</v>
      </c>
      <c r="AEF1905" s="1800" t="s">
        <v>699</v>
      </c>
      <c r="AEG1905" s="2156">
        <v>0</v>
      </c>
      <c r="AEH1905" s="2156">
        <v>85000</v>
      </c>
      <c r="AEI1905" s="2157">
        <v>0</v>
      </c>
      <c r="AEJ1905" s="1230">
        <f t="shared" si="661"/>
        <v>0</v>
      </c>
      <c r="AEK1905" s="1193"/>
      <c r="AEL1905" s="1193"/>
      <c r="AEM1905" s="2153" t="s">
        <v>788</v>
      </c>
      <c r="AEN1905" s="1800" t="s">
        <v>699</v>
      </c>
      <c r="AEO1905" s="2156">
        <v>0</v>
      </c>
      <c r="AEP1905" s="2156">
        <v>85000</v>
      </c>
      <c r="AEQ1905" s="2157">
        <v>0</v>
      </c>
      <c r="AER1905" s="1230">
        <f t="shared" si="663"/>
        <v>0</v>
      </c>
      <c r="AES1905" s="1193"/>
      <c r="AET1905" s="1193"/>
      <c r="AEU1905" s="2153" t="s">
        <v>788</v>
      </c>
      <c r="AEV1905" s="1800" t="s">
        <v>699</v>
      </c>
      <c r="AEW1905" s="2156">
        <v>0</v>
      </c>
      <c r="AEX1905" s="2156">
        <v>85000</v>
      </c>
      <c r="AEY1905" s="2157">
        <v>0</v>
      </c>
      <c r="AEZ1905" s="1230">
        <f t="shared" si="665"/>
        <v>0</v>
      </c>
      <c r="AFA1905" s="1193"/>
      <c r="AFB1905" s="1193"/>
      <c r="AFC1905" s="2153" t="s">
        <v>788</v>
      </c>
      <c r="AFD1905" s="1800" t="s">
        <v>699</v>
      </c>
      <c r="AFE1905" s="2156">
        <v>0</v>
      </c>
      <c r="AFF1905" s="2156">
        <v>85000</v>
      </c>
      <c r="AFG1905" s="2157">
        <v>0</v>
      </c>
      <c r="AFH1905" s="1230">
        <f t="shared" si="667"/>
        <v>0</v>
      </c>
      <c r="AFI1905" s="1193"/>
      <c r="AFJ1905" s="1193"/>
      <c r="AFK1905" s="2153" t="s">
        <v>788</v>
      </c>
      <c r="AFL1905" s="1800" t="s">
        <v>699</v>
      </c>
      <c r="AFM1905" s="2156">
        <v>0</v>
      </c>
      <c r="AFN1905" s="2156">
        <v>85000</v>
      </c>
      <c r="AFO1905" s="2157">
        <v>0</v>
      </c>
      <c r="AFP1905" s="1230">
        <f t="shared" si="669"/>
        <v>0</v>
      </c>
      <c r="AFQ1905" s="1193"/>
      <c r="AFR1905" s="1193"/>
      <c r="AFS1905" s="2153" t="s">
        <v>788</v>
      </c>
      <c r="AFT1905" s="1800" t="s">
        <v>699</v>
      </c>
      <c r="AFU1905" s="2156">
        <v>0</v>
      </c>
      <c r="AFV1905" s="2156">
        <v>85000</v>
      </c>
      <c r="AFW1905" s="2157">
        <v>0</v>
      </c>
      <c r="AFX1905" s="1230">
        <f t="shared" si="671"/>
        <v>0</v>
      </c>
      <c r="AFY1905" s="1193"/>
      <c r="AFZ1905" s="1193"/>
      <c r="AGA1905" s="2153" t="s">
        <v>788</v>
      </c>
      <c r="AGB1905" s="1800" t="s">
        <v>699</v>
      </c>
      <c r="AGC1905" s="2156">
        <v>0</v>
      </c>
      <c r="AGD1905" s="2156">
        <v>85000</v>
      </c>
      <c r="AGE1905" s="2157">
        <v>0</v>
      </c>
      <c r="AGF1905" s="1230">
        <f t="shared" si="673"/>
        <v>0</v>
      </c>
      <c r="AGG1905" s="1193"/>
      <c r="AGH1905" s="1193"/>
      <c r="AGI1905" s="2153" t="s">
        <v>788</v>
      </c>
      <c r="AGJ1905" s="1800" t="s">
        <v>699</v>
      </c>
      <c r="AGK1905" s="2156">
        <v>0</v>
      </c>
      <c r="AGL1905" s="2156">
        <v>85000</v>
      </c>
      <c r="AGM1905" s="2157">
        <v>0</v>
      </c>
      <c r="AGN1905" s="1230">
        <f t="shared" si="675"/>
        <v>0</v>
      </c>
      <c r="AGO1905" s="1193"/>
      <c r="AGP1905" s="1193"/>
      <c r="AGQ1905" s="2153" t="s">
        <v>788</v>
      </c>
      <c r="AGR1905" s="1800" t="s">
        <v>699</v>
      </c>
      <c r="AGS1905" s="2156">
        <v>0</v>
      </c>
      <c r="AGT1905" s="2156">
        <v>85000</v>
      </c>
      <c r="AGU1905" s="2157">
        <v>0</v>
      </c>
      <c r="AGV1905" s="1230">
        <f t="shared" si="677"/>
        <v>0</v>
      </c>
      <c r="AGW1905" s="1193"/>
      <c r="AGX1905" s="1193"/>
      <c r="AGY1905" s="2153" t="s">
        <v>788</v>
      </c>
      <c r="AGZ1905" s="1800" t="s">
        <v>699</v>
      </c>
      <c r="AHA1905" s="2156">
        <v>0</v>
      </c>
      <c r="AHB1905" s="2156">
        <v>85000</v>
      </c>
      <c r="AHC1905" s="2157">
        <v>0</v>
      </c>
      <c r="AHD1905" s="1230">
        <f t="shared" si="679"/>
        <v>0</v>
      </c>
      <c r="AHE1905" s="1193"/>
      <c r="AHF1905" s="1193"/>
      <c r="AHG1905" s="2153" t="s">
        <v>788</v>
      </c>
      <c r="AHH1905" s="1800" t="s">
        <v>699</v>
      </c>
      <c r="AHI1905" s="2156">
        <v>0</v>
      </c>
      <c r="AHJ1905" s="2156">
        <v>85000</v>
      </c>
      <c r="AHK1905" s="2157">
        <v>0</v>
      </c>
      <c r="AHL1905" s="1230">
        <f t="shared" si="681"/>
        <v>0</v>
      </c>
      <c r="AHM1905" s="1193"/>
      <c r="AHN1905" s="1193"/>
      <c r="AHO1905" s="2153" t="s">
        <v>788</v>
      </c>
      <c r="AHP1905" s="1800" t="s">
        <v>699</v>
      </c>
      <c r="AHQ1905" s="2156">
        <v>0</v>
      </c>
      <c r="AHR1905" s="2156">
        <v>85000</v>
      </c>
      <c r="AHS1905" s="2157">
        <v>0</v>
      </c>
      <c r="AHT1905" s="1230">
        <f t="shared" si="683"/>
        <v>0</v>
      </c>
      <c r="AHU1905" s="1193"/>
      <c r="AHV1905" s="1193"/>
      <c r="AHW1905" s="2153" t="s">
        <v>788</v>
      </c>
      <c r="AHX1905" s="1800" t="s">
        <v>699</v>
      </c>
      <c r="AHY1905" s="2156">
        <v>0</v>
      </c>
      <c r="AHZ1905" s="2156">
        <v>85000</v>
      </c>
      <c r="AIA1905" s="2157">
        <v>0</v>
      </c>
      <c r="AIB1905" s="1230">
        <f t="shared" si="685"/>
        <v>0</v>
      </c>
      <c r="AIC1905" s="1193"/>
      <c r="AID1905" s="1193"/>
      <c r="AIE1905" s="2153" t="s">
        <v>788</v>
      </c>
      <c r="AIF1905" s="1800" t="s">
        <v>699</v>
      </c>
      <c r="AIG1905" s="2156">
        <v>0</v>
      </c>
      <c r="AIH1905" s="2156">
        <v>85000</v>
      </c>
      <c r="AII1905" s="2157">
        <v>0</v>
      </c>
      <c r="AIJ1905" s="1230">
        <f t="shared" si="687"/>
        <v>0</v>
      </c>
      <c r="AIK1905" s="1193"/>
      <c r="AIL1905" s="1193"/>
      <c r="AIM1905" s="2153" t="s">
        <v>788</v>
      </c>
      <c r="AIN1905" s="1800" t="s">
        <v>699</v>
      </c>
      <c r="AIO1905" s="2156">
        <v>0</v>
      </c>
      <c r="AIP1905" s="2156">
        <v>85000</v>
      </c>
      <c r="AIQ1905" s="2157">
        <v>0</v>
      </c>
      <c r="AIR1905" s="1230">
        <f t="shared" si="689"/>
        <v>0</v>
      </c>
      <c r="AIS1905" s="1193"/>
      <c r="AIT1905" s="1193"/>
      <c r="AIU1905" s="2153" t="s">
        <v>788</v>
      </c>
      <c r="AIV1905" s="1800" t="s">
        <v>699</v>
      </c>
      <c r="AIW1905" s="2156">
        <v>0</v>
      </c>
      <c r="AIX1905" s="2156">
        <v>85000</v>
      </c>
      <c r="AIY1905" s="2157">
        <v>0</v>
      </c>
      <c r="AIZ1905" s="1230">
        <f t="shared" si="691"/>
        <v>0</v>
      </c>
      <c r="AJA1905" s="1193"/>
      <c r="AJB1905" s="1193"/>
      <c r="AJC1905" s="2153" t="s">
        <v>788</v>
      </c>
      <c r="AJD1905" s="1800" t="s">
        <v>699</v>
      </c>
      <c r="AJE1905" s="2156">
        <v>0</v>
      </c>
      <c r="AJF1905" s="2156">
        <v>85000</v>
      </c>
      <c r="AJG1905" s="2157">
        <v>0</v>
      </c>
      <c r="AJH1905" s="1230">
        <f t="shared" si="693"/>
        <v>0</v>
      </c>
      <c r="AJI1905" s="1193"/>
      <c r="AJJ1905" s="1193"/>
      <c r="AJK1905" s="2153" t="s">
        <v>788</v>
      </c>
      <c r="AJL1905" s="1800" t="s">
        <v>699</v>
      </c>
      <c r="AJM1905" s="2156">
        <v>0</v>
      </c>
      <c r="AJN1905" s="2156">
        <v>85000</v>
      </c>
      <c r="AJO1905" s="2157">
        <v>0</v>
      </c>
      <c r="AJP1905" s="1230">
        <f t="shared" si="695"/>
        <v>0</v>
      </c>
      <c r="AJQ1905" s="1193"/>
      <c r="AJR1905" s="1193"/>
      <c r="AJS1905" s="2153" t="s">
        <v>788</v>
      </c>
      <c r="AJT1905" s="1800" t="s">
        <v>699</v>
      </c>
      <c r="AJU1905" s="2156">
        <v>0</v>
      </c>
      <c r="AJV1905" s="2156">
        <v>85000</v>
      </c>
      <c r="AJW1905" s="2157">
        <v>0</v>
      </c>
      <c r="AJX1905" s="1230">
        <f t="shared" si="697"/>
        <v>0</v>
      </c>
      <c r="AJY1905" s="1193"/>
      <c r="AJZ1905" s="1193"/>
      <c r="AKA1905" s="2153" t="s">
        <v>788</v>
      </c>
      <c r="AKB1905" s="1800" t="s">
        <v>699</v>
      </c>
      <c r="AKC1905" s="2156">
        <v>0</v>
      </c>
      <c r="AKD1905" s="2156">
        <v>85000</v>
      </c>
      <c r="AKE1905" s="2157">
        <v>0</v>
      </c>
      <c r="AKF1905" s="1230">
        <f t="shared" si="699"/>
        <v>0</v>
      </c>
      <c r="AKG1905" s="1193"/>
      <c r="AKH1905" s="1193"/>
      <c r="AKI1905" s="2153" t="s">
        <v>788</v>
      </c>
      <c r="AKJ1905" s="1800" t="s">
        <v>699</v>
      </c>
      <c r="AKK1905" s="2156">
        <v>0</v>
      </c>
      <c r="AKL1905" s="2156">
        <v>85000</v>
      </c>
      <c r="AKM1905" s="2157">
        <v>0</v>
      </c>
      <c r="AKN1905" s="1230">
        <f t="shared" si="701"/>
        <v>0</v>
      </c>
      <c r="AKO1905" s="1193"/>
      <c r="AKP1905" s="1193"/>
      <c r="AKQ1905" s="2153" t="s">
        <v>788</v>
      </c>
      <c r="AKR1905" s="1800" t="s">
        <v>699</v>
      </c>
      <c r="AKS1905" s="2156">
        <v>0</v>
      </c>
      <c r="AKT1905" s="2156">
        <v>85000</v>
      </c>
      <c r="AKU1905" s="2157">
        <v>0</v>
      </c>
      <c r="AKV1905" s="1230">
        <f t="shared" si="703"/>
        <v>0</v>
      </c>
      <c r="AKW1905" s="1193"/>
      <c r="AKX1905" s="1193"/>
      <c r="AKY1905" s="2153" t="s">
        <v>788</v>
      </c>
      <c r="AKZ1905" s="1800" t="s">
        <v>699</v>
      </c>
      <c r="ALA1905" s="2156">
        <v>0</v>
      </c>
      <c r="ALB1905" s="2156">
        <v>85000</v>
      </c>
      <c r="ALC1905" s="2157">
        <v>0</v>
      </c>
      <c r="ALD1905" s="1230">
        <f t="shared" si="705"/>
        <v>0</v>
      </c>
      <c r="ALE1905" s="1193"/>
      <c r="ALF1905" s="1193"/>
      <c r="ALG1905" s="2153" t="s">
        <v>788</v>
      </c>
      <c r="ALH1905" s="1800" t="s">
        <v>699</v>
      </c>
      <c r="ALI1905" s="2156">
        <v>0</v>
      </c>
      <c r="ALJ1905" s="2156">
        <v>85000</v>
      </c>
      <c r="ALK1905" s="2157">
        <v>0</v>
      </c>
      <c r="ALL1905" s="1230">
        <f t="shared" si="707"/>
        <v>0</v>
      </c>
      <c r="ALM1905" s="1193"/>
      <c r="ALN1905" s="1193"/>
      <c r="ALO1905" s="2153" t="s">
        <v>788</v>
      </c>
      <c r="ALP1905" s="1800" t="s">
        <v>699</v>
      </c>
      <c r="ALQ1905" s="2156">
        <v>0</v>
      </c>
      <c r="ALR1905" s="2156">
        <v>85000</v>
      </c>
      <c r="ALS1905" s="2157">
        <v>0</v>
      </c>
      <c r="ALT1905" s="1230">
        <f t="shared" si="709"/>
        <v>0</v>
      </c>
      <c r="ALU1905" s="1193"/>
      <c r="ALV1905" s="1193"/>
      <c r="ALW1905" s="2153" t="s">
        <v>788</v>
      </c>
      <c r="ALX1905" s="1800" t="s">
        <v>699</v>
      </c>
      <c r="ALY1905" s="2156">
        <v>0</v>
      </c>
      <c r="ALZ1905" s="2156">
        <v>85000</v>
      </c>
      <c r="AMA1905" s="2157">
        <v>0</v>
      </c>
      <c r="AMB1905" s="1230">
        <f t="shared" si="711"/>
        <v>0</v>
      </c>
      <c r="AMC1905" s="1193"/>
      <c r="AMD1905" s="1193"/>
      <c r="AME1905" s="2153" t="s">
        <v>788</v>
      </c>
      <c r="AMF1905" s="1800" t="s">
        <v>699</v>
      </c>
      <c r="AMG1905" s="2156">
        <v>0</v>
      </c>
      <c r="AMH1905" s="2156">
        <v>85000</v>
      </c>
      <c r="AMI1905" s="2157">
        <v>0</v>
      </c>
      <c r="AMJ1905" s="1230">
        <f t="shared" si="713"/>
        <v>0</v>
      </c>
      <c r="AMK1905" s="1193"/>
      <c r="AML1905" s="1193"/>
      <c r="AMM1905" s="2153" t="s">
        <v>788</v>
      </c>
      <c r="AMN1905" s="1800" t="s">
        <v>699</v>
      </c>
      <c r="AMO1905" s="2156">
        <v>0</v>
      </c>
      <c r="AMP1905" s="2156">
        <v>85000</v>
      </c>
      <c r="AMQ1905" s="2157">
        <v>0</v>
      </c>
      <c r="AMR1905" s="1230">
        <f t="shared" si="715"/>
        <v>0</v>
      </c>
      <c r="AMS1905" s="1193"/>
      <c r="AMT1905" s="1193"/>
      <c r="AMU1905" s="2153" t="s">
        <v>788</v>
      </c>
      <c r="AMV1905" s="1800" t="s">
        <v>699</v>
      </c>
      <c r="AMW1905" s="2156">
        <v>0</v>
      </c>
      <c r="AMX1905" s="2156">
        <v>85000</v>
      </c>
      <c r="AMY1905" s="2157">
        <v>0</v>
      </c>
      <c r="AMZ1905" s="1230">
        <f t="shared" si="717"/>
        <v>0</v>
      </c>
      <c r="ANA1905" s="1193"/>
      <c r="ANB1905" s="1193"/>
      <c r="ANC1905" s="2153" t="s">
        <v>788</v>
      </c>
      <c r="AND1905" s="1800" t="s">
        <v>699</v>
      </c>
      <c r="ANE1905" s="2156">
        <v>0</v>
      </c>
      <c r="ANF1905" s="2156">
        <v>85000</v>
      </c>
      <c r="ANG1905" s="2157">
        <v>0</v>
      </c>
      <c r="ANH1905" s="1230">
        <f t="shared" si="719"/>
        <v>0</v>
      </c>
      <c r="ANI1905" s="1193"/>
      <c r="ANJ1905" s="1193"/>
      <c r="ANK1905" s="2153" t="s">
        <v>788</v>
      </c>
      <c r="ANL1905" s="1800" t="s">
        <v>699</v>
      </c>
      <c r="ANM1905" s="2156">
        <v>0</v>
      </c>
      <c r="ANN1905" s="2156">
        <v>85000</v>
      </c>
      <c r="ANO1905" s="2157">
        <v>0</v>
      </c>
      <c r="ANP1905" s="1230">
        <f t="shared" si="721"/>
        <v>0</v>
      </c>
      <c r="ANQ1905" s="1193"/>
      <c r="ANR1905" s="1193"/>
      <c r="ANS1905" s="2153" t="s">
        <v>788</v>
      </c>
      <c r="ANT1905" s="1800" t="s">
        <v>699</v>
      </c>
      <c r="ANU1905" s="2156">
        <v>0</v>
      </c>
      <c r="ANV1905" s="2156">
        <v>85000</v>
      </c>
      <c r="ANW1905" s="2157">
        <v>0</v>
      </c>
      <c r="ANX1905" s="1230">
        <f t="shared" si="723"/>
        <v>0</v>
      </c>
      <c r="ANY1905" s="1193"/>
      <c r="ANZ1905" s="1193"/>
      <c r="AOA1905" s="2153" t="s">
        <v>788</v>
      </c>
      <c r="AOB1905" s="1800" t="s">
        <v>699</v>
      </c>
      <c r="AOC1905" s="2156">
        <v>0</v>
      </c>
      <c r="AOD1905" s="2156">
        <v>85000</v>
      </c>
      <c r="AOE1905" s="2157">
        <v>0</v>
      </c>
      <c r="AOF1905" s="1230">
        <f t="shared" si="725"/>
        <v>0</v>
      </c>
      <c r="AOG1905" s="1193"/>
      <c r="AOH1905" s="1193"/>
      <c r="AOI1905" s="2153" t="s">
        <v>788</v>
      </c>
      <c r="AOJ1905" s="1800" t="s">
        <v>699</v>
      </c>
      <c r="AOK1905" s="2156">
        <v>0</v>
      </c>
      <c r="AOL1905" s="2156">
        <v>85000</v>
      </c>
      <c r="AOM1905" s="2157">
        <v>0</v>
      </c>
      <c r="AON1905" s="1230">
        <f t="shared" si="727"/>
        <v>0</v>
      </c>
      <c r="AOO1905" s="1193"/>
      <c r="AOP1905" s="1193"/>
      <c r="AOQ1905" s="2153" t="s">
        <v>788</v>
      </c>
      <c r="AOR1905" s="1800" t="s">
        <v>699</v>
      </c>
      <c r="AOS1905" s="2156">
        <v>0</v>
      </c>
      <c r="AOT1905" s="2156">
        <v>85000</v>
      </c>
      <c r="AOU1905" s="2157">
        <v>0</v>
      </c>
      <c r="AOV1905" s="1230">
        <f t="shared" si="729"/>
        <v>0</v>
      </c>
      <c r="AOW1905" s="1193"/>
      <c r="AOX1905" s="1193"/>
      <c r="AOY1905" s="2153" t="s">
        <v>788</v>
      </c>
      <c r="AOZ1905" s="1800" t="s">
        <v>699</v>
      </c>
      <c r="APA1905" s="2156">
        <v>0</v>
      </c>
      <c r="APB1905" s="2156">
        <v>85000</v>
      </c>
      <c r="APC1905" s="2157">
        <v>0</v>
      </c>
      <c r="APD1905" s="1230">
        <f t="shared" si="731"/>
        <v>0</v>
      </c>
      <c r="APE1905" s="1193"/>
      <c r="APF1905" s="1193"/>
      <c r="APG1905" s="2153" t="s">
        <v>788</v>
      </c>
      <c r="APH1905" s="1800" t="s">
        <v>699</v>
      </c>
      <c r="API1905" s="2156">
        <v>0</v>
      </c>
      <c r="APJ1905" s="2156">
        <v>85000</v>
      </c>
      <c r="APK1905" s="2157">
        <v>0</v>
      </c>
      <c r="APL1905" s="1230">
        <f t="shared" si="733"/>
        <v>0</v>
      </c>
      <c r="APM1905" s="1193"/>
      <c r="APN1905" s="1193"/>
      <c r="APO1905" s="2153" t="s">
        <v>788</v>
      </c>
      <c r="APP1905" s="1800" t="s">
        <v>699</v>
      </c>
      <c r="APQ1905" s="2156">
        <v>0</v>
      </c>
      <c r="APR1905" s="2156">
        <v>85000</v>
      </c>
      <c r="APS1905" s="2157">
        <v>0</v>
      </c>
      <c r="APT1905" s="1230">
        <f t="shared" si="735"/>
        <v>0</v>
      </c>
      <c r="APU1905" s="1193"/>
      <c r="APV1905" s="1193"/>
      <c r="APW1905" s="2153" t="s">
        <v>788</v>
      </c>
      <c r="APX1905" s="1800" t="s">
        <v>699</v>
      </c>
      <c r="APY1905" s="2156">
        <v>0</v>
      </c>
      <c r="APZ1905" s="2156">
        <v>85000</v>
      </c>
      <c r="AQA1905" s="2157">
        <v>0</v>
      </c>
      <c r="AQB1905" s="1230">
        <f t="shared" si="737"/>
        <v>0</v>
      </c>
      <c r="AQC1905" s="1193"/>
      <c r="AQD1905" s="1193"/>
      <c r="AQE1905" s="2153" t="s">
        <v>788</v>
      </c>
      <c r="AQF1905" s="1800" t="s">
        <v>699</v>
      </c>
      <c r="AQG1905" s="2156">
        <v>0</v>
      </c>
      <c r="AQH1905" s="2156">
        <v>85000</v>
      </c>
      <c r="AQI1905" s="2157">
        <v>0</v>
      </c>
      <c r="AQJ1905" s="1230">
        <f t="shared" si="739"/>
        <v>0</v>
      </c>
      <c r="AQK1905" s="1193"/>
      <c r="AQL1905" s="1193"/>
      <c r="AQM1905" s="2153" t="s">
        <v>788</v>
      </c>
      <c r="AQN1905" s="1800" t="s">
        <v>699</v>
      </c>
      <c r="AQO1905" s="2156">
        <v>0</v>
      </c>
      <c r="AQP1905" s="2156">
        <v>85000</v>
      </c>
      <c r="AQQ1905" s="2157">
        <v>0</v>
      </c>
      <c r="AQR1905" s="1230">
        <f t="shared" si="741"/>
        <v>0</v>
      </c>
      <c r="AQS1905" s="1193"/>
      <c r="AQT1905" s="1193"/>
      <c r="AQU1905" s="2153" t="s">
        <v>788</v>
      </c>
      <c r="AQV1905" s="1800" t="s">
        <v>699</v>
      </c>
      <c r="AQW1905" s="2156">
        <v>0</v>
      </c>
      <c r="AQX1905" s="2156">
        <v>85000</v>
      </c>
      <c r="AQY1905" s="2157">
        <v>0</v>
      </c>
      <c r="AQZ1905" s="1230">
        <f t="shared" si="743"/>
        <v>0</v>
      </c>
      <c r="ARA1905" s="1193"/>
      <c r="ARB1905" s="1193"/>
      <c r="ARC1905" s="2153" t="s">
        <v>788</v>
      </c>
      <c r="ARD1905" s="1800" t="s">
        <v>699</v>
      </c>
      <c r="ARE1905" s="2156">
        <v>0</v>
      </c>
      <c r="ARF1905" s="2156">
        <v>85000</v>
      </c>
      <c r="ARG1905" s="2157">
        <v>0</v>
      </c>
      <c r="ARH1905" s="1230">
        <f t="shared" si="745"/>
        <v>0</v>
      </c>
      <c r="ARI1905" s="1193"/>
      <c r="ARJ1905" s="1193"/>
      <c r="ARK1905" s="2153" t="s">
        <v>788</v>
      </c>
      <c r="ARL1905" s="1800" t="s">
        <v>699</v>
      </c>
      <c r="ARM1905" s="2156">
        <v>0</v>
      </c>
      <c r="ARN1905" s="2156">
        <v>85000</v>
      </c>
      <c r="ARO1905" s="2157">
        <v>0</v>
      </c>
      <c r="ARP1905" s="1230">
        <f t="shared" si="747"/>
        <v>0</v>
      </c>
      <c r="ARQ1905" s="1193"/>
      <c r="ARR1905" s="1193"/>
      <c r="ARS1905" s="2153" t="s">
        <v>788</v>
      </c>
      <c r="ART1905" s="1800" t="s">
        <v>699</v>
      </c>
      <c r="ARU1905" s="2156">
        <v>0</v>
      </c>
      <c r="ARV1905" s="2156">
        <v>85000</v>
      </c>
      <c r="ARW1905" s="2157">
        <v>0</v>
      </c>
      <c r="ARX1905" s="1230">
        <f t="shared" si="749"/>
        <v>0</v>
      </c>
      <c r="ARY1905" s="1193"/>
      <c r="ARZ1905" s="1193"/>
      <c r="ASA1905" s="2153" t="s">
        <v>788</v>
      </c>
      <c r="ASB1905" s="1800" t="s">
        <v>699</v>
      </c>
      <c r="ASC1905" s="2156">
        <v>0</v>
      </c>
      <c r="ASD1905" s="2156">
        <v>85000</v>
      </c>
      <c r="ASE1905" s="2157">
        <v>0</v>
      </c>
      <c r="ASF1905" s="1230">
        <f t="shared" si="751"/>
        <v>0</v>
      </c>
      <c r="ASG1905" s="1193"/>
      <c r="ASH1905" s="1193"/>
      <c r="ASI1905" s="2153" t="s">
        <v>788</v>
      </c>
      <c r="ASJ1905" s="1800" t="s">
        <v>699</v>
      </c>
      <c r="ASK1905" s="2156">
        <v>0</v>
      </c>
      <c r="ASL1905" s="2156">
        <v>85000</v>
      </c>
      <c r="ASM1905" s="2157">
        <v>0</v>
      </c>
      <c r="ASN1905" s="1230">
        <f t="shared" si="753"/>
        <v>0</v>
      </c>
      <c r="ASO1905" s="1193"/>
      <c r="ASP1905" s="1193"/>
      <c r="ASQ1905" s="2153" t="s">
        <v>788</v>
      </c>
      <c r="ASR1905" s="1800" t="s">
        <v>699</v>
      </c>
      <c r="ASS1905" s="2156">
        <v>0</v>
      </c>
      <c r="AST1905" s="2156">
        <v>85000</v>
      </c>
      <c r="ASU1905" s="2157">
        <v>0</v>
      </c>
      <c r="ASV1905" s="1230">
        <f t="shared" si="755"/>
        <v>0</v>
      </c>
      <c r="ASW1905" s="1193"/>
      <c r="ASX1905" s="1193"/>
      <c r="ASY1905" s="2153" t="s">
        <v>788</v>
      </c>
      <c r="ASZ1905" s="1800" t="s">
        <v>699</v>
      </c>
      <c r="ATA1905" s="2156">
        <v>0</v>
      </c>
      <c r="ATB1905" s="2156">
        <v>85000</v>
      </c>
      <c r="ATC1905" s="2157">
        <v>0</v>
      </c>
      <c r="ATD1905" s="1230">
        <f t="shared" si="757"/>
        <v>0</v>
      </c>
      <c r="ATE1905" s="1193"/>
      <c r="ATF1905" s="1193"/>
      <c r="ATG1905" s="2153" t="s">
        <v>788</v>
      </c>
      <c r="ATH1905" s="1800" t="s">
        <v>699</v>
      </c>
      <c r="ATI1905" s="2156">
        <v>0</v>
      </c>
      <c r="ATJ1905" s="2156">
        <v>85000</v>
      </c>
      <c r="ATK1905" s="2157">
        <v>0</v>
      </c>
      <c r="ATL1905" s="1230">
        <f t="shared" si="759"/>
        <v>0</v>
      </c>
      <c r="ATM1905" s="1193"/>
      <c r="ATN1905" s="1193"/>
      <c r="ATO1905" s="2153" t="s">
        <v>788</v>
      </c>
      <c r="ATP1905" s="1800" t="s">
        <v>699</v>
      </c>
      <c r="ATQ1905" s="2156">
        <v>0</v>
      </c>
      <c r="ATR1905" s="2156">
        <v>85000</v>
      </c>
      <c r="ATS1905" s="2157">
        <v>0</v>
      </c>
      <c r="ATT1905" s="1230">
        <f t="shared" si="761"/>
        <v>0</v>
      </c>
      <c r="ATU1905" s="1193"/>
      <c r="ATV1905" s="1193"/>
      <c r="ATW1905" s="2153" t="s">
        <v>788</v>
      </c>
      <c r="ATX1905" s="1800" t="s">
        <v>699</v>
      </c>
      <c r="ATY1905" s="2156">
        <v>0</v>
      </c>
      <c r="ATZ1905" s="2156">
        <v>85000</v>
      </c>
      <c r="AUA1905" s="2157">
        <v>0</v>
      </c>
      <c r="AUB1905" s="1230">
        <f t="shared" si="763"/>
        <v>0</v>
      </c>
      <c r="AUC1905" s="1193"/>
      <c r="AUD1905" s="1193"/>
      <c r="AUE1905" s="2153" t="s">
        <v>788</v>
      </c>
      <c r="AUF1905" s="1800" t="s">
        <v>699</v>
      </c>
      <c r="AUG1905" s="2156">
        <v>0</v>
      </c>
      <c r="AUH1905" s="2156">
        <v>85000</v>
      </c>
      <c r="AUI1905" s="2157">
        <v>0</v>
      </c>
      <c r="AUJ1905" s="1230">
        <f t="shared" si="765"/>
        <v>0</v>
      </c>
      <c r="AUK1905" s="1193"/>
      <c r="AUL1905" s="1193"/>
      <c r="AUM1905" s="2153" t="s">
        <v>788</v>
      </c>
      <c r="AUN1905" s="1800" t="s">
        <v>699</v>
      </c>
      <c r="AUO1905" s="2156">
        <v>0</v>
      </c>
      <c r="AUP1905" s="2156">
        <v>85000</v>
      </c>
      <c r="AUQ1905" s="2157">
        <v>0</v>
      </c>
      <c r="AUR1905" s="1230">
        <f t="shared" si="767"/>
        <v>0</v>
      </c>
      <c r="AUS1905" s="1193"/>
      <c r="AUT1905" s="1193"/>
      <c r="AUU1905" s="2153" t="s">
        <v>788</v>
      </c>
      <c r="AUV1905" s="1800" t="s">
        <v>699</v>
      </c>
      <c r="AUW1905" s="2156">
        <v>0</v>
      </c>
      <c r="AUX1905" s="2156">
        <v>85000</v>
      </c>
      <c r="AUY1905" s="2157">
        <v>0</v>
      </c>
      <c r="AUZ1905" s="1230">
        <f t="shared" si="769"/>
        <v>0</v>
      </c>
      <c r="AVA1905" s="1193"/>
      <c r="AVB1905" s="1193"/>
      <c r="AVC1905" s="2153" t="s">
        <v>788</v>
      </c>
      <c r="AVD1905" s="1800" t="s">
        <v>699</v>
      </c>
      <c r="AVE1905" s="2156">
        <v>0</v>
      </c>
      <c r="AVF1905" s="2156">
        <v>85000</v>
      </c>
      <c r="AVG1905" s="2157">
        <v>0</v>
      </c>
      <c r="AVH1905" s="1230">
        <f t="shared" si="771"/>
        <v>0</v>
      </c>
      <c r="AVI1905" s="1193"/>
      <c r="AVJ1905" s="1193"/>
      <c r="AVK1905" s="2153" t="s">
        <v>788</v>
      </c>
      <c r="AVL1905" s="1800" t="s">
        <v>699</v>
      </c>
      <c r="AVM1905" s="2156">
        <v>0</v>
      </c>
      <c r="AVN1905" s="2156">
        <v>85000</v>
      </c>
      <c r="AVO1905" s="2157">
        <v>0</v>
      </c>
      <c r="AVP1905" s="1230">
        <f t="shared" si="773"/>
        <v>0</v>
      </c>
      <c r="AVQ1905" s="1193"/>
      <c r="AVR1905" s="1193"/>
      <c r="AVS1905" s="2153" t="s">
        <v>788</v>
      </c>
      <c r="AVT1905" s="1800" t="s">
        <v>699</v>
      </c>
      <c r="AVU1905" s="2156">
        <v>0</v>
      </c>
      <c r="AVV1905" s="2156">
        <v>85000</v>
      </c>
      <c r="AVW1905" s="2157">
        <v>0</v>
      </c>
      <c r="AVX1905" s="1230">
        <f t="shared" si="775"/>
        <v>0</v>
      </c>
      <c r="AVY1905" s="1193"/>
      <c r="AVZ1905" s="1193"/>
      <c r="AWA1905" s="2153" t="s">
        <v>788</v>
      </c>
      <c r="AWB1905" s="1800" t="s">
        <v>699</v>
      </c>
      <c r="AWC1905" s="2156">
        <v>0</v>
      </c>
      <c r="AWD1905" s="2156">
        <v>85000</v>
      </c>
      <c r="AWE1905" s="2157">
        <v>0</v>
      </c>
      <c r="AWF1905" s="1230">
        <f t="shared" si="777"/>
        <v>0</v>
      </c>
      <c r="AWG1905" s="1193"/>
      <c r="AWH1905" s="1193"/>
      <c r="AWI1905" s="2153" t="s">
        <v>788</v>
      </c>
      <c r="AWJ1905" s="1800" t="s">
        <v>699</v>
      </c>
      <c r="AWK1905" s="2156">
        <v>0</v>
      </c>
      <c r="AWL1905" s="2156">
        <v>85000</v>
      </c>
      <c r="AWM1905" s="2157">
        <v>0</v>
      </c>
      <c r="AWN1905" s="1230">
        <f t="shared" si="779"/>
        <v>0</v>
      </c>
      <c r="AWO1905" s="1193"/>
      <c r="AWP1905" s="1193"/>
      <c r="AWQ1905" s="2153" t="s">
        <v>788</v>
      </c>
      <c r="AWR1905" s="1800" t="s">
        <v>699</v>
      </c>
      <c r="AWS1905" s="2156">
        <v>0</v>
      </c>
      <c r="AWT1905" s="2156">
        <v>85000</v>
      </c>
      <c r="AWU1905" s="2157">
        <v>0</v>
      </c>
      <c r="AWV1905" s="1230">
        <f t="shared" si="781"/>
        <v>0</v>
      </c>
      <c r="AWW1905" s="1193"/>
      <c r="AWX1905" s="1193"/>
      <c r="AWY1905" s="2153" t="s">
        <v>788</v>
      </c>
      <c r="AWZ1905" s="1800" t="s">
        <v>699</v>
      </c>
      <c r="AXA1905" s="2156">
        <v>0</v>
      </c>
      <c r="AXB1905" s="2156">
        <v>85000</v>
      </c>
      <c r="AXC1905" s="2157">
        <v>0</v>
      </c>
      <c r="AXD1905" s="1230">
        <f t="shared" si="783"/>
        <v>0</v>
      </c>
      <c r="AXE1905" s="1193"/>
      <c r="AXF1905" s="1193"/>
      <c r="AXG1905" s="2153" t="s">
        <v>788</v>
      </c>
      <c r="AXH1905" s="1800" t="s">
        <v>699</v>
      </c>
      <c r="AXI1905" s="2156">
        <v>0</v>
      </c>
      <c r="AXJ1905" s="2156">
        <v>85000</v>
      </c>
      <c r="AXK1905" s="2157">
        <v>0</v>
      </c>
      <c r="AXL1905" s="1230">
        <f t="shared" si="785"/>
        <v>0</v>
      </c>
      <c r="AXM1905" s="1193"/>
      <c r="AXN1905" s="1193"/>
      <c r="AXO1905" s="2153" t="s">
        <v>788</v>
      </c>
      <c r="AXP1905" s="1800" t="s">
        <v>699</v>
      </c>
      <c r="AXQ1905" s="2156">
        <v>0</v>
      </c>
      <c r="AXR1905" s="2156">
        <v>85000</v>
      </c>
      <c r="AXS1905" s="2157">
        <v>0</v>
      </c>
      <c r="AXT1905" s="1230">
        <f t="shared" si="787"/>
        <v>0</v>
      </c>
      <c r="AXU1905" s="1193"/>
      <c r="AXV1905" s="1193"/>
      <c r="AXW1905" s="2153" t="s">
        <v>788</v>
      </c>
      <c r="AXX1905" s="1800" t="s">
        <v>699</v>
      </c>
      <c r="AXY1905" s="2156">
        <v>0</v>
      </c>
      <c r="AXZ1905" s="2156">
        <v>85000</v>
      </c>
      <c r="AYA1905" s="2157">
        <v>0</v>
      </c>
      <c r="AYB1905" s="1230">
        <f t="shared" si="789"/>
        <v>0</v>
      </c>
      <c r="AYC1905" s="1193"/>
      <c r="AYD1905" s="1193"/>
      <c r="AYE1905" s="2153" t="s">
        <v>788</v>
      </c>
      <c r="AYF1905" s="1800" t="s">
        <v>699</v>
      </c>
      <c r="AYG1905" s="2156">
        <v>0</v>
      </c>
      <c r="AYH1905" s="2156">
        <v>85000</v>
      </c>
      <c r="AYI1905" s="2157">
        <v>0</v>
      </c>
      <c r="AYJ1905" s="1230">
        <f t="shared" si="791"/>
        <v>0</v>
      </c>
      <c r="AYK1905" s="1193"/>
      <c r="AYL1905" s="1193"/>
      <c r="AYM1905" s="2153" t="s">
        <v>788</v>
      </c>
      <c r="AYN1905" s="1800" t="s">
        <v>699</v>
      </c>
      <c r="AYO1905" s="2156">
        <v>0</v>
      </c>
      <c r="AYP1905" s="2156">
        <v>85000</v>
      </c>
      <c r="AYQ1905" s="2157">
        <v>0</v>
      </c>
      <c r="AYR1905" s="1230">
        <f t="shared" si="793"/>
        <v>0</v>
      </c>
      <c r="AYS1905" s="1193"/>
      <c r="AYT1905" s="1193"/>
      <c r="AYU1905" s="2153" t="s">
        <v>788</v>
      </c>
      <c r="AYV1905" s="1800" t="s">
        <v>699</v>
      </c>
      <c r="AYW1905" s="2156">
        <v>0</v>
      </c>
      <c r="AYX1905" s="2156">
        <v>85000</v>
      </c>
      <c r="AYY1905" s="2157">
        <v>0</v>
      </c>
      <c r="AYZ1905" s="1230">
        <f t="shared" si="795"/>
        <v>0</v>
      </c>
      <c r="AZA1905" s="1193"/>
      <c r="AZB1905" s="1193"/>
      <c r="AZC1905" s="2153" t="s">
        <v>788</v>
      </c>
      <c r="AZD1905" s="1800" t="s">
        <v>699</v>
      </c>
      <c r="AZE1905" s="2156">
        <v>0</v>
      </c>
      <c r="AZF1905" s="2156">
        <v>85000</v>
      </c>
      <c r="AZG1905" s="2157">
        <v>0</v>
      </c>
      <c r="AZH1905" s="1230">
        <f t="shared" si="797"/>
        <v>0</v>
      </c>
      <c r="AZI1905" s="1193"/>
      <c r="AZJ1905" s="1193"/>
      <c r="AZK1905" s="2153" t="s">
        <v>788</v>
      </c>
      <c r="AZL1905" s="1800" t="s">
        <v>699</v>
      </c>
      <c r="AZM1905" s="2156">
        <v>0</v>
      </c>
      <c r="AZN1905" s="2156">
        <v>85000</v>
      </c>
      <c r="AZO1905" s="2157">
        <v>0</v>
      </c>
      <c r="AZP1905" s="1230">
        <f t="shared" si="799"/>
        <v>0</v>
      </c>
      <c r="AZQ1905" s="1193"/>
      <c r="AZR1905" s="1193"/>
      <c r="AZS1905" s="2153" t="s">
        <v>788</v>
      </c>
      <c r="AZT1905" s="1800" t="s">
        <v>699</v>
      </c>
      <c r="AZU1905" s="2156">
        <v>0</v>
      </c>
      <c r="AZV1905" s="2156">
        <v>85000</v>
      </c>
      <c r="AZW1905" s="2157">
        <v>0</v>
      </c>
      <c r="AZX1905" s="1230">
        <f t="shared" si="801"/>
        <v>0</v>
      </c>
      <c r="AZY1905" s="1193"/>
      <c r="AZZ1905" s="1193"/>
      <c r="BAA1905" s="2153" t="s">
        <v>788</v>
      </c>
      <c r="BAB1905" s="1800" t="s">
        <v>699</v>
      </c>
      <c r="BAC1905" s="2156">
        <v>0</v>
      </c>
      <c r="BAD1905" s="2156">
        <v>85000</v>
      </c>
      <c r="BAE1905" s="2157">
        <v>0</v>
      </c>
      <c r="BAF1905" s="1230">
        <f t="shared" si="803"/>
        <v>0</v>
      </c>
      <c r="BAG1905" s="1193"/>
      <c r="BAH1905" s="1193"/>
      <c r="BAI1905" s="2153" t="s">
        <v>788</v>
      </c>
      <c r="BAJ1905" s="1800" t="s">
        <v>699</v>
      </c>
      <c r="BAK1905" s="2156">
        <v>0</v>
      </c>
      <c r="BAL1905" s="2156">
        <v>85000</v>
      </c>
      <c r="BAM1905" s="2157">
        <v>0</v>
      </c>
      <c r="BAN1905" s="1230">
        <f t="shared" si="805"/>
        <v>0</v>
      </c>
      <c r="BAO1905" s="1193"/>
      <c r="BAP1905" s="1193"/>
      <c r="BAQ1905" s="2153" t="s">
        <v>788</v>
      </c>
      <c r="BAR1905" s="1800" t="s">
        <v>699</v>
      </c>
      <c r="BAS1905" s="2156">
        <v>0</v>
      </c>
      <c r="BAT1905" s="2156">
        <v>85000</v>
      </c>
      <c r="BAU1905" s="2157">
        <v>0</v>
      </c>
      <c r="BAV1905" s="1230">
        <f t="shared" si="807"/>
        <v>0</v>
      </c>
      <c r="BAW1905" s="1193"/>
      <c r="BAX1905" s="1193"/>
      <c r="BAY1905" s="2153" t="s">
        <v>788</v>
      </c>
      <c r="BAZ1905" s="1800" t="s">
        <v>699</v>
      </c>
      <c r="BBA1905" s="2156">
        <v>0</v>
      </c>
      <c r="BBB1905" s="2156">
        <v>85000</v>
      </c>
      <c r="BBC1905" s="2157">
        <v>0</v>
      </c>
      <c r="BBD1905" s="1230">
        <f t="shared" si="809"/>
        <v>0</v>
      </c>
      <c r="BBE1905" s="1193"/>
      <c r="BBF1905" s="1193"/>
      <c r="BBG1905" s="2153" t="s">
        <v>788</v>
      </c>
      <c r="BBH1905" s="1800" t="s">
        <v>699</v>
      </c>
      <c r="BBI1905" s="2156">
        <v>0</v>
      </c>
      <c r="BBJ1905" s="2156">
        <v>85000</v>
      </c>
      <c r="BBK1905" s="2157">
        <v>0</v>
      </c>
      <c r="BBL1905" s="1230">
        <f t="shared" si="811"/>
        <v>0</v>
      </c>
      <c r="BBM1905" s="1193"/>
      <c r="BBN1905" s="1193"/>
      <c r="BBO1905" s="2153" t="s">
        <v>788</v>
      </c>
      <c r="BBP1905" s="1800" t="s">
        <v>699</v>
      </c>
      <c r="BBQ1905" s="2156">
        <v>0</v>
      </c>
      <c r="BBR1905" s="2156">
        <v>85000</v>
      </c>
      <c r="BBS1905" s="2157">
        <v>0</v>
      </c>
      <c r="BBT1905" s="1230">
        <f t="shared" si="813"/>
        <v>0</v>
      </c>
      <c r="BBU1905" s="1193"/>
      <c r="BBV1905" s="1193"/>
      <c r="BBW1905" s="2153" t="s">
        <v>788</v>
      </c>
      <c r="BBX1905" s="1800" t="s">
        <v>699</v>
      </c>
      <c r="BBY1905" s="2156">
        <v>0</v>
      </c>
      <c r="BBZ1905" s="2156">
        <v>85000</v>
      </c>
      <c r="BCA1905" s="2157">
        <v>0</v>
      </c>
      <c r="BCB1905" s="1230">
        <f t="shared" si="815"/>
        <v>0</v>
      </c>
      <c r="BCC1905" s="1193"/>
      <c r="BCD1905" s="1193"/>
      <c r="BCE1905" s="2153" t="s">
        <v>788</v>
      </c>
      <c r="BCF1905" s="1800" t="s">
        <v>699</v>
      </c>
      <c r="BCG1905" s="2156">
        <v>0</v>
      </c>
      <c r="BCH1905" s="2156">
        <v>85000</v>
      </c>
      <c r="BCI1905" s="2157">
        <v>0</v>
      </c>
      <c r="BCJ1905" s="1230">
        <f t="shared" si="817"/>
        <v>0</v>
      </c>
      <c r="BCK1905" s="1193"/>
      <c r="BCL1905" s="1193"/>
      <c r="BCM1905" s="2153" t="s">
        <v>788</v>
      </c>
      <c r="BCN1905" s="1800" t="s">
        <v>699</v>
      </c>
      <c r="BCO1905" s="2156">
        <v>0</v>
      </c>
      <c r="BCP1905" s="2156">
        <v>85000</v>
      </c>
      <c r="BCQ1905" s="2157">
        <v>0</v>
      </c>
      <c r="BCR1905" s="1230">
        <f t="shared" si="819"/>
        <v>0</v>
      </c>
      <c r="BCS1905" s="1193"/>
      <c r="BCT1905" s="1193"/>
      <c r="BCU1905" s="2153" t="s">
        <v>788</v>
      </c>
      <c r="BCV1905" s="1800" t="s">
        <v>699</v>
      </c>
      <c r="BCW1905" s="2156">
        <v>0</v>
      </c>
      <c r="BCX1905" s="2156">
        <v>85000</v>
      </c>
      <c r="BCY1905" s="2157">
        <v>0</v>
      </c>
      <c r="BCZ1905" s="1230">
        <f t="shared" si="821"/>
        <v>0</v>
      </c>
      <c r="BDA1905" s="1193"/>
      <c r="BDB1905" s="1193"/>
      <c r="BDC1905" s="2153" t="s">
        <v>788</v>
      </c>
      <c r="BDD1905" s="1800" t="s">
        <v>699</v>
      </c>
      <c r="BDE1905" s="2156">
        <v>0</v>
      </c>
      <c r="BDF1905" s="2156">
        <v>85000</v>
      </c>
      <c r="BDG1905" s="2157">
        <v>0</v>
      </c>
      <c r="BDH1905" s="1230">
        <f t="shared" si="823"/>
        <v>0</v>
      </c>
      <c r="BDI1905" s="1193"/>
      <c r="BDJ1905" s="1193"/>
      <c r="BDK1905" s="2153" t="s">
        <v>788</v>
      </c>
      <c r="BDL1905" s="1800" t="s">
        <v>699</v>
      </c>
      <c r="BDM1905" s="2156">
        <v>0</v>
      </c>
      <c r="BDN1905" s="2156">
        <v>85000</v>
      </c>
      <c r="BDO1905" s="2157">
        <v>0</v>
      </c>
      <c r="BDP1905" s="1230">
        <f t="shared" si="825"/>
        <v>0</v>
      </c>
      <c r="BDQ1905" s="1193"/>
      <c r="BDR1905" s="1193"/>
      <c r="BDS1905" s="2153" t="s">
        <v>788</v>
      </c>
      <c r="BDT1905" s="1800" t="s">
        <v>699</v>
      </c>
      <c r="BDU1905" s="2156">
        <v>0</v>
      </c>
      <c r="BDV1905" s="2156">
        <v>85000</v>
      </c>
      <c r="BDW1905" s="2157">
        <v>0</v>
      </c>
      <c r="BDX1905" s="1230">
        <f t="shared" si="827"/>
        <v>0</v>
      </c>
      <c r="BDY1905" s="1193"/>
      <c r="BDZ1905" s="1193"/>
      <c r="BEA1905" s="2153" t="s">
        <v>788</v>
      </c>
      <c r="BEB1905" s="1800" t="s">
        <v>699</v>
      </c>
      <c r="BEC1905" s="2156">
        <v>0</v>
      </c>
      <c r="BED1905" s="2156">
        <v>85000</v>
      </c>
      <c r="BEE1905" s="2157">
        <v>0</v>
      </c>
      <c r="BEF1905" s="1230">
        <f t="shared" si="829"/>
        <v>0</v>
      </c>
      <c r="BEG1905" s="1193"/>
      <c r="BEH1905" s="1193"/>
      <c r="BEI1905" s="2153" t="s">
        <v>788</v>
      </c>
      <c r="BEJ1905" s="1800" t="s">
        <v>699</v>
      </c>
      <c r="BEK1905" s="2156">
        <v>0</v>
      </c>
      <c r="BEL1905" s="2156">
        <v>85000</v>
      </c>
      <c r="BEM1905" s="2157">
        <v>0</v>
      </c>
      <c r="BEN1905" s="1230">
        <f t="shared" si="831"/>
        <v>0</v>
      </c>
      <c r="BEO1905" s="1193"/>
      <c r="BEP1905" s="1193"/>
      <c r="BEQ1905" s="2153" t="s">
        <v>788</v>
      </c>
      <c r="BER1905" s="1800" t="s">
        <v>699</v>
      </c>
      <c r="BES1905" s="2156">
        <v>0</v>
      </c>
      <c r="BET1905" s="2156">
        <v>85000</v>
      </c>
      <c r="BEU1905" s="2157">
        <v>0</v>
      </c>
      <c r="BEV1905" s="1230">
        <f t="shared" si="833"/>
        <v>0</v>
      </c>
      <c r="BEW1905" s="1193"/>
      <c r="BEX1905" s="1193"/>
      <c r="BEY1905" s="2153" t="s">
        <v>788</v>
      </c>
      <c r="BEZ1905" s="1800" t="s">
        <v>699</v>
      </c>
      <c r="BFA1905" s="2156">
        <v>0</v>
      </c>
      <c r="BFB1905" s="2156">
        <v>85000</v>
      </c>
      <c r="BFC1905" s="2157">
        <v>0</v>
      </c>
      <c r="BFD1905" s="1230">
        <f t="shared" si="835"/>
        <v>0</v>
      </c>
      <c r="BFE1905" s="1193"/>
      <c r="BFF1905" s="1193"/>
      <c r="BFG1905" s="2153" t="s">
        <v>788</v>
      </c>
      <c r="BFH1905" s="1800" t="s">
        <v>699</v>
      </c>
      <c r="BFI1905" s="2156">
        <v>0</v>
      </c>
      <c r="BFJ1905" s="2156">
        <v>85000</v>
      </c>
      <c r="BFK1905" s="2157">
        <v>0</v>
      </c>
      <c r="BFL1905" s="1230">
        <f t="shared" si="837"/>
        <v>0</v>
      </c>
      <c r="BFM1905" s="1193"/>
      <c r="BFN1905" s="1193"/>
      <c r="BFO1905" s="2153" t="s">
        <v>788</v>
      </c>
      <c r="BFP1905" s="1800" t="s">
        <v>699</v>
      </c>
      <c r="BFQ1905" s="2156">
        <v>0</v>
      </c>
      <c r="BFR1905" s="2156">
        <v>85000</v>
      </c>
      <c r="BFS1905" s="2157">
        <v>0</v>
      </c>
      <c r="BFT1905" s="1230">
        <f t="shared" si="839"/>
        <v>0</v>
      </c>
      <c r="BFU1905" s="1193"/>
      <c r="BFV1905" s="1193"/>
      <c r="BFW1905" s="2153" t="s">
        <v>788</v>
      </c>
      <c r="BFX1905" s="1800" t="s">
        <v>699</v>
      </c>
      <c r="BFY1905" s="2156">
        <v>0</v>
      </c>
      <c r="BFZ1905" s="2156">
        <v>85000</v>
      </c>
      <c r="BGA1905" s="2157">
        <v>0</v>
      </c>
      <c r="BGB1905" s="1230">
        <f t="shared" si="841"/>
        <v>0</v>
      </c>
      <c r="BGC1905" s="1193"/>
      <c r="BGD1905" s="1193"/>
      <c r="BGE1905" s="2153" t="s">
        <v>788</v>
      </c>
      <c r="BGF1905" s="1800" t="s">
        <v>699</v>
      </c>
      <c r="BGG1905" s="2156">
        <v>0</v>
      </c>
      <c r="BGH1905" s="2156">
        <v>85000</v>
      </c>
      <c r="BGI1905" s="2157">
        <v>0</v>
      </c>
      <c r="BGJ1905" s="1230">
        <f t="shared" si="843"/>
        <v>0</v>
      </c>
      <c r="BGK1905" s="1193"/>
      <c r="BGL1905" s="1193"/>
      <c r="BGM1905" s="2153" t="s">
        <v>788</v>
      </c>
      <c r="BGN1905" s="1800" t="s">
        <v>699</v>
      </c>
      <c r="BGO1905" s="2156">
        <v>0</v>
      </c>
      <c r="BGP1905" s="2156">
        <v>85000</v>
      </c>
      <c r="BGQ1905" s="2157">
        <v>0</v>
      </c>
      <c r="BGR1905" s="1230">
        <f t="shared" si="845"/>
        <v>0</v>
      </c>
      <c r="BGS1905" s="1193"/>
      <c r="BGT1905" s="1193"/>
      <c r="BGU1905" s="2153" t="s">
        <v>788</v>
      </c>
      <c r="BGV1905" s="1800" t="s">
        <v>699</v>
      </c>
      <c r="BGW1905" s="2156">
        <v>0</v>
      </c>
      <c r="BGX1905" s="2156">
        <v>85000</v>
      </c>
      <c r="BGY1905" s="2157">
        <v>0</v>
      </c>
      <c r="BGZ1905" s="1230">
        <f t="shared" si="847"/>
        <v>0</v>
      </c>
      <c r="BHA1905" s="1193"/>
      <c r="BHB1905" s="1193"/>
      <c r="BHC1905" s="2153" t="s">
        <v>788</v>
      </c>
      <c r="BHD1905" s="1800" t="s">
        <v>699</v>
      </c>
      <c r="BHE1905" s="2156">
        <v>0</v>
      </c>
      <c r="BHF1905" s="2156">
        <v>85000</v>
      </c>
      <c r="BHG1905" s="2157">
        <v>0</v>
      </c>
      <c r="BHH1905" s="1230">
        <f t="shared" si="849"/>
        <v>0</v>
      </c>
      <c r="BHI1905" s="1193"/>
      <c r="BHJ1905" s="1193"/>
      <c r="BHK1905" s="2153" t="s">
        <v>788</v>
      </c>
      <c r="BHL1905" s="1800" t="s">
        <v>699</v>
      </c>
      <c r="BHM1905" s="2156">
        <v>0</v>
      </c>
      <c r="BHN1905" s="2156">
        <v>85000</v>
      </c>
      <c r="BHO1905" s="2157">
        <v>0</v>
      </c>
      <c r="BHP1905" s="1230">
        <f t="shared" si="851"/>
        <v>0</v>
      </c>
      <c r="BHQ1905" s="1193"/>
      <c r="BHR1905" s="1193"/>
      <c r="BHS1905" s="2153" t="s">
        <v>788</v>
      </c>
      <c r="BHT1905" s="1800" t="s">
        <v>699</v>
      </c>
      <c r="BHU1905" s="2156">
        <v>0</v>
      </c>
      <c r="BHV1905" s="2156">
        <v>85000</v>
      </c>
      <c r="BHW1905" s="2157">
        <v>0</v>
      </c>
      <c r="BHX1905" s="1230">
        <f t="shared" si="853"/>
        <v>0</v>
      </c>
      <c r="BHY1905" s="1193"/>
      <c r="BHZ1905" s="1193"/>
      <c r="BIA1905" s="2153" t="s">
        <v>788</v>
      </c>
      <c r="BIB1905" s="1800" t="s">
        <v>699</v>
      </c>
      <c r="BIC1905" s="2156">
        <v>0</v>
      </c>
      <c r="BID1905" s="2156">
        <v>85000</v>
      </c>
      <c r="BIE1905" s="2157">
        <v>0</v>
      </c>
      <c r="BIF1905" s="1230">
        <f t="shared" si="855"/>
        <v>0</v>
      </c>
      <c r="BIG1905" s="1193"/>
      <c r="BIH1905" s="1193"/>
      <c r="BII1905" s="2153" t="s">
        <v>788</v>
      </c>
      <c r="BIJ1905" s="1800" t="s">
        <v>699</v>
      </c>
      <c r="BIK1905" s="2156">
        <v>0</v>
      </c>
      <c r="BIL1905" s="2156">
        <v>85000</v>
      </c>
      <c r="BIM1905" s="2157">
        <v>0</v>
      </c>
      <c r="BIN1905" s="1230">
        <f t="shared" si="857"/>
        <v>0</v>
      </c>
      <c r="BIO1905" s="1193"/>
      <c r="BIP1905" s="1193"/>
      <c r="BIQ1905" s="2153" t="s">
        <v>788</v>
      </c>
      <c r="BIR1905" s="1800" t="s">
        <v>699</v>
      </c>
      <c r="BIS1905" s="2156">
        <v>0</v>
      </c>
      <c r="BIT1905" s="2156">
        <v>85000</v>
      </c>
      <c r="BIU1905" s="2157">
        <v>0</v>
      </c>
      <c r="BIV1905" s="1230">
        <f t="shared" si="859"/>
        <v>0</v>
      </c>
      <c r="BIW1905" s="1193"/>
      <c r="BIX1905" s="1193"/>
      <c r="BIY1905" s="2153" t="s">
        <v>788</v>
      </c>
      <c r="BIZ1905" s="1800" t="s">
        <v>699</v>
      </c>
      <c r="BJA1905" s="2156">
        <v>0</v>
      </c>
      <c r="BJB1905" s="2156">
        <v>85000</v>
      </c>
      <c r="BJC1905" s="2157">
        <v>0</v>
      </c>
      <c r="BJD1905" s="1230">
        <f t="shared" si="861"/>
        <v>0</v>
      </c>
      <c r="BJE1905" s="1193"/>
      <c r="BJF1905" s="1193"/>
      <c r="BJG1905" s="2153" t="s">
        <v>788</v>
      </c>
      <c r="BJH1905" s="1800" t="s">
        <v>699</v>
      </c>
      <c r="BJI1905" s="2156">
        <v>0</v>
      </c>
      <c r="BJJ1905" s="2156">
        <v>85000</v>
      </c>
      <c r="BJK1905" s="2157">
        <v>0</v>
      </c>
      <c r="BJL1905" s="1230">
        <f t="shared" si="863"/>
        <v>0</v>
      </c>
      <c r="BJM1905" s="1193"/>
      <c r="BJN1905" s="1193"/>
      <c r="BJO1905" s="2153" t="s">
        <v>788</v>
      </c>
      <c r="BJP1905" s="1800" t="s">
        <v>699</v>
      </c>
      <c r="BJQ1905" s="2156">
        <v>0</v>
      </c>
      <c r="BJR1905" s="2156">
        <v>85000</v>
      </c>
      <c r="BJS1905" s="2157">
        <v>0</v>
      </c>
      <c r="BJT1905" s="1230">
        <f t="shared" si="865"/>
        <v>0</v>
      </c>
      <c r="BJU1905" s="1193"/>
      <c r="BJV1905" s="1193"/>
      <c r="BJW1905" s="2153" t="s">
        <v>788</v>
      </c>
      <c r="BJX1905" s="1800" t="s">
        <v>699</v>
      </c>
      <c r="BJY1905" s="2156">
        <v>0</v>
      </c>
      <c r="BJZ1905" s="2156">
        <v>85000</v>
      </c>
      <c r="BKA1905" s="2157">
        <v>0</v>
      </c>
      <c r="BKB1905" s="1230">
        <f t="shared" si="867"/>
        <v>0</v>
      </c>
      <c r="BKC1905" s="1193"/>
      <c r="BKD1905" s="1193"/>
      <c r="BKE1905" s="2153" t="s">
        <v>788</v>
      </c>
      <c r="BKF1905" s="1800" t="s">
        <v>699</v>
      </c>
      <c r="BKG1905" s="2156">
        <v>0</v>
      </c>
      <c r="BKH1905" s="2156">
        <v>85000</v>
      </c>
      <c r="BKI1905" s="2157">
        <v>0</v>
      </c>
      <c r="BKJ1905" s="1230">
        <f t="shared" si="869"/>
        <v>0</v>
      </c>
      <c r="BKK1905" s="1193"/>
      <c r="BKL1905" s="1193"/>
      <c r="BKM1905" s="2153" t="s">
        <v>788</v>
      </c>
      <c r="BKN1905" s="1800" t="s">
        <v>699</v>
      </c>
      <c r="BKO1905" s="2156">
        <v>0</v>
      </c>
      <c r="BKP1905" s="2156">
        <v>85000</v>
      </c>
      <c r="BKQ1905" s="2157">
        <v>0</v>
      </c>
      <c r="BKR1905" s="1230">
        <f t="shared" si="871"/>
        <v>0</v>
      </c>
      <c r="BKS1905" s="1193"/>
      <c r="BKT1905" s="1193"/>
      <c r="BKU1905" s="2153" t="s">
        <v>788</v>
      </c>
      <c r="BKV1905" s="1800" t="s">
        <v>699</v>
      </c>
      <c r="BKW1905" s="2156">
        <v>0</v>
      </c>
      <c r="BKX1905" s="2156">
        <v>85000</v>
      </c>
      <c r="BKY1905" s="2157">
        <v>0</v>
      </c>
      <c r="BKZ1905" s="1230">
        <f t="shared" si="873"/>
        <v>0</v>
      </c>
      <c r="BLA1905" s="1193"/>
      <c r="BLB1905" s="1193"/>
      <c r="BLC1905" s="2153" t="s">
        <v>788</v>
      </c>
      <c r="BLD1905" s="1800" t="s">
        <v>699</v>
      </c>
      <c r="BLE1905" s="2156">
        <v>0</v>
      </c>
      <c r="BLF1905" s="2156">
        <v>85000</v>
      </c>
      <c r="BLG1905" s="2157">
        <v>0</v>
      </c>
      <c r="BLH1905" s="1230">
        <f t="shared" si="875"/>
        <v>0</v>
      </c>
      <c r="BLI1905" s="1193"/>
      <c r="BLJ1905" s="1193"/>
      <c r="BLK1905" s="2153" t="s">
        <v>788</v>
      </c>
      <c r="BLL1905" s="1800" t="s">
        <v>699</v>
      </c>
      <c r="BLM1905" s="2156">
        <v>0</v>
      </c>
      <c r="BLN1905" s="2156">
        <v>85000</v>
      </c>
      <c r="BLO1905" s="2157">
        <v>0</v>
      </c>
      <c r="BLP1905" s="1230">
        <f t="shared" si="877"/>
        <v>0</v>
      </c>
      <c r="BLQ1905" s="1193"/>
      <c r="BLR1905" s="1193"/>
      <c r="BLS1905" s="2153" t="s">
        <v>788</v>
      </c>
      <c r="BLT1905" s="1800" t="s">
        <v>699</v>
      </c>
      <c r="BLU1905" s="2156">
        <v>0</v>
      </c>
      <c r="BLV1905" s="2156">
        <v>85000</v>
      </c>
      <c r="BLW1905" s="2157">
        <v>0</v>
      </c>
      <c r="BLX1905" s="1230">
        <f t="shared" si="879"/>
        <v>0</v>
      </c>
      <c r="BLY1905" s="1193"/>
      <c r="BLZ1905" s="1193"/>
      <c r="BMA1905" s="2153" t="s">
        <v>788</v>
      </c>
      <c r="BMB1905" s="1800" t="s">
        <v>699</v>
      </c>
      <c r="BMC1905" s="2156">
        <v>0</v>
      </c>
      <c r="BMD1905" s="2156">
        <v>85000</v>
      </c>
      <c r="BME1905" s="2157">
        <v>0</v>
      </c>
      <c r="BMF1905" s="1230">
        <f t="shared" si="881"/>
        <v>0</v>
      </c>
      <c r="BMG1905" s="1193"/>
      <c r="BMH1905" s="1193"/>
      <c r="BMI1905" s="2153" t="s">
        <v>788</v>
      </c>
      <c r="BMJ1905" s="1800" t="s">
        <v>699</v>
      </c>
      <c r="BMK1905" s="2156">
        <v>0</v>
      </c>
      <c r="BML1905" s="2156">
        <v>85000</v>
      </c>
      <c r="BMM1905" s="2157">
        <v>0</v>
      </c>
      <c r="BMN1905" s="1230">
        <f t="shared" si="883"/>
        <v>0</v>
      </c>
      <c r="BMO1905" s="1193"/>
      <c r="BMP1905" s="1193"/>
      <c r="BMQ1905" s="2153" t="s">
        <v>788</v>
      </c>
      <c r="BMR1905" s="1800" t="s">
        <v>699</v>
      </c>
      <c r="BMS1905" s="2156">
        <v>0</v>
      </c>
      <c r="BMT1905" s="2156">
        <v>85000</v>
      </c>
      <c r="BMU1905" s="2157">
        <v>0</v>
      </c>
      <c r="BMV1905" s="1230">
        <f t="shared" si="885"/>
        <v>0</v>
      </c>
      <c r="BMW1905" s="1193"/>
      <c r="BMX1905" s="1193"/>
      <c r="BMY1905" s="2153" t="s">
        <v>788</v>
      </c>
      <c r="BMZ1905" s="1800" t="s">
        <v>699</v>
      </c>
      <c r="BNA1905" s="2156">
        <v>0</v>
      </c>
      <c r="BNB1905" s="2156">
        <v>85000</v>
      </c>
      <c r="BNC1905" s="2157">
        <v>0</v>
      </c>
      <c r="BND1905" s="1230">
        <f t="shared" si="887"/>
        <v>0</v>
      </c>
      <c r="BNE1905" s="1193"/>
      <c r="BNF1905" s="1193"/>
      <c r="BNG1905" s="2153" t="s">
        <v>788</v>
      </c>
      <c r="BNH1905" s="1800" t="s">
        <v>699</v>
      </c>
      <c r="BNI1905" s="2156">
        <v>0</v>
      </c>
      <c r="BNJ1905" s="2156">
        <v>85000</v>
      </c>
      <c r="BNK1905" s="2157">
        <v>0</v>
      </c>
      <c r="BNL1905" s="1230">
        <f t="shared" si="889"/>
        <v>0</v>
      </c>
      <c r="BNM1905" s="1193"/>
      <c r="BNN1905" s="1193"/>
      <c r="BNO1905" s="2153" t="s">
        <v>788</v>
      </c>
      <c r="BNP1905" s="1800" t="s">
        <v>699</v>
      </c>
      <c r="BNQ1905" s="2156">
        <v>0</v>
      </c>
      <c r="BNR1905" s="2156">
        <v>85000</v>
      </c>
      <c r="BNS1905" s="2157">
        <v>0</v>
      </c>
      <c r="BNT1905" s="1230">
        <f t="shared" si="891"/>
        <v>0</v>
      </c>
      <c r="BNU1905" s="1193"/>
      <c r="BNV1905" s="1193"/>
      <c r="BNW1905" s="2153" t="s">
        <v>788</v>
      </c>
      <c r="BNX1905" s="1800" t="s">
        <v>699</v>
      </c>
      <c r="BNY1905" s="2156">
        <v>0</v>
      </c>
      <c r="BNZ1905" s="2156">
        <v>85000</v>
      </c>
      <c r="BOA1905" s="2157">
        <v>0</v>
      </c>
      <c r="BOB1905" s="1230">
        <f t="shared" si="893"/>
        <v>0</v>
      </c>
      <c r="BOC1905" s="1193"/>
      <c r="BOD1905" s="1193"/>
      <c r="BOE1905" s="2153" t="s">
        <v>788</v>
      </c>
      <c r="BOF1905" s="1800" t="s">
        <v>699</v>
      </c>
      <c r="BOG1905" s="2156">
        <v>0</v>
      </c>
      <c r="BOH1905" s="2156">
        <v>85000</v>
      </c>
      <c r="BOI1905" s="2157">
        <v>0</v>
      </c>
      <c r="BOJ1905" s="1230">
        <f t="shared" si="895"/>
        <v>0</v>
      </c>
      <c r="BOK1905" s="1193"/>
      <c r="BOL1905" s="1193"/>
      <c r="BOM1905" s="2153" t="s">
        <v>788</v>
      </c>
      <c r="BON1905" s="1800" t="s">
        <v>699</v>
      </c>
      <c r="BOO1905" s="2156">
        <v>0</v>
      </c>
      <c r="BOP1905" s="2156">
        <v>85000</v>
      </c>
      <c r="BOQ1905" s="2157">
        <v>0</v>
      </c>
      <c r="BOR1905" s="1230">
        <f t="shared" si="897"/>
        <v>0</v>
      </c>
      <c r="BOS1905" s="1193"/>
      <c r="BOT1905" s="1193"/>
      <c r="BOU1905" s="2153" t="s">
        <v>788</v>
      </c>
      <c r="BOV1905" s="1800" t="s">
        <v>699</v>
      </c>
      <c r="BOW1905" s="2156">
        <v>0</v>
      </c>
      <c r="BOX1905" s="2156">
        <v>85000</v>
      </c>
      <c r="BOY1905" s="2157">
        <v>0</v>
      </c>
      <c r="BOZ1905" s="1230">
        <f t="shared" si="899"/>
        <v>0</v>
      </c>
      <c r="BPA1905" s="1193"/>
      <c r="BPB1905" s="1193"/>
      <c r="BPC1905" s="2153" t="s">
        <v>788</v>
      </c>
      <c r="BPD1905" s="1800" t="s">
        <v>699</v>
      </c>
      <c r="BPE1905" s="2156">
        <v>0</v>
      </c>
      <c r="BPF1905" s="2156">
        <v>85000</v>
      </c>
      <c r="BPG1905" s="2157">
        <v>0</v>
      </c>
      <c r="BPH1905" s="1230">
        <f t="shared" si="901"/>
        <v>0</v>
      </c>
      <c r="BPI1905" s="1193"/>
      <c r="BPJ1905" s="1193"/>
      <c r="BPK1905" s="2153" t="s">
        <v>788</v>
      </c>
      <c r="BPL1905" s="1800" t="s">
        <v>699</v>
      </c>
      <c r="BPM1905" s="2156">
        <v>0</v>
      </c>
      <c r="BPN1905" s="2156">
        <v>85000</v>
      </c>
      <c r="BPO1905" s="2157">
        <v>0</v>
      </c>
      <c r="BPP1905" s="1230">
        <f t="shared" si="903"/>
        <v>0</v>
      </c>
      <c r="BPQ1905" s="1193"/>
      <c r="BPR1905" s="1193"/>
      <c r="BPS1905" s="2153" t="s">
        <v>788</v>
      </c>
      <c r="BPT1905" s="1800" t="s">
        <v>699</v>
      </c>
      <c r="BPU1905" s="2156">
        <v>0</v>
      </c>
      <c r="BPV1905" s="2156">
        <v>85000</v>
      </c>
      <c r="BPW1905" s="2157">
        <v>0</v>
      </c>
      <c r="BPX1905" s="1230">
        <f t="shared" si="905"/>
        <v>0</v>
      </c>
      <c r="BPY1905" s="1193"/>
      <c r="BPZ1905" s="1193"/>
      <c r="BQA1905" s="2153" t="s">
        <v>788</v>
      </c>
      <c r="BQB1905" s="1800" t="s">
        <v>699</v>
      </c>
      <c r="BQC1905" s="2156">
        <v>0</v>
      </c>
      <c r="BQD1905" s="2156">
        <v>85000</v>
      </c>
      <c r="BQE1905" s="2157">
        <v>0</v>
      </c>
      <c r="BQF1905" s="1230">
        <f t="shared" si="907"/>
        <v>0</v>
      </c>
      <c r="BQG1905" s="1193"/>
      <c r="BQH1905" s="1193"/>
      <c r="BQI1905" s="2153" t="s">
        <v>788</v>
      </c>
      <c r="BQJ1905" s="1800" t="s">
        <v>699</v>
      </c>
      <c r="BQK1905" s="2156">
        <v>0</v>
      </c>
      <c r="BQL1905" s="2156">
        <v>85000</v>
      </c>
      <c r="BQM1905" s="2157">
        <v>0</v>
      </c>
      <c r="BQN1905" s="1230">
        <f t="shared" si="909"/>
        <v>0</v>
      </c>
      <c r="BQO1905" s="1193"/>
      <c r="BQP1905" s="1193"/>
      <c r="BQQ1905" s="2153" t="s">
        <v>788</v>
      </c>
      <c r="BQR1905" s="1800" t="s">
        <v>699</v>
      </c>
      <c r="BQS1905" s="2156">
        <v>0</v>
      </c>
      <c r="BQT1905" s="2156">
        <v>85000</v>
      </c>
      <c r="BQU1905" s="2157">
        <v>0</v>
      </c>
      <c r="BQV1905" s="1230">
        <f t="shared" si="911"/>
        <v>0</v>
      </c>
      <c r="BQW1905" s="1193"/>
      <c r="BQX1905" s="1193"/>
      <c r="BQY1905" s="2153" t="s">
        <v>788</v>
      </c>
      <c r="BQZ1905" s="1800" t="s">
        <v>699</v>
      </c>
      <c r="BRA1905" s="2156">
        <v>0</v>
      </c>
      <c r="BRB1905" s="2156">
        <v>85000</v>
      </c>
      <c r="BRC1905" s="2157">
        <v>0</v>
      </c>
      <c r="BRD1905" s="1230">
        <f t="shared" si="913"/>
        <v>0</v>
      </c>
      <c r="BRE1905" s="1193"/>
      <c r="BRF1905" s="1193"/>
      <c r="BRG1905" s="2153" t="s">
        <v>788</v>
      </c>
      <c r="BRH1905" s="1800" t="s">
        <v>699</v>
      </c>
      <c r="BRI1905" s="2156">
        <v>0</v>
      </c>
      <c r="BRJ1905" s="2156">
        <v>85000</v>
      </c>
      <c r="BRK1905" s="2157">
        <v>0</v>
      </c>
      <c r="BRL1905" s="1230">
        <f t="shared" si="915"/>
        <v>0</v>
      </c>
      <c r="BRM1905" s="1193"/>
      <c r="BRN1905" s="1193"/>
      <c r="BRO1905" s="2153" t="s">
        <v>788</v>
      </c>
      <c r="BRP1905" s="1800" t="s">
        <v>699</v>
      </c>
      <c r="BRQ1905" s="2156">
        <v>0</v>
      </c>
      <c r="BRR1905" s="2156">
        <v>85000</v>
      </c>
      <c r="BRS1905" s="2157">
        <v>0</v>
      </c>
      <c r="BRT1905" s="1230">
        <f t="shared" si="917"/>
        <v>0</v>
      </c>
      <c r="BRU1905" s="1193"/>
      <c r="BRV1905" s="1193"/>
      <c r="BRW1905" s="2153" t="s">
        <v>788</v>
      </c>
      <c r="BRX1905" s="1800" t="s">
        <v>699</v>
      </c>
      <c r="BRY1905" s="2156">
        <v>0</v>
      </c>
      <c r="BRZ1905" s="2156">
        <v>85000</v>
      </c>
      <c r="BSA1905" s="2157">
        <v>0</v>
      </c>
      <c r="BSB1905" s="1230">
        <f t="shared" si="919"/>
        <v>0</v>
      </c>
      <c r="BSC1905" s="1193"/>
      <c r="BSD1905" s="1193"/>
      <c r="BSE1905" s="2153" t="s">
        <v>788</v>
      </c>
      <c r="BSF1905" s="1800" t="s">
        <v>699</v>
      </c>
      <c r="BSG1905" s="2156">
        <v>0</v>
      </c>
      <c r="BSH1905" s="2156">
        <v>85000</v>
      </c>
      <c r="BSI1905" s="2157">
        <v>0</v>
      </c>
      <c r="BSJ1905" s="1230">
        <f t="shared" si="921"/>
        <v>0</v>
      </c>
      <c r="BSK1905" s="1193"/>
      <c r="BSL1905" s="1193"/>
      <c r="BSM1905" s="2153" t="s">
        <v>788</v>
      </c>
      <c r="BSN1905" s="1800" t="s">
        <v>699</v>
      </c>
      <c r="BSO1905" s="2156">
        <v>0</v>
      </c>
      <c r="BSP1905" s="2156">
        <v>85000</v>
      </c>
      <c r="BSQ1905" s="2157">
        <v>0</v>
      </c>
      <c r="BSR1905" s="1230">
        <f t="shared" si="923"/>
        <v>0</v>
      </c>
      <c r="BSS1905" s="1193"/>
      <c r="BST1905" s="1193"/>
      <c r="BSU1905" s="2153" t="s">
        <v>788</v>
      </c>
      <c r="BSV1905" s="1800" t="s">
        <v>699</v>
      </c>
      <c r="BSW1905" s="2156">
        <v>0</v>
      </c>
      <c r="BSX1905" s="2156">
        <v>85000</v>
      </c>
      <c r="BSY1905" s="2157">
        <v>0</v>
      </c>
      <c r="BSZ1905" s="1230">
        <f t="shared" si="925"/>
        <v>0</v>
      </c>
      <c r="BTA1905" s="1193"/>
      <c r="BTB1905" s="1193"/>
      <c r="BTC1905" s="2153" t="s">
        <v>788</v>
      </c>
      <c r="BTD1905" s="1800" t="s">
        <v>699</v>
      </c>
      <c r="BTE1905" s="2156">
        <v>0</v>
      </c>
      <c r="BTF1905" s="2156">
        <v>85000</v>
      </c>
      <c r="BTG1905" s="2157">
        <v>0</v>
      </c>
      <c r="BTH1905" s="1230">
        <f t="shared" si="927"/>
        <v>0</v>
      </c>
      <c r="BTI1905" s="1193"/>
      <c r="BTJ1905" s="1193"/>
      <c r="BTK1905" s="2153" t="s">
        <v>788</v>
      </c>
      <c r="BTL1905" s="1800" t="s">
        <v>699</v>
      </c>
      <c r="BTM1905" s="2156">
        <v>0</v>
      </c>
      <c r="BTN1905" s="2156">
        <v>85000</v>
      </c>
      <c r="BTO1905" s="2157">
        <v>0</v>
      </c>
      <c r="BTP1905" s="1230">
        <f t="shared" si="929"/>
        <v>0</v>
      </c>
      <c r="BTQ1905" s="1193"/>
      <c r="BTR1905" s="1193"/>
      <c r="BTS1905" s="2153" t="s">
        <v>788</v>
      </c>
      <c r="BTT1905" s="1800" t="s">
        <v>699</v>
      </c>
      <c r="BTU1905" s="2156">
        <v>0</v>
      </c>
      <c r="BTV1905" s="2156">
        <v>85000</v>
      </c>
      <c r="BTW1905" s="2157">
        <v>0</v>
      </c>
      <c r="BTX1905" s="1230">
        <f t="shared" si="931"/>
        <v>0</v>
      </c>
      <c r="BTY1905" s="1193"/>
      <c r="BTZ1905" s="1193"/>
      <c r="BUA1905" s="2153" t="s">
        <v>788</v>
      </c>
      <c r="BUB1905" s="1800" t="s">
        <v>699</v>
      </c>
      <c r="BUC1905" s="2156">
        <v>0</v>
      </c>
      <c r="BUD1905" s="2156">
        <v>85000</v>
      </c>
      <c r="BUE1905" s="2157">
        <v>0</v>
      </c>
      <c r="BUF1905" s="1230">
        <f t="shared" si="933"/>
        <v>0</v>
      </c>
      <c r="BUG1905" s="1193"/>
      <c r="BUH1905" s="1193"/>
      <c r="BUI1905" s="2153" t="s">
        <v>788</v>
      </c>
      <c r="BUJ1905" s="1800" t="s">
        <v>699</v>
      </c>
      <c r="BUK1905" s="2156">
        <v>0</v>
      </c>
      <c r="BUL1905" s="2156">
        <v>85000</v>
      </c>
      <c r="BUM1905" s="2157">
        <v>0</v>
      </c>
      <c r="BUN1905" s="1230">
        <f t="shared" si="935"/>
        <v>0</v>
      </c>
      <c r="BUO1905" s="1193"/>
      <c r="BUP1905" s="1193"/>
      <c r="BUQ1905" s="2153" t="s">
        <v>788</v>
      </c>
      <c r="BUR1905" s="1800" t="s">
        <v>699</v>
      </c>
      <c r="BUS1905" s="2156">
        <v>0</v>
      </c>
      <c r="BUT1905" s="2156">
        <v>85000</v>
      </c>
      <c r="BUU1905" s="2157">
        <v>0</v>
      </c>
      <c r="BUV1905" s="1230">
        <f t="shared" si="937"/>
        <v>0</v>
      </c>
      <c r="BUW1905" s="1193"/>
      <c r="BUX1905" s="1193"/>
      <c r="BUY1905" s="2153" t="s">
        <v>788</v>
      </c>
      <c r="BUZ1905" s="1800" t="s">
        <v>699</v>
      </c>
      <c r="BVA1905" s="2156">
        <v>0</v>
      </c>
      <c r="BVB1905" s="2156">
        <v>85000</v>
      </c>
      <c r="BVC1905" s="2157">
        <v>0</v>
      </c>
      <c r="BVD1905" s="1230">
        <f t="shared" si="939"/>
        <v>0</v>
      </c>
      <c r="BVE1905" s="1193"/>
      <c r="BVF1905" s="1193"/>
      <c r="BVG1905" s="2153" t="s">
        <v>788</v>
      </c>
      <c r="BVH1905" s="1800" t="s">
        <v>699</v>
      </c>
      <c r="BVI1905" s="2156">
        <v>0</v>
      </c>
      <c r="BVJ1905" s="2156">
        <v>85000</v>
      </c>
      <c r="BVK1905" s="2157">
        <v>0</v>
      </c>
      <c r="BVL1905" s="1230">
        <f t="shared" si="941"/>
        <v>0</v>
      </c>
      <c r="BVM1905" s="1193"/>
      <c r="BVN1905" s="1193"/>
      <c r="BVO1905" s="2153" t="s">
        <v>788</v>
      </c>
      <c r="BVP1905" s="1800" t="s">
        <v>699</v>
      </c>
      <c r="BVQ1905" s="2156">
        <v>0</v>
      </c>
      <c r="BVR1905" s="2156">
        <v>85000</v>
      </c>
      <c r="BVS1905" s="2157">
        <v>0</v>
      </c>
      <c r="BVT1905" s="1230">
        <f t="shared" si="943"/>
        <v>0</v>
      </c>
      <c r="BVU1905" s="1193"/>
      <c r="BVV1905" s="1193"/>
      <c r="BVW1905" s="2153" t="s">
        <v>788</v>
      </c>
      <c r="BVX1905" s="1800" t="s">
        <v>699</v>
      </c>
      <c r="BVY1905" s="2156">
        <v>0</v>
      </c>
      <c r="BVZ1905" s="2156">
        <v>85000</v>
      </c>
      <c r="BWA1905" s="2157">
        <v>0</v>
      </c>
      <c r="BWB1905" s="1230">
        <f t="shared" si="945"/>
        <v>0</v>
      </c>
      <c r="BWC1905" s="1193"/>
      <c r="BWD1905" s="1193"/>
      <c r="BWE1905" s="2153" t="s">
        <v>788</v>
      </c>
      <c r="BWF1905" s="1800" t="s">
        <v>699</v>
      </c>
      <c r="BWG1905" s="2156">
        <v>0</v>
      </c>
      <c r="BWH1905" s="2156">
        <v>85000</v>
      </c>
      <c r="BWI1905" s="2157">
        <v>0</v>
      </c>
      <c r="BWJ1905" s="1230">
        <f t="shared" si="947"/>
        <v>0</v>
      </c>
      <c r="BWK1905" s="1193"/>
      <c r="BWL1905" s="1193"/>
      <c r="BWM1905" s="2153" t="s">
        <v>788</v>
      </c>
      <c r="BWN1905" s="1800" t="s">
        <v>699</v>
      </c>
      <c r="BWO1905" s="2156">
        <v>0</v>
      </c>
      <c r="BWP1905" s="2156">
        <v>85000</v>
      </c>
      <c r="BWQ1905" s="2157">
        <v>0</v>
      </c>
      <c r="BWR1905" s="1230">
        <f t="shared" si="949"/>
        <v>0</v>
      </c>
      <c r="BWS1905" s="1193"/>
      <c r="BWT1905" s="1193"/>
      <c r="BWU1905" s="2153" t="s">
        <v>788</v>
      </c>
      <c r="BWV1905" s="1800" t="s">
        <v>699</v>
      </c>
      <c r="BWW1905" s="2156">
        <v>0</v>
      </c>
      <c r="BWX1905" s="2156">
        <v>85000</v>
      </c>
      <c r="BWY1905" s="2157">
        <v>0</v>
      </c>
      <c r="BWZ1905" s="1230">
        <f t="shared" si="951"/>
        <v>0</v>
      </c>
      <c r="BXA1905" s="1193"/>
      <c r="BXB1905" s="1193"/>
      <c r="BXC1905" s="2153" t="s">
        <v>788</v>
      </c>
      <c r="BXD1905" s="1800" t="s">
        <v>699</v>
      </c>
      <c r="BXE1905" s="2156">
        <v>0</v>
      </c>
      <c r="BXF1905" s="2156">
        <v>85000</v>
      </c>
      <c r="BXG1905" s="2157">
        <v>0</v>
      </c>
      <c r="BXH1905" s="1230">
        <f t="shared" si="953"/>
        <v>0</v>
      </c>
      <c r="BXI1905" s="1193"/>
      <c r="BXJ1905" s="1193"/>
      <c r="BXK1905" s="2153" t="s">
        <v>788</v>
      </c>
      <c r="BXL1905" s="1800" t="s">
        <v>699</v>
      </c>
      <c r="BXM1905" s="2156">
        <v>0</v>
      </c>
      <c r="BXN1905" s="2156">
        <v>85000</v>
      </c>
      <c r="BXO1905" s="2157">
        <v>0</v>
      </c>
      <c r="BXP1905" s="1230">
        <f t="shared" si="955"/>
        <v>0</v>
      </c>
      <c r="BXQ1905" s="1193"/>
      <c r="BXR1905" s="1193"/>
      <c r="BXS1905" s="2153" t="s">
        <v>788</v>
      </c>
      <c r="BXT1905" s="1800" t="s">
        <v>699</v>
      </c>
      <c r="BXU1905" s="2156">
        <v>0</v>
      </c>
      <c r="BXV1905" s="2156">
        <v>85000</v>
      </c>
      <c r="BXW1905" s="2157">
        <v>0</v>
      </c>
      <c r="BXX1905" s="1230">
        <f t="shared" si="957"/>
        <v>0</v>
      </c>
      <c r="BXY1905" s="1193"/>
      <c r="BXZ1905" s="1193"/>
      <c r="BYA1905" s="2153" t="s">
        <v>788</v>
      </c>
      <c r="BYB1905" s="1800" t="s">
        <v>699</v>
      </c>
      <c r="BYC1905" s="2156">
        <v>0</v>
      </c>
      <c r="BYD1905" s="2156">
        <v>85000</v>
      </c>
      <c r="BYE1905" s="2157">
        <v>0</v>
      </c>
      <c r="BYF1905" s="1230">
        <f t="shared" si="959"/>
        <v>0</v>
      </c>
      <c r="BYG1905" s="1193"/>
      <c r="BYH1905" s="1193"/>
      <c r="BYI1905" s="2153" t="s">
        <v>788</v>
      </c>
      <c r="BYJ1905" s="1800" t="s">
        <v>699</v>
      </c>
      <c r="BYK1905" s="2156">
        <v>0</v>
      </c>
      <c r="BYL1905" s="2156">
        <v>85000</v>
      </c>
      <c r="BYM1905" s="2157">
        <v>0</v>
      </c>
      <c r="BYN1905" s="1230">
        <f t="shared" si="961"/>
        <v>0</v>
      </c>
      <c r="BYO1905" s="1193"/>
      <c r="BYP1905" s="1193"/>
      <c r="BYQ1905" s="2153" t="s">
        <v>788</v>
      </c>
      <c r="BYR1905" s="1800" t="s">
        <v>699</v>
      </c>
      <c r="BYS1905" s="2156">
        <v>0</v>
      </c>
      <c r="BYT1905" s="2156">
        <v>85000</v>
      </c>
      <c r="BYU1905" s="2157">
        <v>0</v>
      </c>
      <c r="BYV1905" s="1230">
        <f t="shared" si="963"/>
        <v>0</v>
      </c>
      <c r="BYW1905" s="1193"/>
      <c r="BYX1905" s="1193"/>
      <c r="BYY1905" s="2153" t="s">
        <v>788</v>
      </c>
      <c r="BYZ1905" s="1800" t="s">
        <v>699</v>
      </c>
      <c r="BZA1905" s="2156">
        <v>0</v>
      </c>
      <c r="BZB1905" s="2156">
        <v>85000</v>
      </c>
      <c r="BZC1905" s="2157">
        <v>0</v>
      </c>
      <c r="BZD1905" s="1230">
        <f t="shared" si="965"/>
        <v>0</v>
      </c>
      <c r="BZE1905" s="1193"/>
      <c r="BZF1905" s="1193"/>
      <c r="BZG1905" s="2153" t="s">
        <v>788</v>
      </c>
      <c r="BZH1905" s="1800" t="s">
        <v>699</v>
      </c>
      <c r="BZI1905" s="2156">
        <v>0</v>
      </c>
      <c r="BZJ1905" s="2156">
        <v>85000</v>
      </c>
      <c r="BZK1905" s="2157">
        <v>0</v>
      </c>
      <c r="BZL1905" s="1230">
        <f t="shared" si="967"/>
        <v>0</v>
      </c>
      <c r="BZM1905" s="1193"/>
      <c r="BZN1905" s="1193"/>
      <c r="BZO1905" s="2153" t="s">
        <v>788</v>
      </c>
      <c r="BZP1905" s="1800" t="s">
        <v>699</v>
      </c>
      <c r="BZQ1905" s="2156">
        <v>0</v>
      </c>
      <c r="BZR1905" s="2156">
        <v>85000</v>
      </c>
      <c r="BZS1905" s="2157">
        <v>0</v>
      </c>
      <c r="BZT1905" s="1230">
        <f t="shared" si="969"/>
        <v>0</v>
      </c>
      <c r="BZU1905" s="1193"/>
      <c r="BZV1905" s="1193"/>
      <c r="BZW1905" s="2153" t="s">
        <v>788</v>
      </c>
      <c r="BZX1905" s="1800" t="s">
        <v>699</v>
      </c>
      <c r="BZY1905" s="2156">
        <v>0</v>
      </c>
      <c r="BZZ1905" s="2156">
        <v>85000</v>
      </c>
      <c r="CAA1905" s="2157">
        <v>0</v>
      </c>
      <c r="CAB1905" s="1230">
        <f t="shared" si="971"/>
        <v>0</v>
      </c>
      <c r="CAC1905" s="1193"/>
      <c r="CAD1905" s="1193"/>
      <c r="CAE1905" s="2153" t="s">
        <v>788</v>
      </c>
      <c r="CAF1905" s="1800" t="s">
        <v>699</v>
      </c>
      <c r="CAG1905" s="2156">
        <v>0</v>
      </c>
      <c r="CAH1905" s="2156">
        <v>85000</v>
      </c>
      <c r="CAI1905" s="2157">
        <v>0</v>
      </c>
      <c r="CAJ1905" s="1230">
        <f t="shared" si="973"/>
        <v>0</v>
      </c>
      <c r="CAK1905" s="1193"/>
      <c r="CAL1905" s="1193"/>
      <c r="CAM1905" s="2153" t="s">
        <v>788</v>
      </c>
      <c r="CAN1905" s="1800" t="s">
        <v>699</v>
      </c>
      <c r="CAO1905" s="2156">
        <v>0</v>
      </c>
      <c r="CAP1905" s="2156">
        <v>85000</v>
      </c>
      <c r="CAQ1905" s="2157">
        <v>0</v>
      </c>
      <c r="CAR1905" s="1230">
        <f t="shared" si="975"/>
        <v>0</v>
      </c>
      <c r="CAS1905" s="1193"/>
      <c r="CAT1905" s="1193"/>
      <c r="CAU1905" s="2153" t="s">
        <v>788</v>
      </c>
      <c r="CAV1905" s="1800" t="s">
        <v>699</v>
      </c>
      <c r="CAW1905" s="2156">
        <v>0</v>
      </c>
      <c r="CAX1905" s="2156">
        <v>85000</v>
      </c>
      <c r="CAY1905" s="2157">
        <v>0</v>
      </c>
      <c r="CAZ1905" s="1230">
        <f t="shared" si="977"/>
        <v>0</v>
      </c>
      <c r="CBA1905" s="1193"/>
      <c r="CBB1905" s="1193"/>
      <c r="CBC1905" s="2153" t="s">
        <v>788</v>
      </c>
      <c r="CBD1905" s="1800" t="s">
        <v>699</v>
      </c>
      <c r="CBE1905" s="2156">
        <v>0</v>
      </c>
      <c r="CBF1905" s="2156">
        <v>85000</v>
      </c>
      <c r="CBG1905" s="2157">
        <v>0</v>
      </c>
      <c r="CBH1905" s="1230">
        <f t="shared" si="979"/>
        <v>0</v>
      </c>
      <c r="CBI1905" s="1193"/>
      <c r="CBJ1905" s="1193"/>
      <c r="CBK1905" s="2153" t="s">
        <v>788</v>
      </c>
      <c r="CBL1905" s="1800" t="s">
        <v>699</v>
      </c>
      <c r="CBM1905" s="2156">
        <v>0</v>
      </c>
      <c r="CBN1905" s="2156">
        <v>85000</v>
      </c>
      <c r="CBO1905" s="2157">
        <v>0</v>
      </c>
      <c r="CBP1905" s="1230">
        <f t="shared" si="981"/>
        <v>0</v>
      </c>
      <c r="CBQ1905" s="1193"/>
      <c r="CBR1905" s="1193"/>
      <c r="CBS1905" s="2153" t="s">
        <v>788</v>
      </c>
      <c r="CBT1905" s="1800" t="s">
        <v>699</v>
      </c>
      <c r="CBU1905" s="2156">
        <v>0</v>
      </c>
      <c r="CBV1905" s="2156">
        <v>85000</v>
      </c>
      <c r="CBW1905" s="2157">
        <v>0</v>
      </c>
      <c r="CBX1905" s="1230">
        <f t="shared" si="983"/>
        <v>0</v>
      </c>
      <c r="CBY1905" s="1193"/>
      <c r="CBZ1905" s="1193"/>
      <c r="CCA1905" s="2153" t="s">
        <v>788</v>
      </c>
      <c r="CCB1905" s="1800" t="s">
        <v>699</v>
      </c>
      <c r="CCC1905" s="2156">
        <v>0</v>
      </c>
      <c r="CCD1905" s="2156">
        <v>85000</v>
      </c>
      <c r="CCE1905" s="2157">
        <v>0</v>
      </c>
      <c r="CCF1905" s="1230">
        <f t="shared" si="985"/>
        <v>0</v>
      </c>
      <c r="CCG1905" s="1193"/>
      <c r="CCH1905" s="1193"/>
      <c r="CCI1905" s="2153" t="s">
        <v>788</v>
      </c>
      <c r="CCJ1905" s="1800" t="s">
        <v>699</v>
      </c>
      <c r="CCK1905" s="2156">
        <v>0</v>
      </c>
      <c r="CCL1905" s="2156">
        <v>85000</v>
      </c>
      <c r="CCM1905" s="2157">
        <v>0</v>
      </c>
      <c r="CCN1905" s="1230">
        <f t="shared" si="987"/>
        <v>0</v>
      </c>
      <c r="CCO1905" s="1193"/>
      <c r="CCP1905" s="1193"/>
      <c r="CCQ1905" s="2153" t="s">
        <v>788</v>
      </c>
      <c r="CCR1905" s="1800" t="s">
        <v>699</v>
      </c>
      <c r="CCS1905" s="2156">
        <v>0</v>
      </c>
      <c r="CCT1905" s="2156">
        <v>85000</v>
      </c>
      <c r="CCU1905" s="2157">
        <v>0</v>
      </c>
      <c r="CCV1905" s="1230">
        <f t="shared" si="989"/>
        <v>0</v>
      </c>
      <c r="CCW1905" s="1193"/>
      <c r="CCX1905" s="1193"/>
      <c r="CCY1905" s="2153" t="s">
        <v>788</v>
      </c>
      <c r="CCZ1905" s="1800" t="s">
        <v>699</v>
      </c>
      <c r="CDA1905" s="2156">
        <v>0</v>
      </c>
      <c r="CDB1905" s="2156">
        <v>85000</v>
      </c>
      <c r="CDC1905" s="2157">
        <v>0</v>
      </c>
      <c r="CDD1905" s="1230">
        <f t="shared" si="991"/>
        <v>0</v>
      </c>
      <c r="CDE1905" s="1193"/>
      <c r="CDF1905" s="1193"/>
      <c r="CDG1905" s="2153" t="s">
        <v>788</v>
      </c>
      <c r="CDH1905" s="1800" t="s">
        <v>699</v>
      </c>
      <c r="CDI1905" s="2156">
        <v>0</v>
      </c>
      <c r="CDJ1905" s="2156">
        <v>85000</v>
      </c>
      <c r="CDK1905" s="2157">
        <v>0</v>
      </c>
      <c r="CDL1905" s="1230">
        <f t="shared" si="993"/>
        <v>0</v>
      </c>
      <c r="CDM1905" s="1193"/>
      <c r="CDN1905" s="1193"/>
      <c r="CDO1905" s="2153" t="s">
        <v>788</v>
      </c>
      <c r="CDP1905" s="1800" t="s">
        <v>699</v>
      </c>
      <c r="CDQ1905" s="2156">
        <v>0</v>
      </c>
      <c r="CDR1905" s="2156">
        <v>85000</v>
      </c>
      <c r="CDS1905" s="2157">
        <v>0</v>
      </c>
      <c r="CDT1905" s="1230">
        <f t="shared" si="995"/>
        <v>0</v>
      </c>
      <c r="CDU1905" s="1193"/>
      <c r="CDV1905" s="1193"/>
      <c r="CDW1905" s="2153" t="s">
        <v>788</v>
      </c>
      <c r="CDX1905" s="1800" t="s">
        <v>699</v>
      </c>
      <c r="CDY1905" s="2156">
        <v>0</v>
      </c>
      <c r="CDZ1905" s="2156">
        <v>85000</v>
      </c>
      <c r="CEA1905" s="2157">
        <v>0</v>
      </c>
      <c r="CEB1905" s="1230">
        <f t="shared" si="997"/>
        <v>0</v>
      </c>
      <c r="CEC1905" s="1193"/>
      <c r="CED1905" s="1193"/>
      <c r="CEE1905" s="2153" t="s">
        <v>788</v>
      </c>
      <c r="CEF1905" s="1800" t="s">
        <v>699</v>
      </c>
      <c r="CEG1905" s="2156">
        <v>0</v>
      </c>
      <c r="CEH1905" s="2156">
        <v>85000</v>
      </c>
      <c r="CEI1905" s="2157">
        <v>0</v>
      </c>
      <c r="CEJ1905" s="1230">
        <f t="shared" si="999"/>
        <v>0</v>
      </c>
      <c r="CEK1905" s="1193"/>
      <c r="CEL1905" s="1193"/>
      <c r="CEM1905" s="2153" t="s">
        <v>788</v>
      </c>
      <c r="CEN1905" s="1800" t="s">
        <v>699</v>
      </c>
      <c r="CEO1905" s="2156">
        <v>0</v>
      </c>
      <c r="CEP1905" s="2156">
        <v>85000</v>
      </c>
      <c r="CEQ1905" s="2157">
        <v>0</v>
      </c>
      <c r="CER1905" s="1230">
        <f t="shared" si="1001"/>
        <v>0</v>
      </c>
      <c r="CES1905" s="1193"/>
      <c r="CET1905" s="1193"/>
      <c r="CEU1905" s="2153" t="s">
        <v>788</v>
      </c>
      <c r="CEV1905" s="1800" t="s">
        <v>699</v>
      </c>
      <c r="CEW1905" s="2156">
        <v>0</v>
      </c>
      <c r="CEX1905" s="2156">
        <v>85000</v>
      </c>
      <c r="CEY1905" s="2157">
        <v>0</v>
      </c>
      <c r="CEZ1905" s="1230">
        <f t="shared" si="1003"/>
        <v>0</v>
      </c>
      <c r="CFA1905" s="1193"/>
      <c r="CFB1905" s="1193"/>
      <c r="CFC1905" s="2153" t="s">
        <v>788</v>
      </c>
      <c r="CFD1905" s="1800" t="s">
        <v>699</v>
      </c>
      <c r="CFE1905" s="2156">
        <v>0</v>
      </c>
      <c r="CFF1905" s="2156">
        <v>85000</v>
      </c>
      <c r="CFG1905" s="2157">
        <v>0</v>
      </c>
      <c r="CFH1905" s="1230">
        <f t="shared" si="1005"/>
        <v>0</v>
      </c>
      <c r="CFI1905" s="1193"/>
      <c r="CFJ1905" s="1193"/>
      <c r="CFK1905" s="2153" t="s">
        <v>788</v>
      </c>
      <c r="CFL1905" s="1800" t="s">
        <v>699</v>
      </c>
      <c r="CFM1905" s="2156">
        <v>0</v>
      </c>
      <c r="CFN1905" s="2156">
        <v>85000</v>
      </c>
      <c r="CFO1905" s="2157">
        <v>0</v>
      </c>
      <c r="CFP1905" s="1230">
        <f t="shared" si="1007"/>
        <v>0</v>
      </c>
      <c r="CFQ1905" s="1193"/>
      <c r="CFR1905" s="1193"/>
      <c r="CFS1905" s="2153" t="s">
        <v>788</v>
      </c>
      <c r="CFT1905" s="1800" t="s">
        <v>699</v>
      </c>
      <c r="CFU1905" s="2156">
        <v>0</v>
      </c>
      <c r="CFV1905" s="2156">
        <v>85000</v>
      </c>
      <c r="CFW1905" s="2157">
        <v>0</v>
      </c>
      <c r="CFX1905" s="1230">
        <f t="shared" si="1009"/>
        <v>0</v>
      </c>
      <c r="CFY1905" s="1193"/>
      <c r="CFZ1905" s="1193"/>
      <c r="CGA1905" s="2153" t="s">
        <v>788</v>
      </c>
      <c r="CGB1905" s="1800" t="s">
        <v>699</v>
      </c>
      <c r="CGC1905" s="2156">
        <v>0</v>
      </c>
      <c r="CGD1905" s="2156">
        <v>85000</v>
      </c>
      <c r="CGE1905" s="2157">
        <v>0</v>
      </c>
      <c r="CGF1905" s="1230">
        <f t="shared" si="1011"/>
        <v>0</v>
      </c>
      <c r="CGG1905" s="1193"/>
      <c r="CGH1905" s="1193"/>
      <c r="CGI1905" s="2153" t="s">
        <v>788</v>
      </c>
      <c r="CGJ1905" s="1800" t="s">
        <v>699</v>
      </c>
      <c r="CGK1905" s="2156">
        <v>0</v>
      </c>
      <c r="CGL1905" s="2156">
        <v>85000</v>
      </c>
      <c r="CGM1905" s="2157">
        <v>0</v>
      </c>
      <c r="CGN1905" s="1230">
        <f t="shared" si="1013"/>
        <v>0</v>
      </c>
      <c r="CGO1905" s="1193"/>
      <c r="CGP1905" s="1193"/>
      <c r="CGQ1905" s="2153" t="s">
        <v>788</v>
      </c>
      <c r="CGR1905" s="1800" t="s">
        <v>699</v>
      </c>
      <c r="CGS1905" s="2156">
        <v>0</v>
      </c>
      <c r="CGT1905" s="2156">
        <v>85000</v>
      </c>
      <c r="CGU1905" s="2157">
        <v>0</v>
      </c>
      <c r="CGV1905" s="1230">
        <f t="shared" si="1015"/>
        <v>0</v>
      </c>
      <c r="CGW1905" s="1193"/>
      <c r="CGX1905" s="1193"/>
      <c r="CGY1905" s="2153" t="s">
        <v>788</v>
      </c>
      <c r="CGZ1905" s="1800" t="s">
        <v>699</v>
      </c>
      <c r="CHA1905" s="2156">
        <v>0</v>
      </c>
      <c r="CHB1905" s="2156">
        <v>85000</v>
      </c>
      <c r="CHC1905" s="2157">
        <v>0</v>
      </c>
      <c r="CHD1905" s="1230">
        <f t="shared" si="1017"/>
        <v>0</v>
      </c>
      <c r="CHE1905" s="1193"/>
      <c r="CHF1905" s="1193"/>
      <c r="CHG1905" s="2153" t="s">
        <v>788</v>
      </c>
      <c r="CHH1905" s="1800" t="s">
        <v>699</v>
      </c>
      <c r="CHI1905" s="2156">
        <v>0</v>
      </c>
      <c r="CHJ1905" s="2156">
        <v>85000</v>
      </c>
      <c r="CHK1905" s="2157">
        <v>0</v>
      </c>
      <c r="CHL1905" s="1230">
        <f t="shared" si="1019"/>
        <v>0</v>
      </c>
      <c r="CHM1905" s="1193"/>
      <c r="CHN1905" s="1193"/>
      <c r="CHO1905" s="2153" t="s">
        <v>788</v>
      </c>
      <c r="CHP1905" s="1800" t="s">
        <v>699</v>
      </c>
      <c r="CHQ1905" s="2156">
        <v>0</v>
      </c>
      <c r="CHR1905" s="2156">
        <v>85000</v>
      </c>
      <c r="CHS1905" s="2157">
        <v>0</v>
      </c>
      <c r="CHT1905" s="1230">
        <f t="shared" si="1021"/>
        <v>0</v>
      </c>
      <c r="CHU1905" s="1193"/>
      <c r="CHV1905" s="1193"/>
      <c r="CHW1905" s="2153" t="s">
        <v>788</v>
      </c>
      <c r="CHX1905" s="1800" t="s">
        <v>699</v>
      </c>
      <c r="CHY1905" s="2156">
        <v>0</v>
      </c>
      <c r="CHZ1905" s="2156">
        <v>85000</v>
      </c>
      <c r="CIA1905" s="2157">
        <v>0</v>
      </c>
      <c r="CIB1905" s="1230">
        <f t="shared" si="1023"/>
        <v>0</v>
      </c>
      <c r="CIC1905" s="1193"/>
      <c r="CID1905" s="1193"/>
      <c r="CIE1905" s="2153" t="s">
        <v>788</v>
      </c>
      <c r="CIF1905" s="1800" t="s">
        <v>699</v>
      </c>
      <c r="CIG1905" s="2156">
        <v>0</v>
      </c>
      <c r="CIH1905" s="2156">
        <v>85000</v>
      </c>
      <c r="CII1905" s="2157">
        <v>0</v>
      </c>
      <c r="CIJ1905" s="1230">
        <f t="shared" si="1025"/>
        <v>0</v>
      </c>
      <c r="CIK1905" s="1193"/>
      <c r="CIL1905" s="1193"/>
      <c r="CIM1905" s="2153" t="s">
        <v>788</v>
      </c>
      <c r="CIN1905" s="1800" t="s">
        <v>699</v>
      </c>
      <c r="CIO1905" s="2156">
        <v>0</v>
      </c>
      <c r="CIP1905" s="2156">
        <v>85000</v>
      </c>
      <c r="CIQ1905" s="2157">
        <v>0</v>
      </c>
      <c r="CIR1905" s="1230">
        <f t="shared" si="1027"/>
        <v>0</v>
      </c>
      <c r="CIS1905" s="1193"/>
      <c r="CIT1905" s="1193"/>
      <c r="CIU1905" s="2153" t="s">
        <v>788</v>
      </c>
      <c r="CIV1905" s="1800" t="s">
        <v>699</v>
      </c>
      <c r="CIW1905" s="2156">
        <v>0</v>
      </c>
      <c r="CIX1905" s="2156">
        <v>85000</v>
      </c>
      <c r="CIY1905" s="2157">
        <v>0</v>
      </c>
      <c r="CIZ1905" s="1230">
        <f t="shared" si="1029"/>
        <v>0</v>
      </c>
      <c r="CJA1905" s="1193"/>
      <c r="CJB1905" s="1193"/>
      <c r="CJC1905" s="2153" t="s">
        <v>788</v>
      </c>
      <c r="CJD1905" s="1800" t="s">
        <v>699</v>
      </c>
      <c r="CJE1905" s="2156">
        <v>0</v>
      </c>
      <c r="CJF1905" s="2156">
        <v>85000</v>
      </c>
      <c r="CJG1905" s="2157">
        <v>0</v>
      </c>
      <c r="CJH1905" s="1230">
        <f t="shared" si="1031"/>
        <v>0</v>
      </c>
      <c r="CJI1905" s="1193"/>
      <c r="CJJ1905" s="1193"/>
      <c r="CJK1905" s="2153" t="s">
        <v>788</v>
      </c>
      <c r="CJL1905" s="1800" t="s">
        <v>699</v>
      </c>
      <c r="CJM1905" s="2156">
        <v>0</v>
      </c>
      <c r="CJN1905" s="2156">
        <v>85000</v>
      </c>
      <c r="CJO1905" s="2157">
        <v>0</v>
      </c>
      <c r="CJP1905" s="1230">
        <f t="shared" si="1033"/>
        <v>0</v>
      </c>
      <c r="CJQ1905" s="1193"/>
      <c r="CJR1905" s="1193"/>
      <c r="CJS1905" s="2153" t="s">
        <v>788</v>
      </c>
      <c r="CJT1905" s="1800" t="s">
        <v>699</v>
      </c>
      <c r="CJU1905" s="2156">
        <v>0</v>
      </c>
      <c r="CJV1905" s="2156">
        <v>85000</v>
      </c>
      <c r="CJW1905" s="2157">
        <v>0</v>
      </c>
      <c r="CJX1905" s="1230">
        <f t="shared" si="1035"/>
        <v>0</v>
      </c>
      <c r="CJY1905" s="1193"/>
      <c r="CJZ1905" s="1193"/>
      <c r="CKA1905" s="2153" t="s">
        <v>788</v>
      </c>
      <c r="CKB1905" s="1800" t="s">
        <v>699</v>
      </c>
      <c r="CKC1905" s="2156">
        <v>0</v>
      </c>
      <c r="CKD1905" s="2156">
        <v>85000</v>
      </c>
      <c r="CKE1905" s="2157">
        <v>0</v>
      </c>
      <c r="CKF1905" s="1230">
        <f t="shared" si="1037"/>
        <v>0</v>
      </c>
      <c r="CKG1905" s="1193"/>
      <c r="CKH1905" s="1193"/>
      <c r="CKI1905" s="2153" t="s">
        <v>788</v>
      </c>
      <c r="CKJ1905" s="1800" t="s">
        <v>699</v>
      </c>
      <c r="CKK1905" s="2156">
        <v>0</v>
      </c>
      <c r="CKL1905" s="2156">
        <v>85000</v>
      </c>
      <c r="CKM1905" s="2157">
        <v>0</v>
      </c>
      <c r="CKN1905" s="1230">
        <f t="shared" si="1039"/>
        <v>0</v>
      </c>
      <c r="CKO1905" s="1193"/>
      <c r="CKP1905" s="1193"/>
      <c r="CKQ1905" s="2153" t="s">
        <v>788</v>
      </c>
      <c r="CKR1905" s="1800" t="s">
        <v>699</v>
      </c>
      <c r="CKS1905" s="2156">
        <v>0</v>
      </c>
      <c r="CKT1905" s="2156">
        <v>85000</v>
      </c>
      <c r="CKU1905" s="2157">
        <v>0</v>
      </c>
      <c r="CKV1905" s="1230">
        <f t="shared" si="1041"/>
        <v>0</v>
      </c>
      <c r="CKW1905" s="1193"/>
      <c r="CKX1905" s="1193"/>
      <c r="CKY1905" s="2153" t="s">
        <v>788</v>
      </c>
      <c r="CKZ1905" s="1800" t="s">
        <v>699</v>
      </c>
      <c r="CLA1905" s="2156">
        <v>0</v>
      </c>
      <c r="CLB1905" s="2156">
        <v>85000</v>
      </c>
      <c r="CLC1905" s="2157">
        <v>0</v>
      </c>
      <c r="CLD1905" s="1230">
        <f t="shared" si="1043"/>
        <v>0</v>
      </c>
      <c r="CLE1905" s="1193"/>
      <c r="CLF1905" s="1193"/>
      <c r="CLG1905" s="2153" t="s">
        <v>788</v>
      </c>
      <c r="CLH1905" s="1800" t="s">
        <v>699</v>
      </c>
      <c r="CLI1905" s="2156">
        <v>0</v>
      </c>
      <c r="CLJ1905" s="2156">
        <v>85000</v>
      </c>
      <c r="CLK1905" s="2157">
        <v>0</v>
      </c>
      <c r="CLL1905" s="1230">
        <f t="shared" si="1045"/>
        <v>0</v>
      </c>
      <c r="CLM1905" s="1193"/>
      <c r="CLN1905" s="1193"/>
      <c r="CLO1905" s="2153" t="s">
        <v>788</v>
      </c>
      <c r="CLP1905" s="1800" t="s">
        <v>699</v>
      </c>
      <c r="CLQ1905" s="2156">
        <v>0</v>
      </c>
      <c r="CLR1905" s="2156">
        <v>85000</v>
      </c>
      <c r="CLS1905" s="2157">
        <v>0</v>
      </c>
      <c r="CLT1905" s="1230">
        <f t="shared" si="1047"/>
        <v>0</v>
      </c>
      <c r="CLU1905" s="1193"/>
      <c r="CLV1905" s="1193"/>
      <c r="CLW1905" s="2153" t="s">
        <v>788</v>
      </c>
      <c r="CLX1905" s="1800" t="s">
        <v>699</v>
      </c>
      <c r="CLY1905" s="2156">
        <v>0</v>
      </c>
      <c r="CLZ1905" s="2156">
        <v>85000</v>
      </c>
      <c r="CMA1905" s="2157">
        <v>0</v>
      </c>
      <c r="CMB1905" s="1230">
        <f t="shared" si="1049"/>
        <v>0</v>
      </c>
      <c r="CMC1905" s="1193"/>
      <c r="CMD1905" s="1193"/>
      <c r="CME1905" s="2153" t="s">
        <v>788</v>
      </c>
      <c r="CMF1905" s="1800" t="s">
        <v>699</v>
      </c>
      <c r="CMG1905" s="2156">
        <v>0</v>
      </c>
      <c r="CMH1905" s="2156">
        <v>85000</v>
      </c>
      <c r="CMI1905" s="2157">
        <v>0</v>
      </c>
      <c r="CMJ1905" s="1230">
        <f t="shared" si="1051"/>
        <v>0</v>
      </c>
      <c r="CMK1905" s="1193"/>
      <c r="CML1905" s="1193"/>
      <c r="CMM1905" s="2153" t="s">
        <v>788</v>
      </c>
      <c r="CMN1905" s="1800" t="s">
        <v>699</v>
      </c>
      <c r="CMO1905" s="2156">
        <v>0</v>
      </c>
      <c r="CMP1905" s="2156">
        <v>85000</v>
      </c>
      <c r="CMQ1905" s="2157">
        <v>0</v>
      </c>
      <c r="CMR1905" s="1230">
        <f t="shared" si="1053"/>
        <v>0</v>
      </c>
      <c r="CMS1905" s="1193"/>
      <c r="CMT1905" s="1193"/>
      <c r="CMU1905" s="2153" t="s">
        <v>788</v>
      </c>
      <c r="CMV1905" s="1800" t="s">
        <v>699</v>
      </c>
      <c r="CMW1905" s="2156">
        <v>0</v>
      </c>
      <c r="CMX1905" s="2156">
        <v>85000</v>
      </c>
      <c r="CMY1905" s="2157">
        <v>0</v>
      </c>
      <c r="CMZ1905" s="1230">
        <f t="shared" si="1055"/>
        <v>0</v>
      </c>
      <c r="CNA1905" s="1193"/>
      <c r="CNB1905" s="1193"/>
      <c r="CNC1905" s="2153" t="s">
        <v>788</v>
      </c>
      <c r="CND1905" s="1800" t="s">
        <v>699</v>
      </c>
      <c r="CNE1905" s="2156">
        <v>0</v>
      </c>
      <c r="CNF1905" s="2156">
        <v>85000</v>
      </c>
      <c r="CNG1905" s="2157">
        <v>0</v>
      </c>
      <c r="CNH1905" s="1230">
        <f t="shared" si="1057"/>
        <v>0</v>
      </c>
      <c r="CNI1905" s="1193"/>
      <c r="CNJ1905" s="1193"/>
      <c r="CNK1905" s="2153" t="s">
        <v>788</v>
      </c>
      <c r="CNL1905" s="1800" t="s">
        <v>699</v>
      </c>
      <c r="CNM1905" s="2156">
        <v>0</v>
      </c>
      <c r="CNN1905" s="2156">
        <v>85000</v>
      </c>
      <c r="CNO1905" s="2157">
        <v>0</v>
      </c>
      <c r="CNP1905" s="1230">
        <f t="shared" si="1059"/>
        <v>0</v>
      </c>
      <c r="CNQ1905" s="1193"/>
      <c r="CNR1905" s="1193"/>
      <c r="CNS1905" s="2153" t="s">
        <v>788</v>
      </c>
      <c r="CNT1905" s="1800" t="s">
        <v>699</v>
      </c>
      <c r="CNU1905" s="2156">
        <v>0</v>
      </c>
      <c r="CNV1905" s="2156">
        <v>85000</v>
      </c>
      <c r="CNW1905" s="2157">
        <v>0</v>
      </c>
      <c r="CNX1905" s="1230">
        <f t="shared" si="1061"/>
        <v>0</v>
      </c>
      <c r="CNY1905" s="1193"/>
      <c r="CNZ1905" s="1193"/>
      <c r="COA1905" s="2153" t="s">
        <v>788</v>
      </c>
      <c r="COB1905" s="1800" t="s">
        <v>699</v>
      </c>
      <c r="COC1905" s="2156">
        <v>0</v>
      </c>
      <c r="COD1905" s="2156">
        <v>85000</v>
      </c>
      <c r="COE1905" s="2157">
        <v>0</v>
      </c>
      <c r="COF1905" s="1230">
        <f t="shared" si="1063"/>
        <v>0</v>
      </c>
      <c r="COG1905" s="1193"/>
      <c r="COH1905" s="1193"/>
      <c r="COI1905" s="2153" t="s">
        <v>788</v>
      </c>
      <c r="COJ1905" s="1800" t="s">
        <v>699</v>
      </c>
      <c r="COK1905" s="2156">
        <v>0</v>
      </c>
      <c r="COL1905" s="2156">
        <v>85000</v>
      </c>
      <c r="COM1905" s="2157">
        <v>0</v>
      </c>
      <c r="CON1905" s="1230">
        <f t="shared" si="1065"/>
        <v>0</v>
      </c>
      <c r="COO1905" s="1193"/>
      <c r="COP1905" s="1193"/>
      <c r="COQ1905" s="2153" t="s">
        <v>788</v>
      </c>
      <c r="COR1905" s="1800" t="s">
        <v>699</v>
      </c>
      <c r="COS1905" s="2156">
        <v>0</v>
      </c>
      <c r="COT1905" s="2156">
        <v>85000</v>
      </c>
      <c r="COU1905" s="2157">
        <v>0</v>
      </c>
      <c r="COV1905" s="1230">
        <f t="shared" si="1067"/>
        <v>0</v>
      </c>
      <c r="COW1905" s="1193"/>
      <c r="COX1905" s="1193"/>
      <c r="COY1905" s="2153" t="s">
        <v>788</v>
      </c>
      <c r="COZ1905" s="1800" t="s">
        <v>699</v>
      </c>
      <c r="CPA1905" s="2156">
        <v>0</v>
      </c>
      <c r="CPB1905" s="2156">
        <v>85000</v>
      </c>
      <c r="CPC1905" s="2157">
        <v>0</v>
      </c>
      <c r="CPD1905" s="1230">
        <f t="shared" si="1069"/>
        <v>0</v>
      </c>
      <c r="CPE1905" s="1193"/>
      <c r="CPF1905" s="1193"/>
      <c r="CPG1905" s="2153" t="s">
        <v>788</v>
      </c>
      <c r="CPH1905" s="1800" t="s">
        <v>699</v>
      </c>
      <c r="CPI1905" s="2156">
        <v>0</v>
      </c>
      <c r="CPJ1905" s="2156">
        <v>85000</v>
      </c>
      <c r="CPK1905" s="2157">
        <v>0</v>
      </c>
      <c r="CPL1905" s="1230">
        <f t="shared" si="1071"/>
        <v>0</v>
      </c>
      <c r="CPM1905" s="1193"/>
      <c r="CPN1905" s="1193"/>
      <c r="CPO1905" s="2153" t="s">
        <v>788</v>
      </c>
      <c r="CPP1905" s="1800" t="s">
        <v>699</v>
      </c>
      <c r="CPQ1905" s="2156">
        <v>0</v>
      </c>
      <c r="CPR1905" s="2156">
        <v>85000</v>
      </c>
      <c r="CPS1905" s="2157">
        <v>0</v>
      </c>
      <c r="CPT1905" s="1230">
        <f t="shared" si="1073"/>
        <v>0</v>
      </c>
      <c r="CPU1905" s="1193"/>
      <c r="CPV1905" s="1193"/>
      <c r="CPW1905" s="2153" t="s">
        <v>788</v>
      </c>
      <c r="CPX1905" s="1800" t="s">
        <v>699</v>
      </c>
      <c r="CPY1905" s="2156">
        <v>0</v>
      </c>
      <c r="CPZ1905" s="2156">
        <v>85000</v>
      </c>
      <c r="CQA1905" s="2157">
        <v>0</v>
      </c>
      <c r="CQB1905" s="1230">
        <f t="shared" si="1075"/>
        <v>0</v>
      </c>
      <c r="CQC1905" s="1193"/>
      <c r="CQD1905" s="1193"/>
      <c r="CQE1905" s="2153" t="s">
        <v>788</v>
      </c>
      <c r="CQF1905" s="1800" t="s">
        <v>699</v>
      </c>
      <c r="CQG1905" s="2156">
        <v>0</v>
      </c>
      <c r="CQH1905" s="2156">
        <v>85000</v>
      </c>
      <c r="CQI1905" s="2157">
        <v>0</v>
      </c>
      <c r="CQJ1905" s="1230">
        <f t="shared" si="1077"/>
        <v>0</v>
      </c>
      <c r="CQK1905" s="1193"/>
      <c r="CQL1905" s="1193"/>
      <c r="CQM1905" s="2153" t="s">
        <v>788</v>
      </c>
      <c r="CQN1905" s="1800" t="s">
        <v>699</v>
      </c>
      <c r="CQO1905" s="2156">
        <v>0</v>
      </c>
      <c r="CQP1905" s="2156">
        <v>85000</v>
      </c>
      <c r="CQQ1905" s="2157">
        <v>0</v>
      </c>
      <c r="CQR1905" s="1230">
        <f t="shared" si="1079"/>
        <v>0</v>
      </c>
      <c r="CQS1905" s="1193"/>
      <c r="CQT1905" s="1193"/>
      <c r="CQU1905" s="2153" t="s">
        <v>788</v>
      </c>
      <c r="CQV1905" s="1800" t="s">
        <v>699</v>
      </c>
      <c r="CQW1905" s="2156">
        <v>0</v>
      </c>
      <c r="CQX1905" s="2156">
        <v>85000</v>
      </c>
      <c r="CQY1905" s="2157">
        <v>0</v>
      </c>
      <c r="CQZ1905" s="1230">
        <f t="shared" si="1081"/>
        <v>0</v>
      </c>
      <c r="CRA1905" s="1193"/>
      <c r="CRB1905" s="1193"/>
      <c r="CRC1905" s="2153" t="s">
        <v>788</v>
      </c>
      <c r="CRD1905" s="1800" t="s">
        <v>699</v>
      </c>
      <c r="CRE1905" s="2156">
        <v>0</v>
      </c>
      <c r="CRF1905" s="2156">
        <v>85000</v>
      </c>
      <c r="CRG1905" s="2157">
        <v>0</v>
      </c>
      <c r="CRH1905" s="1230">
        <f t="shared" si="1083"/>
        <v>0</v>
      </c>
      <c r="CRI1905" s="1193"/>
      <c r="CRJ1905" s="1193"/>
      <c r="CRK1905" s="2153" t="s">
        <v>788</v>
      </c>
      <c r="CRL1905" s="1800" t="s">
        <v>699</v>
      </c>
      <c r="CRM1905" s="2156">
        <v>0</v>
      </c>
      <c r="CRN1905" s="2156">
        <v>85000</v>
      </c>
      <c r="CRO1905" s="2157">
        <v>0</v>
      </c>
      <c r="CRP1905" s="1230">
        <f t="shared" si="1085"/>
        <v>0</v>
      </c>
      <c r="CRQ1905" s="1193"/>
      <c r="CRR1905" s="1193"/>
      <c r="CRS1905" s="2153" t="s">
        <v>788</v>
      </c>
      <c r="CRT1905" s="1800" t="s">
        <v>699</v>
      </c>
      <c r="CRU1905" s="2156">
        <v>0</v>
      </c>
      <c r="CRV1905" s="2156">
        <v>85000</v>
      </c>
      <c r="CRW1905" s="2157">
        <v>0</v>
      </c>
      <c r="CRX1905" s="1230">
        <f t="shared" si="1087"/>
        <v>0</v>
      </c>
      <c r="CRY1905" s="1193"/>
      <c r="CRZ1905" s="1193"/>
      <c r="CSA1905" s="2153" t="s">
        <v>788</v>
      </c>
      <c r="CSB1905" s="1800" t="s">
        <v>699</v>
      </c>
      <c r="CSC1905" s="2156">
        <v>0</v>
      </c>
      <c r="CSD1905" s="2156">
        <v>85000</v>
      </c>
      <c r="CSE1905" s="2157">
        <v>0</v>
      </c>
      <c r="CSF1905" s="1230">
        <f t="shared" si="1089"/>
        <v>0</v>
      </c>
      <c r="CSG1905" s="1193"/>
      <c r="CSH1905" s="1193"/>
      <c r="CSI1905" s="2153" t="s">
        <v>788</v>
      </c>
      <c r="CSJ1905" s="1800" t="s">
        <v>699</v>
      </c>
      <c r="CSK1905" s="2156">
        <v>0</v>
      </c>
      <c r="CSL1905" s="2156">
        <v>85000</v>
      </c>
      <c r="CSM1905" s="2157">
        <v>0</v>
      </c>
      <c r="CSN1905" s="1230">
        <f t="shared" si="1091"/>
        <v>0</v>
      </c>
      <c r="CSO1905" s="1193"/>
      <c r="CSP1905" s="1193"/>
      <c r="CSQ1905" s="2153" t="s">
        <v>788</v>
      </c>
      <c r="CSR1905" s="1800" t="s">
        <v>699</v>
      </c>
      <c r="CSS1905" s="2156">
        <v>0</v>
      </c>
      <c r="CST1905" s="2156">
        <v>85000</v>
      </c>
      <c r="CSU1905" s="2157">
        <v>0</v>
      </c>
      <c r="CSV1905" s="1230">
        <f t="shared" si="1093"/>
        <v>0</v>
      </c>
      <c r="CSW1905" s="1193"/>
      <c r="CSX1905" s="1193"/>
      <c r="CSY1905" s="2153" t="s">
        <v>788</v>
      </c>
      <c r="CSZ1905" s="1800" t="s">
        <v>699</v>
      </c>
      <c r="CTA1905" s="2156">
        <v>0</v>
      </c>
      <c r="CTB1905" s="2156">
        <v>85000</v>
      </c>
      <c r="CTC1905" s="2157">
        <v>0</v>
      </c>
      <c r="CTD1905" s="1230">
        <f t="shared" si="1095"/>
        <v>0</v>
      </c>
      <c r="CTE1905" s="1193"/>
      <c r="CTF1905" s="1193"/>
      <c r="CTG1905" s="2153" t="s">
        <v>788</v>
      </c>
      <c r="CTH1905" s="1800" t="s">
        <v>699</v>
      </c>
      <c r="CTI1905" s="2156">
        <v>0</v>
      </c>
      <c r="CTJ1905" s="2156">
        <v>85000</v>
      </c>
      <c r="CTK1905" s="2157">
        <v>0</v>
      </c>
      <c r="CTL1905" s="1230">
        <f t="shared" si="1097"/>
        <v>0</v>
      </c>
      <c r="CTM1905" s="1193"/>
      <c r="CTN1905" s="1193"/>
      <c r="CTO1905" s="2153" t="s">
        <v>788</v>
      </c>
      <c r="CTP1905" s="1800" t="s">
        <v>699</v>
      </c>
      <c r="CTQ1905" s="2156">
        <v>0</v>
      </c>
      <c r="CTR1905" s="2156">
        <v>85000</v>
      </c>
      <c r="CTS1905" s="2157">
        <v>0</v>
      </c>
      <c r="CTT1905" s="1230">
        <f t="shared" si="1099"/>
        <v>0</v>
      </c>
      <c r="CTU1905" s="1193"/>
      <c r="CTV1905" s="1193"/>
      <c r="CTW1905" s="2153" t="s">
        <v>788</v>
      </c>
      <c r="CTX1905" s="1800" t="s">
        <v>699</v>
      </c>
      <c r="CTY1905" s="2156">
        <v>0</v>
      </c>
      <c r="CTZ1905" s="2156">
        <v>85000</v>
      </c>
      <c r="CUA1905" s="2157">
        <v>0</v>
      </c>
      <c r="CUB1905" s="1230">
        <f t="shared" si="1101"/>
        <v>0</v>
      </c>
      <c r="CUC1905" s="1193"/>
      <c r="CUD1905" s="1193"/>
      <c r="CUE1905" s="2153" t="s">
        <v>788</v>
      </c>
      <c r="CUF1905" s="1800" t="s">
        <v>699</v>
      </c>
      <c r="CUG1905" s="2156">
        <v>0</v>
      </c>
      <c r="CUH1905" s="2156">
        <v>85000</v>
      </c>
      <c r="CUI1905" s="2157">
        <v>0</v>
      </c>
      <c r="CUJ1905" s="1230">
        <f t="shared" si="1103"/>
        <v>0</v>
      </c>
      <c r="CUK1905" s="1193"/>
      <c r="CUL1905" s="1193"/>
      <c r="CUM1905" s="2153" t="s">
        <v>788</v>
      </c>
      <c r="CUN1905" s="1800" t="s">
        <v>699</v>
      </c>
      <c r="CUO1905" s="2156">
        <v>0</v>
      </c>
      <c r="CUP1905" s="2156">
        <v>85000</v>
      </c>
      <c r="CUQ1905" s="2157">
        <v>0</v>
      </c>
      <c r="CUR1905" s="1230">
        <f t="shared" si="1105"/>
        <v>0</v>
      </c>
      <c r="CUS1905" s="1193"/>
      <c r="CUT1905" s="1193"/>
      <c r="CUU1905" s="2153" t="s">
        <v>788</v>
      </c>
      <c r="CUV1905" s="1800" t="s">
        <v>699</v>
      </c>
      <c r="CUW1905" s="2156">
        <v>0</v>
      </c>
      <c r="CUX1905" s="2156">
        <v>85000</v>
      </c>
      <c r="CUY1905" s="2157">
        <v>0</v>
      </c>
      <c r="CUZ1905" s="1230">
        <f t="shared" si="1107"/>
        <v>0</v>
      </c>
      <c r="CVA1905" s="1193"/>
      <c r="CVB1905" s="1193"/>
      <c r="CVC1905" s="2153" t="s">
        <v>788</v>
      </c>
      <c r="CVD1905" s="1800" t="s">
        <v>699</v>
      </c>
      <c r="CVE1905" s="2156">
        <v>0</v>
      </c>
      <c r="CVF1905" s="2156">
        <v>85000</v>
      </c>
      <c r="CVG1905" s="2157">
        <v>0</v>
      </c>
      <c r="CVH1905" s="1230">
        <f t="shared" si="1109"/>
        <v>0</v>
      </c>
      <c r="CVI1905" s="1193"/>
      <c r="CVJ1905" s="1193"/>
      <c r="CVK1905" s="2153" t="s">
        <v>788</v>
      </c>
      <c r="CVL1905" s="1800" t="s">
        <v>699</v>
      </c>
      <c r="CVM1905" s="2156">
        <v>0</v>
      </c>
      <c r="CVN1905" s="2156">
        <v>85000</v>
      </c>
      <c r="CVO1905" s="2157">
        <v>0</v>
      </c>
      <c r="CVP1905" s="1230">
        <f t="shared" si="1111"/>
        <v>0</v>
      </c>
      <c r="CVQ1905" s="1193"/>
      <c r="CVR1905" s="1193"/>
      <c r="CVS1905" s="2153" t="s">
        <v>788</v>
      </c>
      <c r="CVT1905" s="1800" t="s">
        <v>699</v>
      </c>
      <c r="CVU1905" s="2156">
        <v>0</v>
      </c>
      <c r="CVV1905" s="2156">
        <v>85000</v>
      </c>
      <c r="CVW1905" s="2157">
        <v>0</v>
      </c>
      <c r="CVX1905" s="1230">
        <f t="shared" si="1113"/>
        <v>0</v>
      </c>
      <c r="CVY1905" s="1193"/>
      <c r="CVZ1905" s="1193"/>
      <c r="CWA1905" s="2153" t="s">
        <v>788</v>
      </c>
      <c r="CWB1905" s="1800" t="s">
        <v>699</v>
      </c>
      <c r="CWC1905" s="2156">
        <v>0</v>
      </c>
      <c r="CWD1905" s="2156">
        <v>85000</v>
      </c>
      <c r="CWE1905" s="2157">
        <v>0</v>
      </c>
      <c r="CWF1905" s="1230">
        <f t="shared" si="1115"/>
        <v>0</v>
      </c>
      <c r="CWG1905" s="1193"/>
      <c r="CWH1905" s="1193"/>
      <c r="CWI1905" s="2153" t="s">
        <v>788</v>
      </c>
      <c r="CWJ1905" s="1800" t="s">
        <v>699</v>
      </c>
      <c r="CWK1905" s="2156">
        <v>0</v>
      </c>
      <c r="CWL1905" s="2156">
        <v>85000</v>
      </c>
      <c r="CWM1905" s="2157">
        <v>0</v>
      </c>
      <c r="CWN1905" s="1230">
        <f t="shared" si="1117"/>
        <v>0</v>
      </c>
      <c r="CWO1905" s="1193"/>
      <c r="CWP1905" s="1193"/>
      <c r="CWQ1905" s="2153" t="s">
        <v>788</v>
      </c>
      <c r="CWR1905" s="1800" t="s">
        <v>699</v>
      </c>
      <c r="CWS1905" s="2156">
        <v>0</v>
      </c>
      <c r="CWT1905" s="2156">
        <v>85000</v>
      </c>
      <c r="CWU1905" s="2157">
        <v>0</v>
      </c>
      <c r="CWV1905" s="1230">
        <f t="shared" si="1119"/>
        <v>0</v>
      </c>
      <c r="CWW1905" s="1193"/>
      <c r="CWX1905" s="1193"/>
      <c r="CWY1905" s="2153" t="s">
        <v>788</v>
      </c>
      <c r="CWZ1905" s="1800" t="s">
        <v>699</v>
      </c>
      <c r="CXA1905" s="2156">
        <v>0</v>
      </c>
      <c r="CXB1905" s="2156">
        <v>85000</v>
      </c>
      <c r="CXC1905" s="2157">
        <v>0</v>
      </c>
      <c r="CXD1905" s="1230">
        <f t="shared" si="1121"/>
        <v>0</v>
      </c>
      <c r="CXE1905" s="1193"/>
      <c r="CXF1905" s="1193"/>
      <c r="CXG1905" s="2153" t="s">
        <v>788</v>
      </c>
      <c r="CXH1905" s="1800" t="s">
        <v>699</v>
      </c>
      <c r="CXI1905" s="2156">
        <v>0</v>
      </c>
      <c r="CXJ1905" s="2156">
        <v>85000</v>
      </c>
      <c r="CXK1905" s="2157">
        <v>0</v>
      </c>
      <c r="CXL1905" s="1230">
        <f t="shared" si="1123"/>
        <v>0</v>
      </c>
      <c r="CXM1905" s="1193"/>
      <c r="CXN1905" s="1193"/>
      <c r="CXO1905" s="2153" t="s">
        <v>788</v>
      </c>
      <c r="CXP1905" s="1800" t="s">
        <v>699</v>
      </c>
      <c r="CXQ1905" s="2156">
        <v>0</v>
      </c>
      <c r="CXR1905" s="2156">
        <v>85000</v>
      </c>
      <c r="CXS1905" s="2157">
        <v>0</v>
      </c>
      <c r="CXT1905" s="1230">
        <f t="shared" si="1125"/>
        <v>0</v>
      </c>
      <c r="CXU1905" s="1193"/>
      <c r="CXV1905" s="1193"/>
      <c r="CXW1905" s="2153" t="s">
        <v>788</v>
      </c>
      <c r="CXX1905" s="1800" t="s">
        <v>699</v>
      </c>
      <c r="CXY1905" s="2156">
        <v>0</v>
      </c>
      <c r="CXZ1905" s="2156">
        <v>85000</v>
      </c>
      <c r="CYA1905" s="2157">
        <v>0</v>
      </c>
      <c r="CYB1905" s="1230">
        <f t="shared" si="1127"/>
        <v>0</v>
      </c>
      <c r="CYC1905" s="1193"/>
      <c r="CYD1905" s="1193"/>
      <c r="CYE1905" s="2153" t="s">
        <v>788</v>
      </c>
      <c r="CYF1905" s="1800" t="s">
        <v>699</v>
      </c>
      <c r="CYG1905" s="2156">
        <v>0</v>
      </c>
      <c r="CYH1905" s="2156">
        <v>85000</v>
      </c>
      <c r="CYI1905" s="2157">
        <v>0</v>
      </c>
      <c r="CYJ1905" s="1230">
        <f t="shared" si="1129"/>
        <v>0</v>
      </c>
      <c r="CYK1905" s="1193"/>
      <c r="CYL1905" s="1193"/>
      <c r="CYM1905" s="2153" t="s">
        <v>788</v>
      </c>
      <c r="CYN1905" s="1800" t="s">
        <v>699</v>
      </c>
      <c r="CYO1905" s="2156">
        <v>0</v>
      </c>
      <c r="CYP1905" s="2156">
        <v>85000</v>
      </c>
      <c r="CYQ1905" s="2157">
        <v>0</v>
      </c>
      <c r="CYR1905" s="1230">
        <f t="shared" si="1131"/>
        <v>0</v>
      </c>
      <c r="CYS1905" s="1193"/>
      <c r="CYT1905" s="1193"/>
      <c r="CYU1905" s="2153" t="s">
        <v>788</v>
      </c>
      <c r="CYV1905" s="1800" t="s">
        <v>699</v>
      </c>
      <c r="CYW1905" s="2156">
        <v>0</v>
      </c>
      <c r="CYX1905" s="2156">
        <v>85000</v>
      </c>
      <c r="CYY1905" s="2157">
        <v>0</v>
      </c>
      <c r="CYZ1905" s="1230">
        <f t="shared" si="1133"/>
        <v>0</v>
      </c>
      <c r="CZA1905" s="1193"/>
      <c r="CZB1905" s="1193"/>
      <c r="CZC1905" s="2153" t="s">
        <v>788</v>
      </c>
      <c r="CZD1905" s="1800" t="s">
        <v>699</v>
      </c>
      <c r="CZE1905" s="2156">
        <v>0</v>
      </c>
      <c r="CZF1905" s="2156">
        <v>85000</v>
      </c>
      <c r="CZG1905" s="2157">
        <v>0</v>
      </c>
      <c r="CZH1905" s="1230">
        <f t="shared" si="1135"/>
        <v>0</v>
      </c>
      <c r="CZI1905" s="1193"/>
      <c r="CZJ1905" s="1193"/>
      <c r="CZK1905" s="2153" t="s">
        <v>788</v>
      </c>
      <c r="CZL1905" s="1800" t="s">
        <v>699</v>
      </c>
      <c r="CZM1905" s="2156">
        <v>0</v>
      </c>
      <c r="CZN1905" s="2156">
        <v>85000</v>
      </c>
      <c r="CZO1905" s="2157">
        <v>0</v>
      </c>
      <c r="CZP1905" s="1230">
        <f t="shared" si="1137"/>
        <v>0</v>
      </c>
      <c r="CZQ1905" s="1193"/>
      <c r="CZR1905" s="1193"/>
      <c r="CZS1905" s="2153" t="s">
        <v>788</v>
      </c>
      <c r="CZT1905" s="1800" t="s">
        <v>699</v>
      </c>
      <c r="CZU1905" s="2156">
        <v>0</v>
      </c>
      <c r="CZV1905" s="2156">
        <v>85000</v>
      </c>
      <c r="CZW1905" s="2157">
        <v>0</v>
      </c>
      <c r="CZX1905" s="1230">
        <f t="shared" si="1139"/>
        <v>0</v>
      </c>
      <c r="CZY1905" s="1193"/>
      <c r="CZZ1905" s="1193"/>
      <c r="DAA1905" s="2153" t="s">
        <v>788</v>
      </c>
      <c r="DAB1905" s="1800" t="s">
        <v>699</v>
      </c>
      <c r="DAC1905" s="2156">
        <v>0</v>
      </c>
      <c r="DAD1905" s="2156">
        <v>85000</v>
      </c>
      <c r="DAE1905" s="2157">
        <v>0</v>
      </c>
      <c r="DAF1905" s="1230">
        <f t="shared" si="1141"/>
        <v>0</v>
      </c>
      <c r="DAG1905" s="1193"/>
      <c r="DAH1905" s="1193"/>
      <c r="DAI1905" s="2153" t="s">
        <v>788</v>
      </c>
      <c r="DAJ1905" s="1800" t="s">
        <v>699</v>
      </c>
      <c r="DAK1905" s="2156">
        <v>0</v>
      </c>
      <c r="DAL1905" s="2156">
        <v>85000</v>
      </c>
      <c r="DAM1905" s="2157">
        <v>0</v>
      </c>
      <c r="DAN1905" s="1230">
        <f t="shared" si="1143"/>
        <v>0</v>
      </c>
      <c r="DAO1905" s="1193"/>
      <c r="DAP1905" s="1193"/>
      <c r="DAQ1905" s="2153" t="s">
        <v>788</v>
      </c>
      <c r="DAR1905" s="1800" t="s">
        <v>699</v>
      </c>
      <c r="DAS1905" s="2156">
        <v>0</v>
      </c>
      <c r="DAT1905" s="2156">
        <v>85000</v>
      </c>
      <c r="DAU1905" s="2157">
        <v>0</v>
      </c>
      <c r="DAV1905" s="1230">
        <f t="shared" si="1145"/>
        <v>0</v>
      </c>
      <c r="DAW1905" s="1193"/>
      <c r="DAX1905" s="1193"/>
      <c r="DAY1905" s="2153" t="s">
        <v>788</v>
      </c>
      <c r="DAZ1905" s="1800" t="s">
        <v>699</v>
      </c>
      <c r="DBA1905" s="2156">
        <v>0</v>
      </c>
      <c r="DBB1905" s="2156">
        <v>85000</v>
      </c>
      <c r="DBC1905" s="2157">
        <v>0</v>
      </c>
      <c r="DBD1905" s="1230">
        <f t="shared" si="1147"/>
        <v>0</v>
      </c>
      <c r="DBE1905" s="1193"/>
      <c r="DBF1905" s="1193"/>
      <c r="DBG1905" s="2153" t="s">
        <v>788</v>
      </c>
      <c r="DBH1905" s="1800" t="s">
        <v>699</v>
      </c>
      <c r="DBI1905" s="2156">
        <v>0</v>
      </c>
      <c r="DBJ1905" s="2156">
        <v>85000</v>
      </c>
      <c r="DBK1905" s="2157">
        <v>0</v>
      </c>
      <c r="DBL1905" s="1230">
        <f t="shared" si="1149"/>
        <v>0</v>
      </c>
      <c r="DBM1905" s="1193"/>
      <c r="DBN1905" s="1193"/>
      <c r="DBO1905" s="2153" t="s">
        <v>788</v>
      </c>
      <c r="DBP1905" s="1800" t="s">
        <v>699</v>
      </c>
      <c r="DBQ1905" s="2156">
        <v>0</v>
      </c>
      <c r="DBR1905" s="2156">
        <v>85000</v>
      </c>
      <c r="DBS1905" s="2157">
        <v>0</v>
      </c>
      <c r="DBT1905" s="1230">
        <f t="shared" si="1151"/>
        <v>0</v>
      </c>
      <c r="DBU1905" s="1193"/>
      <c r="DBV1905" s="1193"/>
      <c r="DBW1905" s="2153" t="s">
        <v>788</v>
      </c>
      <c r="DBX1905" s="1800" t="s">
        <v>699</v>
      </c>
      <c r="DBY1905" s="2156">
        <v>0</v>
      </c>
      <c r="DBZ1905" s="2156">
        <v>85000</v>
      </c>
      <c r="DCA1905" s="2157">
        <v>0</v>
      </c>
      <c r="DCB1905" s="1230">
        <f t="shared" si="1153"/>
        <v>0</v>
      </c>
      <c r="DCC1905" s="1193"/>
      <c r="DCD1905" s="1193"/>
      <c r="DCE1905" s="2153" t="s">
        <v>788</v>
      </c>
      <c r="DCF1905" s="1800" t="s">
        <v>699</v>
      </c>
      <c r="DCG1905" s="2156">
        <v>0</v>
      </c>
      <c r="DCH1905" s="2156">
        <v>85000</v>
      </c>
      <c r="DCI1905" s="2157">
        <v>0</v>
      </c>
      <c r="DCJ1905" s="1230">
        <f t="shared" si="1155"/>
        <v>0</v>
      </c>
      <c r="DCK1905" s="1193"/>
      <c r="DCL1905" s="1193"/>
      <c r="DCM1905" s="2153" t="s">
        <v>788</v>
      </c>
      <c r="DCN1905" s="1800" t="s">
        <v>699</v>
      </c>
      <c r="DCO1905" s="2156">
        <v>0</v>
      </c>
      <c r="DCP1905" s="2156">
        <v>85000</v>
      </c>
      <c r="DCQ1905" s="2157">
        <v>0</v>
      </c>
      <c r="DCR1905" s="1230">
        <f t="shared" si="1157"/>
        <v>0</v>
      </c>
      <c r="DCS1905" s="1193"/>
      <c r="DCT1905" s="1193"/>
      <c r="DCU1905" s="2153" t="s">
        <v>788</v>
      </c>
      <c r="DCV1905" s="1800" t="s">
        <v>699</v>
      </c>
      <c r="DCW1905" s="2156">
        <v>0</v>
      </c>
      <c r="DCX1905" s="2156">
        <v>85000</v>
      </c>
      <c r="DCY1905" s="2157">
        <v>0</v>
      </c>
      <c r="DCZ1905" s="1230">
        <f t="shared" si="1159"/>
        <v>0</v>
      </c>
      <c r="DDA1905" s="1193"/>
      <c r="DDB1905" s="1193"/>
      <c r="DDC1905" s="2153" t="s">
        <v>788</v>
      </c>
      <c r="DDD1905" s="1800" t="s">
        <v>699</v>
      </c>
      <c r="DDE1905" s="2156">
        <v>0</v>
      </c>
      <c r="DDF1905" s="2156">
        <v>85000</v>
      </c>
      <c r="DDG1905" s="2157">
        <v>0</v>
      </c>
      <c r="DDH1905" s="1230">
        <f t="shared" si="1161"/>
        <v>0</v>
      </c>
      <c r="DDI1905" s="1193"/>
      <c r="DDJ1905" s="1193"/>
      <c r="DDK1905" s="2153" t="s">
        <v>788</v>
      </c>
      <c r="DDL1905" s="1800" t="s">
        <v>699</v>
      </c>
      <c r="DDM1905" s="2156">
        <v>0</v>
      </c>
      <c r="DDN1905" s="2156">
        <v>85000</v>
      </c>
      <c r="DDO1905" s="2157">
        <v>0</v>
      </c>
      <c r="DDP1905" s="1230">
        <f t="shared" si="1163"/>
        <v>0</v>
      </c>
      <c r="DDQ1905" s="1193"/>
      <c r="DDR1905" s="1193"/>
      <c r="DDS1905" s="2153" t="s">
        <v>788</v>
      </c>
      <c r="DDT1905" s="1800" t="s">
        <v>699</v>
      </c>
      <c r="DDU1905" s="2156">
        <v>0</v>
      </c>
      <c r="DDV1905" s="2156">
        <v>85000</v>
      </c>
      <c r="DDW1905" s="2157">
        <v>0</v>
      </c>
      <c r="DDX1905" s="1230">
        <f t="shared" si="1165"/>
        <v>0</v>
      </c>
      <c r="DDY1905" s="1193"/>
      <c r="DDZ1905" s="1193"/>
      <c r="DEA1905" s="2153" t="s">
        <v>788</v>
      </c>
      <c r="DEB1905" s="1800" t="s">
        <v>699</v>
      </c>
      <c r="DEC1905" s="2156">
        <v>0</v>
      </c>
      <c r="DED1905" s="2156">
        <v>85000</v>
      </c>
      <c r="DEE1905" s="2157">
        <v>0</v>
      </c>
      <c r="DEF1905" s="1230">
        <f t="shared" si="1167"/>
        <v>0</v>
      </c>
      <c r="DEG1905" s="1193"/>
      <c r="DEH1905" s="1193"/>
      <c r="DEI1905" s="2153" t="s">
        <v>788</v>
      </c>
      <c r="DEJ1905" s="1800" t="s">
        <v>699</v>
      </c>
      <c r="DEK1905" s="2156">
        <v>0</v>
      </c>
      <c r="DEL1905" s="2156">
        <v>85000</v>
      </c>
      <c r="DEM1905" s="2157">
        <v>0</v>
      </c>
      <c r="DEN1905" s="1230">
        <f t="shared" si="1169"/>
        <v>0</v>
      </c>
      <c r="DEO1905" s="1193"/>
      <c r="DEP1905" s="1193"/>
      <c r="DEQ1905" s="2153" t="s">
        <v>788</v>
      </c>
      <c r="DER1905" s="1800" t="s">
        <v>699</v>
      </c>
      <c r="DES1905" s="2156">
        <v>0</v>
      </c>
      <c r="DET1905" s="2156">
        <v>85000</v>
      </c>
      <c r="DEU1905" s="2157">
        <v>0</v>
      </c>
      <c r="DEV1905" s="1230">
        <f t="shared" si="1171"/>
        <v>0</v>
      </c>
      <c r="DEW1905" s="1193"/>
      <c r="DEX1905" s="1193"/>
      <c r="DEY1905" s="2153" t="s">
        <v>788</v>
      </c>
      <c r="DEZ1905" s="1800" t="s">
        <v>699</v>
      </c>
      <c r="DFA1905" s="2156">
        <v>0</v>
      </c>
      <c r="DFB1905" s="2156">
        <v>85000</v>
      </c>
      <c r="DFC1905" s="2157">
        <v>0</v>
      </c>
      <c r="DFD1905" s="1230">
        <f t="shared" si="1173"/>
        <v>0</v>
      </c>
      <c r="DFE1905" s="1193"/>
      <c r="DFF1905" s="1193"/>
      <c r="DFG1905" s="2153" t="s">
        <v>788</v>
      </c>
      <c r="DFH1905" s="1800" t="s">
        <v>699</v>
      </c>
      <c r="DFI1905" s="2156">
        <v>0</v>
      </c>
      <c r="DFJ1905" s="2156">
        <v>85000</v>
      </c>
      <c r="DFK1905" s="2157">
        <v>0</v>
      </c>
      <c r="DFL1905" s="1230">
        <f t="shared" si="1175"/>
        <v>0</v>
      </c>
      <c r="DFM1905" s="1193"/>
      <c r="DFN1905" s="1193"/>
      <c r="DFO1905" s="2153" t="s">
        <v>788</v>
      </c>
      <c r="DFP1905" s="1800" t="s">
        <v>699</v>
      </c>
      <c r="DFQ1905" s="2156">
        <v>0</v>
      </c>
      <c r="DFR1905" s="2156">
        <v>85000</v>
      </c>
      <c r="DFS1905" s="2157">
        <v>0</v>
      </c>
      <c r="DFT1905" s="1230">
        <f t="shared" si="1177"/>
        <v>0</v>
      </c>
      <c r="DFU1905" s="1193"/>
      <c r="DFV1905" s="1193"/>
      <c r="DFW1905" s="2153" t="s">
        <v>788</v>
      </c>
      <c r="DFX1905" s="1800" t="s">
        <v>699</v>
      </c>
      <c r="DFY1905" s="2156">
        <v>0</v>
      </c>
      <c r="DFZ1905" s="2156">
        <v>85000</v>
      </c>
      <c r="DGA1905" s="2157">
        <v>0</v>
      </c>
      <c r="DGB1905" s="1230">
        <f t="shared" si="1179"/>
        <v>0</v>
      </c>
      <c r="DGC1905" s="1193"/>
      <c r="DGD1905" s="1193"/>
      <c r="DGE1905" s="2153" t="s">
        <v>788</v>
      </c>
      <c r="DGF1905" s="1800" t="s">
        <v>699</v>
      </c>
      <c r="DGG1905" s="2156">
        <v>0</v>
      </c>
      <c r="DGH1905" s="2156">
        <v>85000</v>
      </c>
      <c r="DGI1905" s="2157">
        <v>0</v>
      </c>
      <c r="DGJ1905" s="1230">
        <f t="shared" si="1181"/>
        <v>0</v>
      </c>
      <c r="DGK1905" s="1193"/>
      <c r="DGL1905" s="1193"/>
      <c r="DGM1905" s="2153" t="s">
        <v>788</v>
      </c>
      <c r="DGN1905" s="1800" t="s">
        <v>699</v>
      </c>
      <c r="DGO1905" s="2156">
        <v>0</v>
      </c>
      <c r="DGP1905" s="2156">
        <v>85000</v>
      </c>
      <c r="DGQ1905" s="2157">
        <v>0</v>
      </c>
      <c r="DGR1905" s="1230">
        <f t="shared" si="1183"/>
        <v>0</v>
      </c>
      <c r="DGS1905" s="1193"/>
      <c r="DGT1905" s="1193"/>
      <c r="DGU1905" s="2153" t="s">
        <v>788</v>
      </c>
      <c r="DGV1905" s="1800" t="s">
        <v>699</v>
      </c>
      <c r="DGW1905" s="2156">
        <v>0</v>
      </c>
      <c r="DGX1905" s="2156">
        <v>85000</v>
      </c>
      <c r="DGY1905" s="2157">
        <v>0</v>
      </c>
      <c r="DGZ1905" s="1230">
        <f t="shared" si="1185"/>
        <v>0</v>
      </c>
      <c r="DHA1905" s="1193"/>
      <c r="DHB1905" s="1193"/>
      <c r="DHC1905" s="2153" t="s">
        <v>788</v>
      </c>
      <c r="DHD1905" s="1800" t="s">
        <v>699</v>
      </c>
      <c r="DHE1905" s="2156">
        <v>0</v>
      </c>
      <c r="DHF1905" s="2156">
        <v>85000</v>
      </c>
      <c r="DHG1905" s="2157">
        <v>0</v>
      </c>
      <c r="DHH1905" s="1230">
        <f t="shared" si="1187"/>
        <v>0</v>
      </c>
      <c r="DHI1905" s="1193"/>
      <c r="DHJ1905" s="1193"/>
      <c r="DHK1905" s="2153" t="s">
        <v>788</v>
      </c>
      <c r="DHL1905" s="1800" t="s">
        <v>699</v>
      </c>
      <c r="DHM1905" s="2156">
        <v>0</v>
      </c>
      <c r="DHN1905" s="2156">
        <v>85000</v>
      </c>
      <c r="DHO1905" s="2157">
        <v>0</v>
      </c>
      <c r="DHP1905" s="1230">
        <f t="shared" si="1189"/>
        <v>0</v>
      </c>
      <c r="DHQ1905" s="1193"/>
      <c r="DHR1905" s="1193"/>
      <c r="DHS1905" s="2153" t="s">
        <v>788</v>
      </c>
      <c r="DHT1905" s="1800" t="s">
        <v>699</v>
      </c>
      <c r="DHU1905" s="2156">
        <v>0</v>
      </c>
      <c r="DHV1905" s="2156">
        <v>85000</v>
      </c>
      <c r="DHW1905" s="2157">
        <v>0</v>
      </c>
      <c r="DHX1905" s="1230">
        <f t="shared" si="1191"/>
        <v>0</v>
      </c>
      <c r="DHY1905" s="1193"/>
      <c r="DHZ1905" s="1193"/>
      <c r="DIA1905" s="2153" t="s">
        <v>788</v>
      </c>
      <c r="DIB1905" s="1800" t="s">
        <v>699</v>
      </c>
      <c r="DIC1905" s="2156">
        <v>0</v>
      </c>
      <c r="DID1905" s="2156">
        <v>85000</v>
      </c>
      <c r="DIE1905" s="2157">
        <v>0</v>
      </c>
      <c r="DIF1905" s="1230">
        <f t="shared" si="1193"/>
        <v>0</v>
      </c>
      <c r="DIG1905" s="1193"/>
      <c r="DIH1905" s="1193"/>
      <c r="DII1905" s="2153" t="s">
        <v>788</v>
      </c>
      <c r="DIJ1905" s="1800" t="s">
        <v>699</v>
      </c>
      <c r="DIK1905" s="2156">
        <v>0</v>
      </c>
      <c r="DIL1905" s="2156">
        <v>85000</v>
      </c>
      <c r="DIM1905" s="2157">
        <v>0</v>
      </c>
      <c r="DIN1905" s="1230">
        <f t="shared" si="1195"/>
        <v>0</v>
      </c>
      <c r="DIO1905" s="1193"/>
      <c r="DIP1905" s="1193"/>
      <c r="DIQ1905" s="2153" t="s">
        <v>788</v>
      </c>
      <c r="DIR1905" s="1800" t="s">
        <v>699</v>
      </c>
      <c r="DIS1905" s="2156">
        <v>0</v>
      </c>
      <c r="DIT1905" s="2156">
        <v>85000</v>
      </c>
      <c r="DIU1905" s="2157">
        <v>0</v>
      </c>
      <c r="DIV1905" s="1230">
        <f t="shared" si="1197"/>
        <v>0</v>
      </c>
      <c r="DIW1905" s="1193"/>
      <c r="DIX1905" s="1193"/>
      <c r="DIY1905" s="2153" t="s">
        <v>788</v>
      </c>
      <c r="DIZ1905" s="1800" t="s">
        <v>699</v>
      </c>
      <c r="DJA1905" s="2156">
        <v>0</v>
      </c>
      <c r="DJB1905" s="2156">
        <v>85000</v>
      </c>
      <c r="DJC1905" s="2157">
        <v>0</v>
      </c>
      <c r="DJD1905" s="1230">
        <f t="shared" si="1199"/>
        <v>0</v>
      </c>
      <c r="DJE1905" s="1193"/>
      <c r="DJF1905" s="1193"/>
      <c r="DJG1905" s="2153" t="s">
        <v>788</v>
      </c>
      <c r="DJH1905" s="1800" t="s">
        <v>699</v>
      </c>
      <c r="DJI1905" s="2156">
        <v>0</v>
      </c>
      <c r="DJJ1905" s="2156">
        <v>85000</v>
      </c>
      <c r="DJK1905" s="2157">
        <v>0</v>
      </c>
      <c r="DJL1905" s="1230">
        <f t="shared" si="1201"/>
        <v>0</v>
      </c>
      <c r="DJM1905" s="1193"/>
      <c r="DJN1905" s="1193"/>
      <c r="DJO1905" s="2153" t="s">
        <v>788</v>
      </c>
      <c r="DJP1905" s="1800" t="s">
        <v>699</v>
      </c>
      <c r="DJQ1905" s="2156">
        <v>0</v>
      </c>
      <c r="DJR1905" s="2156">
        <v>85000</v>
      </c>
      <c r="DJS1905" s="2157">
        <v>0</v>
      </c>
      <c r="DJT1905" s="1230">
        <f t="shared" si="1203"/>
        <v>0</v>
      </c>
      <c r="DJU1905" s="1193"/>
      <c r="DJV1905" s="1193"/>
      <c r="DJW1905" s="2153" t="s">
        <v>788</v>
      </c>
      <c r="DJX1905" s="1800" t="s">
        <v>699</v>
      </c>
      <c r="DJY1905" s="2156">
        <v>0</v>
      </c>
      <c r="DJZ1905" s="2156">
        <v>85000</v>
      </c>
      <c r="DKA1905" s="2157">
        <v>0</v>
      </c>
      <c r="DKB1905" s="1230">
        <f t="shared" si="1205"/>
        <v>0</v>
      </c>
      <c r="DKC1905" s="1193"/>
      <c r="DKD1905" s="1193"/>
      <c r="DKE1905" s="2153" t="s">
        <v>788</v>
      </c>
      <c r="DKF1905" s="1800" t="s">
        <v>699</v>
      </c>
      <c r="DKG1905" s="2156">
        <v>0</v>
      </c>
      <c r="DKH1905" s="2156">
        <v>85000</v>
      </c>
      <c r="DKI1905" s="2157">
        <v>0</v>
      </c>
      <c r="DKJ1905" s="1230">
        <f t="shared" si="1207"/>
        <v>0</v>
      </c>
      <c r="DKK1905" s="1193"/>
      <c r="DKL1905" s="1193"/>
      <c r="DKM1905" s="2153" t="s">
        <v>788</v>
      </c>
      <c r="DKN1905" s="1800" t="s">
        <v>699</v>
      </c>
      <c r="DKO1905" s="2156">
        <v>0</v>
      </c>
      <c r="DKP1905" s="2156">
        <v>85000</v>
      </c>
      <c r="DKQ1905" s="2157">
        <v>0</v>
      </c>
      <c r="DKR1905" s="1230">
        <f t="shared" si="1209"/>
        <v>0</v>
      </c>
      <c r="DKS1905" s="1193"/>
      <c r="DKT1905" s="1193"/>
      <c r="DKU1905" s="2153" t="s">
        <v>788</v>
      </c>
      <c r="DKV1905" s="1800" t="s">
        <v>699</v>
      </c>
      <c r="DKW1905" s="2156">
        <v>0</v>
      </c>
      <c r="DKX1905" s="2156">
        <v>85000</v>
      </c>
      <c r="DKY1905" s="2157">
        <v>0</v>
      </c>
      <c r="DKZ1905" s="1230">
        <f t="shared" si="1211"/>
        <v>0</v>
      </c>
      <c r="DLA1905" s="1193"/>
      <c r="DLB1905" s="1193"/>
      <c r="DLC1905" s="2153" t="s">
        <v>788</v>
      </c>
      <c r="DLD1905" s="1800" t="s">
        <v>699</v>
      </c>
      <c r="DLE1905" s="2156">
        <v>0</v>
      </c>
      <c r="DLF1905" s="2156">
        <v>85000</v>
      </c>
      <c r="DLG1905" s="2157">
        <v>0</v>
      </c>
      <c r="DLH1905" s="1230">
        <f t="shared" si="1213"/>
        <v>0</v>
      </c>
      <c r="DLI1905" s="1193"/>
      <c r="DLJ1905" s="1193"/>
      <c r="DLK1905" s="2153" t="s">
        <v>788</v>
      </c>
      <c r="DLL1905" s="1800" t="s">
        <v>699</v>
      </c>
      <c r="DLM1905" s="2156">
        <v>0</v>
      </c>
      <c r="DLN1905" s="2156">
        <v>85000</v>
      </c>
      <c r="DLO1905" s="2157">
        <v>0</v>
      </c>
      <c r="DLP1905" s="1230">
        <f t="shared" si="1215"/>
        <v>0</v>
      </c>
      <c r="DLQ1905" s="1193"/>
      <c r="DLR1905" s="1193"/>
      <c r="DLS1905" s="2153" t="s">
        <v>788</v>
      </c>
      <c r="DLT1905" s="1800" t="s">
        <v>699</v>
      </c>
      <c r="DLU1905" s="2156">
        <v>0</v>
      </c>
      <c r="DLV1905" s="2156">
        <v>85000</v>
      </c>
      <c r="DLW1905" s="2157">
        <v>0</v>
      </c>
      <c r="DLX1905" s="1230">
        <f t="shared" si="1217"/>
        <v>0</v>
      </c>
      <c r="DLY1905" s="1193"/>
      <c r="DLZ1905" s="1193"/>
      <c r="DMA1905" s="2153" t="s">
        <v>788</v>
      </c>
      <c r="DMB1905" s="1800" t="s">
        <v>699</v>
      </c>
      <c r="DMC1905" s="2156">
        <v>0</v>
      </c>
      <c r="DMD1905" s="2156">
        <v>85000</v>
      </c>
      <c r="DME1905" s="2157">
        <v>0</v>
      </c>
      <c r="DMF1905" s="1230">
        <f t="shared" si="1219"/>
        <v>0</v>
      </c>
      <c r="DMG1905" s="1193"/>
      <c r="DMH1905" s="1193"/>
      <c r="DMI1905" s="2153" t="s">
        <v>788</v>
      </c>
      <c r="DMJ1905" s="1800" t="s">
        <v>699</v>
      </c>
      <c r="DMK1905" s="2156">
        <v>0</v>
      </c>
      <c r="DML1905" s="2156">
        <v>85000</v>
      </c>
      <c r="DMM1905" s="2157">
        <v>0</v>
      </c>
      <c r="DMN1905" s="1230">
        <f t="shared" si="1221"/>
        <v>0</v>
      </c>
      <c r="DMO1905" s="1193"/>
      <c r="DMP1905" s="1193"/>
      <c r="DMQ1905" s="2153" t="s">
        <v>788</v>
      </c>
      <c r="DMR1905" s="1800" t="s">
        <v>699</v>
      </c>
      <c r="DMS1905" s="2156">
        <v>0</v>
      </c>
      <c r="DMT1905" s="2156">
        <v>85000</v>
      </c>
      <c r="DMU1905" s="2157">
        <v>0</v>
      </c>
      <c r="DMV1905" s="1230">
        <f t="shared" si="1223"/>
        <v>0</v>
      </c>
      <c r="DMW1905" s="1193"/>
      <c r="DMX1905" s="1193"/>
      <c r="DMY1905" s="2153" t="s">
        <v>788</v>
      </c>
      <c r="DMZ1905" s="1800" t="s">
        <v>699</v>
      </c>
      <c r="DNA1905" s="2156">
        <v>0</v>
      </c>
      <c r="DNB1905" s="2156">
        <v>85000</v>
      </c>
      <c r="DNC1905" s="2157">
        <v>0</v>
      </c>
      <c r="DND1905" s="1230">
        <f t="shared" si="1225"/>
        <v>0</v>
      </c>
      <c r="DNE1905" s="1193"/>
      <c r="DNF1905" s="1193"/>
      <c r="DNG1905" s="2153" t="s">
        <v>788</v>
      </c>
      <c r="DNH1905" s="1800" t="s">
        <v>699</v>
      </c>
      <c r="DNI1905" s="2156">
        <v>0</v>
      </c>
      <c r="DNJ1905" s="2156">
        <v>85000</v>
      </c>
      <c r="DNK1905" s="2157">
        <v>0</v>
      </c>
      <c r="DNL1905" s="1230">
        <f t="shared" si="1227"/>
        <v>0</v>
      </c>
      <c r="DNM1905" s="1193"/>
      <c r="DNN1905" s="1193"/>
      <c r="DNO1905" s="2153" t="s">
        <v>788</v>
      </c>
      <c r="DNP1905" s="1800" t="s">
        <v>699</v>
      </c>
      <c r="DNQ1905" s="2156">
        <v>0</v>
      </c>
      <c r="DNR1905" s="2156">
        <v>85000</v>
      </c>
      <c r="DNS1905" s="2157">
        <v>0</v>
      </c>
      <c r="DNT1905" s="1230">
        <f t="shared" si="1229"/>
        <v>0</v>
      </c>
      <c r="DNU1905" s="1193"/>
      <c r="DNV1905" s="1193"/>
      <c r="DNW1905" s="2153" t="s">
        <v>788</v>
      </c>
      <c r="DNX1905" s="1800" t="s">
        <v>699</v>
      </c>
      <c r="DNY1905" s="2156">
        <v>0</v>
      </c>
      <c r="DNZ1905" s="2156">
        <v>85000</v>
      </c>
      <c r="DOA1905" s="2157">
        <v>0</v>
      </c>
      <c r="DOB1905" s="1230">
        <f t="shared" si="1231"/>
        <v>0</v>
      </c>
      <c r="DOC1905" s="1193"/>
      <c r="DOD1905" s="1193"/>
      <c r="DOE1905" s="2153" t="s">
        <v>788</v>
      </c>
      <c r="DOF1905" s="1800" t="s">
        <v>699</v>
      </c>
      <c r="DOG1905" s="2156">
        <v>0</v>
      </c>
      <c r="DOH1905" s="2156">
        <v>85000</v>
      </c>
      <c r="DOI1905" s="2157">
        <v>0</v>
      </c>
      <c r="DOJ1905" s="1230">
        <f t="shared" si="1233"/>
        <v>0</v>
      </c>
      <c r="DOK1905" s="1193"/>
      <c r="DOL1905" s="1193"/>
      <c r="DOM1905" s="2153" t="s">
        <v>788</v>
      </c>
      <c r="DON1905" s="1800" t="s">
        <v>699</v>
      </c>
      <c r="DOO1905" s="2156">
        <v>0</v>
      </c>
      <c r="DOP1905" s="2156">
        <v>85000</v>
      </c>
      <c r="DOQ1905" s="2157">
        <v>0</v>
      </c>
      <c r="DOR1905" s="1230">
        <f t="shared" si="1235"/>
        <v>0</v>
      </c>
      <c r="DOS1905" s="1193"/>
      <c r="DOT1905" s="1193"/>
      <c r="DOU1905" s="2153" t="s">
        <v>788</v>
      </c>
      <c r="DOV1905" s="1800" t="s">
        <v>699</v>
      </c>
      <c r="DOW1905" s="2156">
        <v>0</v>
      </c>
      <c r="DOX1905" s="2156">
        <v>85000</v>
      </c>
      <c r="DOY1905" s="2157">
        <v>0</v>
      </c>
      <c r="DOZ1905" s="1230">
        <f t="shared" si="1237"/>
        <v>0</v>
      </c>
      <c r="DPA1905" s="1193"/>
      <c r="DPB1905" s="1193"/>
      <c r="DPC1905" s="2153" t="s">
        <v>788</v>
      </c>
      <c r="DPD1905" s="1800" t="s">
        <v>699</v>
      </c>
      <c r="DPE1905" s="2156">
        <v>0</v>
      </c>
      <c r="DPF1905" s="2156">
        <v>85000</v>
      </c>
      <c r="DPG1905" s="2157">
        <v>0</v>
      </c>
      <c r="DPH1905" s="1230">
        <f t="shared" si="1239"/>
        <v>0</v>
      </c>
      <c r="DPI1905" s="1193"/>
      <c r="DPJ1905" s="1193"/>
      <c r="DPK1905" s="2153" t="s">
        <v>788</v>
      </c>
      <c r="DPL1905" s="1800" t="s">
        <v>699</v>
      </c>
      <c r="DPM1905" s="2156">
        <v>0</v>
      </c>
      <c r="DPN1905" s="2156">
        <v>85000</v>
      </c>
      <c r="DPO1905" s="2157">
        <v>0</v>
      </c>
      <c r="DPP1905" s="1230">
        <f t="shared" si="1241"/>
        <v>0</v>
      </c>
      <c r="DPQ1905" s="1193"/>
      <c r="DPR1905" s="1193"/>
      <c r="DPS1905" s="2153" t="s">
        <v>788</v>
      </c>
      <c r="DPT1905" s="1800" t="s">
        <v>699</v>
      </c>
      <c r="DPU1905" s="2156">
        <v>0</v>
      </c>
      <c r="DPV1905" s="2156">
        <v>85000</v>
      </c>
      <c r="DPW1905" s="2157">
        <v>0</v>
      </c>
      <c r="DPX1905" s="1230">
        <f t="shared" si="1243"/>
        <v>0</v>
      </c>
      <c r="DPY1905" s="1193"/>
      <c r="DPZ1905" s="1193"/>
      <c r="DQA1905" s="2153" t="s">
        <v>788</v>
      </c>
      <c r="DQB1905" s="1800" t="s">
        <v>699</v>
      </c>
      <c r="DQC1905" s="2156">
        <v>0</v>
      </c>
      <c r="DQD1905" s="2156">
        <v>85000</v>
      </c>
      <c r="DQE1905" s="2157">
        <v>0</v>
      </c>
      <c r="DQF1905" s="1230">
        <f t="shared" si="1245"/>
        <v>0</v>
      </c>
      <c r="DQG1905" s="1193"/>
      <c r="DQH1905" s="1193"/>
      <c r="DQI1905" s="2153" t="s">
        <v>788</v>
      </c>
      <c r="DQJ1905" s="1800" t="s">
        <v>699</v>
      </c>
      <c r="DQK1905" s="2156">
        <v>0</v>
      </c>
      <c r="DQL1905" s="2156">
        <v>85000</v>
      </c>
      <c r="DQM1905" s="2157">
        <v>0</v>
      </c>
      <c r="DQN1905" s="1230">
        <f t="shared" si="1247"/>
        <v>0</v>
      </c>
      <c r="DQO1905" s="1193"/>
      <c r="DQP1905" s="1193"/>
      <c r="DQQ1905" s="2153" t="s">
        <v>788</v>
      </c>
      <c r="DQR1905" s="1800" t="s">
        <v>699</v>
      </c>
      <c r="DQS1905" s="2156">
        <v>0</v>
      </c>
      <c r="DQT1905" s="2156">
        <v>85000</v>
      </c>
      <c r="DQU1905" s="2157">
        <v>0</v>
      </c>
      <c r="DQV1905" s="1230">
        <f t="shared" si="1249"/>
        <v>0</v>
      </c>
      <c r="DQW1905" s="1193"/>
      <c r="DQX1905" s="1193"/>
      <c r="DQY1905" s="2153" t="s">
        <v>788</v>
      </c>
      <c r="DQZ1905" s="1800" t="s">
        <v>699</v>
      </c>
      <c r="DRA1905" s="2156">
        <v>0</v>
      </c>
      <c r="DRB1905" s="2156">
        <v>85000</v>
      </c>
      <c r="DRC1905" s="2157">
        <v>0</v>
      </c>
      <c r="DRD1905" s="1230">
        <f t="shared" si="1251"/>
        <v>0</v>
      </c>
      <c r="DRE1905" s="1193"/>
      <c r="DRF1905" s="1193"/>
      <c r="DRG1905" s="2153" t="s">
        <v>788</v>
      </c>
      <c r="DRH1905" s="1800" t="s">
        <v>699</v>
      </c>
      <c r="DRI1905" s="2156">
        <v>0</v>
      </c>
      <c r="DRJ1905" s="2156">
        <v>85000</v>
      </c>
      <c r="DRK1905" s="2157">
        <v>0</v>
      </c>
      <c r="DRL1905" s="1230">
        <f t="shared" si="1253"/>
        <v>0</v>
      </c>
      <c r="DRM1905" s="1193"/>
      <c r="DRN1905" s="1193"/>
      <c r="DRO1905" s="2153" t="s">
        <v>788</v>
      </c>
      <c r="DRP1905" s="1800" t="s">
        <v>699</v>
      </c>
      <c r="DRQ1905" s="2156">
        <v>0</v>
      </c>
      <c r="DRR1905" s="2156">
        <v>85000</v>
      </c>
      <c r="DRS1905" s="2157">
        <v>0</v>
      </c>
      <c r="DRT1905" s="1230">
        <f t="shared" si="1255"/>
        <v>0</v>
      </c>
      <c r="DRU1905" s="1193"/>
      <c r="DRV1905" s="1193"/>
      <c r="DRW1905" s="2153" t="s">
        <v>788</v>
      </c>
      <c r="DRX1905" s="1800" t="s">
        <v>699</v>
      </c>
      <c r="DRY1905" s="2156">
        <v>0</v>
      </c>
      <c r="DRZ1905" s="2156">
        <v>85000</v>
      </c>
      <c r="DSA1905" s="2157">
        <v>0</v>
      </c>
      <c r="DSB1905" s="1230">
        <f t="shared" si="1257"/>
        <v>0</v>
      </c>
      <c r="DSC1905" s="1193"/>
      <c r="DSD1905" s="1193"/>
      <c r="DSE1905" s="2153" t="s">
        <v>788</v>
      </c>
      <c r="DSF1905" s="1800" t="s">
        <v>699</v>
      </c>
      <c r="DSG1905" s="2156">
        <v>0</v>
      </c>
      <c r="DSH1905" s="2156">
        <v>85000</v>
      </c>
      <c r="DSI1905" s="2157">
        <v>0</v>
      </c>
      <c r="DSJ1905" s="1230">
        <f t="shared" si="1259"/>
        <v>0</v>
      </c>
      <c r="DSK1905" s="1193"/>
      <c r="DSL1905" s="1193"/>
      <c r="DSM1905" s="2153" t="s">
        <v>788</v>
      </c>
      <c r="DSN1905" s="1800" t="s">
        <v>699</v>
      </c>
      <c r="DSO1905" s="2156">
        <v>0</v>
      </c>
      <c r="DSP1905" s="2156">
        <v>85000</v>
      </c>
      <c r="DSQ1905" s="2157">
        <v>0</v>
      </c>
      <c r="DSR1905" s="1230">
        <f t="shared" si="1261"/>
        <v>0</v>
      </c>
      <c r="DSS1905" s="1193"/>
      <c r="DST1905" s="1193"/>
      <c r="DSU1905" s="2153" t="s">
        <v>788</v>
      </c>
      <c r="DSV1905" s="1800" t="s">
        <v>699</v>
      </c>
      <c r="DSW1905" s="2156">
        <v>0</v>
      </c>
      <c r="DSX1905" s="2156">
        <v>85000</v>
      </c>
      <c r="DSY1905" s="2157">
        <v>0</v>
      </c>
      <c r="DSZ1905" s="1230">
        <f t="shared" si="1263"/>
        <v>0</v>
      </c>
      <c r="DTA1905" s="1193"/>
      <c r="DTB1905" s="1193"/>
      <c r="DTC1905" s="2153" t="s">
        <v>788</v>
      </c>
      <c r="DTD1905" s="1800" t="s">
        <v>699</v>
      </c>
      <c r="DTE1905" s="2156">
        <v>0</v>
      </c>
      <c r="DTF1905" s="2156">
        <v>85000</v>
      </c>
      <c r="DTG1905" s="2157">
        <v>0</v>
      </c>
      <c r="DTH1905" s="1230">
        <f t="shared" si="1265"/>
        <v>0</v>
      </c>
      <c r="DTI1905" s="1193"/>
      <c r="DTJ1905" s="1193"/>
      <c r="DTK1905" s="2153" t="s">
        <v>788</v>
      </c>
      <c r="DTL1905" s="1800" t="s">
        <v>699</v>
      </c>
      <c r="DTM1905" s="2156">
        <v>0</v>
      </c>
      <c r="DTN1905" s="2156">
        <v>85000</v>
      </c>
      <c r="DTO1905" s="2157">
        <v>0</v>
      </c>
      <c r="DTP1905" s="1230">
        <f t="shared" si="1267"/>
        <v>0</v>
      </c>
      <c r="DTQ1905" s="1193"/>
      <c r="DTR1905" s="1193"/>
      <c r="DTS1905" s="2153" t="s">
        <v>788</v>
      </c>
      <c r="DTT1905" s="1800" t="s">
        <v>699</v>
      </c>
      <c r="DTU1905" s="2156">
        <v>0</v>
      </c>
      <c r="DTV1905" s="2156">
        <v>85000</v>
      </c>
      <c r="DTW1905" s="2157">
        <v>0</v>
      </c>
      <c r="DTX1905" s="1230">
        <f t="shared" si="1269"/>
        <v>0</v>
      </c>
      <c r="DTY1905" s="1193"/>
      <c r="DTZ1905" s="1193"/>
      <c r="DUA1905" s="2153" t="s">
        <v>788</v>
      </c>
      <c r="DUB1905" s="1800" t="s">
        <v>699</v>
      </c>
      <c r="DUC1905" s="2156">
        <v>0</v>
      </c>
      <c r="DUD1905" s="2156">
        <v>85000</v>
      </c>
      <c r="DUE1905" s="2157">
        <v>0</v>
      </c>
      <c r="DUF1905" s="1230">
        <f t="shared" si="1271"/>
        <v>0</v>
      </c>
      <c r="DUG1905" s="1193"/>
      <c r="DUH1905" s="1193"/>
      <c r="DUI1905" s="2153" t="s">
        <v>788</v>
      </c>
      <c r="DUJ1905" s="1800" t="s">
        <v>699</v>
      </c>
      <c r="DUK1905" s="2156">
        <v>0</v>
      </c>
      <c r="DUL1905" s="2156">
        <v>85000</v>
      </c>
      <c r="DUM1905" s="2157">
        <v>0</v>
      </c>
      <c r="DUN1905" s="1230">
        <f t="shared" si="1273"/>
        <v>0</v>
      </c>
      <c r="DUO1905" s="1193"/>
      <c r="DUP1905" s="1193"/>
      <c r="DUQ1905" s="2153" t="s">
        <v>788</v>
      </c>
      <c r="DUR1905" s="1800" t="s">
        <v>699</v>
      </c>
      <c r="DUS1905" s="2156">
        <v>0</v>
      </c>
      <c r="DUT1905" s="2156">
        <v>85000</v>
      </c>
      <c r="DUU1905" s="2157">
        <v>0</v>
      </c>
      <c r="DUV1905" s="1230">
        <f t="shared" si="1275"/>
        <v>0</v>
      </c>
      <c r="DUW1905" s="1193"/>
      <c r="DUX1905" s="1193"/>
      <c r="DUY1905" s="2153" t="s">
        <v>788</v>
      </c>
      <c r="DUZ1905" s="1800" t="s">
        <v>699</v>
      </c>
      <c r="DVA1905" s="2156">
        <v>0</v>
      </c>
      <c r="DVB1905" s="2156">
        <v>85000</v>
      </c>
      <c r="DVC1905" s="2157">
        <v>0</v>
      </c>
      <c r="DVD1905" s="1230">
        <f t="shared" si="1277"/>
        <v>0</v>
      </c>
      <c r="DVE1905" s="1193"/>
      <c r="DVF1905" s="1193"/>
      <c r="DVG1905" s="2153" t="s">
        <v>788</v>
      </c>
      <c r="DVH1905" s="1800" t="s">
        <v>699</v>
      </c>
      <c r="DVI1905" s="2156">
        <v>0</v>
      </c>
      <c r="DVJ1905" s="2156">
        <v>85000</v>
      </c>
      <c r="DVK1905" s="2157">
        <v>0</v>
      </c>
      <c r="DVL1905" s="1230">
        <f t="shared" si="1279"/>
        <v>0</v>
      </c>
      <c r="DVM1905" s="1193"/>
      <c r="DVN1905" s="1193"/>
      <c r="DVO1905" s="2153" t="s">
        <v>788</v>
      </c>
      <c r="DVP1905" s="1800" t="s">
        <v>699</v>
      </c>
      <c r="DVQ1905" s="2156">
        <v>0</v>
      </c>
      <c r="DVR1905" s="2156">
        <v>85000</v>
      </c>
      <c r="DVS1905" s="2157">
        <v>0</v>
      </c>
      <c r="DVT1905" s="1230">
        <f t="shared" si="1281"/>
        <v>0</v>
      </c>
      <c r="DVU1905" s="1193"/>
      <c r="DVV1905" s="1193"/>
      <c r="DVW1905" s="2153" t="s">
        <v>788</v>
      </c>
      <c r="DVX1905" s="1800" t="s">
        <v>699</v>
      </c>
      <c r="DVY1905" s="2156">
        <v>0</v>
      </c>
      <c r="DVZ1905" s="2156">
        <v>85000</v>
      </c>
      <c r="DWA1905" s="2157">
        <v>0</v>
      </c>
      <c r="DWB1905" s="1230">
        <f t="shared" si="1283"/>
        <v>0</v>
      </c>
      <c r="DWC1905" s="1193"/>
      <c r="DWD1905" s="1193"/>
      <c r="DWE1905" s="2153" t="s">
        <v>788</v>
      </c>
      <c r="DWF1905" s="1800" t="s">
        <v>699</v>
      </c>
      <c r="DWG1905" s="2156">
        <v>0</v>
      </c>
      <c r="DWH1905" s="2156">
        <v>85000</v>
      </c>
      <c r="DWI1905" s="2157">
        <v>0</v>
      </c>
      <c r="DWJ1905" s="1230">
        <f t="shared" si="1285"/>
        <v>0</v>
      </c>
      <c r="DWK1905" s="1193"/>
      <c r="DWL1905" s="1193"/>
      <c r="DWM1905" s="2153" t="s">
        <v>788</v>
      </c>
      <c r="DWN1905" s="1800" t="s">
        <v>699</v>
      </c>
      <c r="DWO1905" s="2156">
        <v>0</v>
      </c>
      <c r="DWP1905" s="2156">
        <v>85000</v>
      </c>
      <c r="DWQ1905" s="2157">
        <v>0</v>
      </c>
      <c r="DWR1905" s="1230">
        <f t="shared" si="1287"/>
        <v>0</v>
      </c>
      <c r="DWS1905" s="1193"/>
      <c r="DWT1905" s="1193"/>
      <c r="DWU1905" s="2153" t="s">
        <v>788</v>
      </c>
      <c r="DWV1905" s="1800" t="s">
        <v>699</v>
      </c>
      <c r="DWW1905" s="2156">
        <v>0</v>
      </c>
      <c r="DWX1905" s="2156">
        <v>85000</v>
      </c>
      <c r="DWY1905" s="2157">
        <v>0</v>
      </c>
      <c r="DWZ1905" s="1230">
        <f t="shared" si="1289"/>
        <v>0</v>
      </c>
      <c r="DXA1905" s="1193"/>
      <c r="DXB1905" s="1193"/>
      <c r="DXC1905" s="2153" t="s">
        <v>788</v>
      </c>
      <c r="DXD1905" s="1800" t="s">
        <v>699</v>
      </c>
      <c r="DXE1905" s="2156">
        <v>0</v>
      </c>
      <c r="DXF1905" s="2156">
        <v>85000</v>
      </c>
      <c r="DXG1905" s="2157">
        <v>0</v>
      </c>
      <c r="DXH1905" s="1230">
        <f t="shared" si="1291"/>
        <v>0</v>
      </c>
      <c r="DXI1905" s="1193"/>
      <c r="DXJ1905" s="1193"/>
      <c r="DXK1905" s="2153" t="s">
        <v>788</v>
      </c>
      <c r="DXL1905" s="1800" t="s">
        <v>699</v>
      </c>
      <c r="DXM1905" s="2156">
        <v>0</v>
      </c>
      <c r="DXN1905" s="2156">
        <v>85000</v>
      </c>
      <c r="DXO1905" s="2157">
        <v>0</v>
      </c>
      <c r="DXP1905" s="1230">
        <f t="shared" si="1293"/>
        <v>0</v>
      </c>
      <c r="DXQ1905" s="1193"/>
      <c r="DXR1905" s="1193"/>
      <c r="DXS1905" s="2153" t="s">
        <v>788</v>
      </c>
      <c r="DXT1905" s="1800" t="s">
        <v>699</v>
      </c>
      <c r="DXU1905" s="2156">
        <v>0</v>
      </c>
      <c r="DXV1905" s="2156">
        <v>85000</v>
      </c>
      <c r="DXW1905" s="2157">
        <v>0</v>
      </c>
      <c r="DXX1905" s="1230">
        <f t="shared" si="1295"/>
        <v>0</v>
      </c>
      <c r="DXY1905" s="1193"/>
      <c r="DXZ1905" s="1193"/>
      <c r="DYA1905" s="2153" t="s">
        <v>788</v>
      </c>
      <c r="DYB1905" s="1800" t="s">
        <v>699</v>
      </c>
      <c r="DYC1905" s="2156">
        <v>0</v>
      </c>
      <c r="DYD1905" s="2156">
        <v>85000</v>
      </c>
      <c r="DYE1905" s="2157">
        <v>0</v>
      </c>
      <c r="DYF1905" s="1230">
        <f t="shared" si="1297"/>
        <v>0</v>
      </c>
      <c r="DYG1905" s="1193"/>
      <c r="DYH1905" s="1193"/>
      <c r="DYI1905" s="2153" t="s">
        <v>788</v>
      </c>
      <c r="DYJ1905" s="1800" t="s">
        <v>699</v>
      </c>
      <c r="DYK1905" s="2156">
        <v>0</v>
      </c>
      <c r="DYL1905" s="2156">
        <v>85000</v>
      </c>
      <c r="DYM1905" s="2157">
        <v>0</v>
      </c>
      <c r="DYN1905" s="1230">
        <f t="shared" si="1299"/>
        <v>0</v>
      </c>
      <c r="DYO1905" s="1193"/>
      <c r="DYP1905" s="1193"/>
      <c r="DYQ1905" s="2153" t="s">
        <v>788</v>
      </c>
      <c r="DYR1905" s="1800" t="s">
        <v>699</v>
      </c>
      <c r="DYS1905" s="2156">
        <v>0</v>
      </c>
      <c r="DYT1905" s="2156">
        <v>85000</v>
      </c>
      <c r="DYU1905" s="2157">
        <v>0</v>
      </c>
      <c r="DYV1905" s="1230">
        <f t="shared" si="1301"/>
        <v>0</v>
      </c>
      <c r="DYW1905" s="1193"/>
      <c r="DYX1905" s="1193"/>
      <c r="DYY1905" s="2153" t="s">
        <v>788</v>
      </c>
      <c r="DYZ1905" s="1800" t="s">
        <v>699</v>
      </c>
      <c r="DZA1905" s="2156">
        <v>0</v>
      </c>
      <c r="DZB1905" s="2156">
        <v>85000</v>
      </c>
      <c r="DZC1905" s="2157">
        <v>0</v>
      </c>
      <c r="DZD1905" s="1230">
        <f t="shared" si="1303"/>
        <v>0</v>
      </c>
      <c r="DZE1905" s="1193"/>
      <c r="DZF1905" s="1193"/>
      <c r="DZG1905" s="2153" t="s">
        <v>788</v>
      </c>
      <c r="DZH1905" s="1800" t="s">
        <v>699</v>
      </c>
      <c r="DZI1905" s="2156">
        <v>0</v>
      </c>
      <c r="DZJ1905" s="2156">
        <v>85000</v>
      </c>
      <c r="DZK1905" s="2157">
        <v>0</v>
      </c>
      <c r="DZL1905" s="1230">
        <f t="shared" si="1305"/>
        <v>0</v>
      </c>
      <c r="DZM1905" s="1193"/>
      <c r="DZN1905" s="1193"/>
      <c r="DZO1905" s="2153" t="s">
        <v>788</v>
      </c>
      <c r="DZP1905" s="1800" t="s">
        <v>699</v>
      </c>
      <c r="DZQ1905" s="2156">
        <v>0</v>
      </c>
      <c r="DZR1905" s="2156">
        <v>85000</v>
      </c>
      <c r="DZS1905" s="2157">
        <v>0</v>
      </c>
      <c r="DZT1905" s="1230">
        <f t="shared" si="1307"/>
        <v>0</v>
      </c>
      <c r="DZU1905" s="1193"/>
      <c r="DZV1905" s="1193"/>
      <c r="DZW1905" s="2153" t="s">
        <v>788</v>
      </c>
      <c r="DZX1905" s="1800" t="s">
        <v>699</v>
      </c>
      <c r="DZY1905" s="2156">
        <v>0</v>
      </c>
      <c r="DZZ1905" s="2156">
        <v>85000</v>
      </c>
      <c r="EAA1905" s="2157">
        <v>0</v>
      </c>
      <c r="EAB1905" s="1230">
        <f t="shared" si="1309"/>
        <v>0</v>
      </c>
      <c r="EAC1905" s="1193"/>
      <c r="EAD1905" s="1193"/>
      <c r="EAE1905" s="2153" t="s">
        <v>788</v>
      </c>
      <c r="EAF1905" s="1800" t="s">
        <v>699</v>
      </c>
      <c r="EAG1905" s="2156">
        <v>0</v>
      </c>
      <c r="EAH1905" s="2156">
        <v>85000</v>
      </c>
      <c r="EAI1905" s="2157">
        <v>0</v>
      </c>
      <c r="EAJ1905" s="1230">
        <f t="shared" si="1311"/>
        <v>0</v>
      </c>
      <c r="EAK1905" s="1193"/>
      <c r="EAL1905" s="1193"/>
      <c r="EAM1905" s="2153" t="s">
        <v>788</v>
      </c>
      <c r="EAN1905" s="1800" t="s">
        <v>699</v>
      </c>
      <c r="EAO1905" s="2156">
        <v>0</v>
      </c>
      <c r="EAP1905" s="2156">
        <v>85000</v>
      </c>
      <c r="EAQ1905" s="2157">
        <v>0</v>
      </c>
      <c r="EAR1905" s="1230">
        <f t="shared" si="1313"/>
        <v>0</v>
      </c>
      <c r="EAS1905" s="1193"/>
      <c r="EAT1905" s="1193"/>
      <c r="EAU1905" s="2153" t="s">
        <v>788</v>
      </c>
      <c r="EAV1905" s="1800" t="s">
        <v>699</v>
      </c>
      <c r="EAW1905" s="2156">
        <v>0</v>
      </c>
      <c r="EAX1905" s="2156">
        <v>85000</v>
      </c>
      <c r="EAY1905" s="2157">
        <v>0</v>
      </c>
      <c r="EAZ1905" s="1230">
        <f t="shared" si="1315"/>
        <v>0</v>
      </c>
      <c r="EBA1905" s="1193"/>
      <c r="EBB1905" s="1193"/>
      <c r="EBC1905" s="2153" t="s">
        <v>788</v>
      </c>
      <c r="EBD1905" s="1800" t="s">
        <v>699</v>
      </c>
      <c r="EBE1905" s="2156">
        <v>0</v>
      </c>
      <c r="EBF1905" s="2156">
        <v>85000</v>
      </c>
      <c r="EBG1905" s="2157">
        <v>0</v>
      </c>
      <c r="EBH1905" s="1230">
        <f t="shared" si="1317"/>
        <v>0</v>
      </c>
      <c r="EBI1905" s="1193"/>
      <c r="EBJ1905" s="1193"/>
      <c r="EBK1905" s="2153" t="s">
        <v>788</v>
      </c>
      <c r="EBL1905" s="1800" t="s">
        <v>699</v>
      </c>
      <c r="EBM1905" s="2156">
        <v>0</v>
      </c>
      <c r="EBN1905" s="2156">
        <v>85000</v>
      </c>
      <c r="EBO1905" s="2157">
        <v>0</v>
      </c>
      <c r="EBP1905" s="1230">
        <f t="shared" si="1319"/>
        <v>0</v>
      </c>
      <c r="EBQ1905" s="1193"/>
      <c r="EBR1905" s="1193"/>
      <c r="EBS1905" s="2153" t="s">
        <v>788</v>
      </c>
      <c r="EBT1905" s="1800" t="s">
        <v>699</v>
      </c>
      <c r="EBU1905" s="2156">
        <v>0</v>
      </c>
      <c r="EBV1905" s="2156">
        <v>85000</v>
      </c>
      <c r="EBW1905" s="2157">
        <v>0</v>
      </c>
      <c r="EBX1905" s="1230">
        <f t="shared" si="1321"/>
        <v>0</v>
      </c>
      <c r="EBY1905" s="1193"/>
      <c r="EBZ1905" s="1193"/>
      <c r="ECA1905" s="2153" t="s">
        <v>788</v>
      </c>
      <c r="ECB1905" s="1800" t="s">
        <v>699</v>
      </c>
      <c r="ECC1905" s="2156">
        <v>0</v>
      </c>
      <c r="ECD1905" s="2156">
        <v>85000</v>
      </c>
      <c r="ECE1905" s="2157">
        <v>0</v>
      </c>
      <c r="ECF1905" s="1230">
        <f t="shared" si="1323"/>
        <v>0</v>
      </c>
      <c r="ECG1905" s="1193"/>
      <c r="ECH1905" s="1193"/>
      <c r="ECI1905" s="2153" t="s">
        <v>788</v>
      </c>
      <c r="ECJ1905" s="1800" t="s">
        <v>699</v>
      </c>
      <c r="ECK1905" s="2156">
        <v>0</v>
      </c>
      <c r="ECL1905" s="2156">
        <v>85000</v>
      </c>
      <c r="ECM1905" s="2157">
        <v>0</v>
      </c>
      <c r="ECN1905" s="1230">
        <f t="shared" si="1325"/>
        <v>0</v>
      </c>
      <c r="ECO1905" s="1193"/>
      <c r="ECP1905" s="1193"/>
      <c r="ECQ1905" s="2153" t="s">
        <v>788</v>
      </c>
      <c r="ECR1905" s="1800" t="s">
        <v>699</v>
      </c>
      <c r="ECS1905" s="2156">
        <v>0</v>
      </c>
      <c r="ECT1905" s="2156">
        <v>85000</v>
      </c>
      <c r="ECU1905" s="2157">
        <v>0</v>
      </c>
      <c r="ECV1905" s="1230">
        <f t="shared" si="1327"/>
        <v>0</v>
      </c>
      <c r="ECW1905" s="1193"/>
      <c r="ECX1905" s="1193"/>
      <c r="ECY1905" s="2153" t="s">
        <v>788</v>
      </c>
      <c r="ECZ1905" s="1800" t="s">
        <v>699</v>
      </c>
      <c r="EDA1905" s="2156">
        <v>0</v>
      </c>
      <c r="EDB1905" s="2156">
        <v>85000</v>
      </c>
      <c r="EDC1905" s="2157">
        <v>0</v>
      </c>
      <c r="EDD1905" s="1230">
        <f t="shared" si="1329"/>
        <v>0</v>
      </c>
      <c r="EDE1905" s="1193"/>
      <c r="EDF1905" s="1193"/>
      <c r="EDG1905" s="2153" t="s">
        <v>788</v>
      </c>
      <c r="EDH1905" s="1800" t="s">
        <v>699</v>
      </c>
      <c r="EDI1905" s="2156">
        <v>0</v>
      </c>
      <c r="EDJ1905" s="2156">
        <v>85000</v>
      </c>
      <c r="EDK1905" s="2157">
        <v>0</v>
      </c>
      <c r="EDL1905" s="1230">
        <f t="shared" si="1331"/>
        <v>0</v>
      </c>
      <c r="EDM1905" s="1193"/>
      <c r="EDN1905" s="1193"/>
      <c r="EDO1905" s="2153" t="s">
        <v>788</v>
      </c>
      <c r="EDP1905" s="1800" t="s">
        <v>699</v>
      </c>
      <c r="EDQ1905" s="2156">
        <v>0</v>
      </c>
      <c r="EDR1905" s="2156">
        <v>85000</v>
      </c>
      <c r="EDS1905" s="2157">
        <v>0</v>
      </c>
      <c r="EDT1905" s="1230">
        <f t="shared" si="1333"/>
        <v>0</v>
      </c>
      <c r="EDU1905" s="1193"/>
      <c r="EDV1905" s="1193"/>
      <c r="EDW1905" s="2153" t="s">
        <v>788</v>
      </c>
      <c r="EDX1905" s="1800" t="s">
        <v>699</v>
      </c>
      <c r="EDY1905" s="2156">
        <v>0</v>
      </c>
      <c r="EDZ1905" s="2156">
        <v>85000</v>
      </c>
      <c r="EEA1905" s="2157">
        <v>0</v>
      </c>
      <c r="EEB1905" s="1230">
        <f t="shared" si="1335"/>
        <v>0</v>
      </c>
      <c r="EEC1905" s="1193"/>
      <c r="EED1905" s="1193"/>
      <c r="EEE1905" s="2153" t="s">
        <v>788</v>
      </c>
      <c r="EEF1905" s="1800" t="s">
        <v>699</v>
      </c>
      <c r="EEG1905" s="2156">
        <v>0</v>
      </c>
      <c r="EEH1905" s="2156">
        <v>85000</v>
      </c>
      <c r="EEI1905" s="2157">
        <v>0</v>
      </c>
      <c r="EEJ1905" s="1230">
        <f t="shared" si="1337"/>
        <v>0</v>
      </c>
      <c r="EEK1905" s="1193"/>
      <c r="EEL1905" s="1193"/>
      <c r="EEM1905" s="2153" t="s">
        <v>788</v>
      </c>
      <c r="EEN1905" s="1800" t="s">
        <v>699</v>
      </c>
      <c r="EEO1905" s="2156">
        <v>0</v>
      </c>
      <c r="EEP1905" s="2156">
        <v>85000</v>
      </c>
      <c r="EEQ1905" s="2157">
        <v>0</v>
      </c>
      <c r="EER1905" s="1230">
        <f t="shared" si="1339"/>
        <v>0</v>
      </c>
      <c r="EES1905" s="1193"/>
      <c r="EET1905" s="1193"/>
      <c r="EEU1905" s="2153" t="s">
        <v>788</v>
      </c>
      <c r="EEV1905" s="1800" t="s">
        <v>699</v>
      </c>
      <c r="EEW1905" s="2156">
        <v>0</v>
      </c>
      <c r="EEX1905" s="2156">
        <v>85000</v>
      </c>
      <c r="EEY1905" s="2157">
        <v>0</v>
      </c>
      <c r="EEZ1905" s="1230">
        <f t="shared" si="1341"/>
        <v>0</v>
      </c>
      <c r="EFA1905" s="1193"/>
      <c r="EFB1905" s="1193"/>
      <c r="EFC1905" s="2153" t="s">
        <v>788</v>
      </c>
      <c r="EFD1905" s="1800" t="s">
        <v>699</v>
      </c>
      <c r="EFE1905" s="2156">
        <v>0</v>
      </c>
      <c r="EFF1905" s="2156">
        <v>85000</v>
      </c>
      <c r="EFG1905" s="2157">
        <v>0</v>
      </c>
      <c r="EFH1905" s="1230">
        <f t="shared" si="1343"/>
        <v>0</v>
      </c>
      <c r="EFI1905" s="1193"/>
      <c r="EFJ1905" s="1193"/>
      <c r="EFK1905" s="2153" t="s">
        <v>788</v>
      </c>
      <c r="EFL1905" s="1800" t="s">
        <v>699</v>
      </c>
      <c r="EFM1905" s="2156">
        <v>0</v>
      </c>
      <c r="EFN1905" s="2156">
        <v>85000</v>
      </c>
      <c r="EFO1905" s="2157">
        <v>0</v>
      </c>
      <c r="EFP1905" s="1230">
        <f t="shared" si="1345"/>
        <v>0</v>
      </c>
      <c r="EFQ1905" s="1193"/>
      <c r="EFR1905" s="1193"/>
      <c r="EFS1905" s="2153" t="s">
        <v>788</v>
      </c>
      <c r="EFT1905" s="1800" t="s">
        <v>699</v>
      </c>
      <c r="EFU1905" s="2156">
        <v>0</v>
      </c>
      <c r="EFV1905" s="2156">
        <v>85000</v>
      </c>
      <c r="EFW1905" s="2157">
        <v>0</v>
      </c>
      <c r="EFX1905" s="1230">
        <f t="shared" si="1347"/>
        <v>0</v>
      </c>
      <c r="EFY1905" s="1193"/>
      <c r="EFZ1905" s="1193"/>
      <c r="EGA1905" s="2153" t="s">
        <v>788</v>
      </c>
      <c r="EGB1905" s="1800" t="s">
        <v>699</v>
      </c>
      <c r="EGC1905" s="2156">
        <v>0</v>
      </c>
      <c r="EGD1905" s="2156">
        <v>85000</v>
      </c>
      <c r="EGE1905" s="2157">
        <v>0</v>
      </c>
      <c r="EGF1905" s="1230">
        <f t="shared" si="1349"/>
        <v>0</v>
      </c>
      <c r="EGG1905" s="1193"/>
      <c r="EGH1905" s="1193"/>
      <c r="EGI1905" s="2153" t="s">
        <v>788</v>
      </c>
      <c r="EGJ1905" s="1800" t="s">
        <v>699</v>
      </c>
      <c r="EGK1905" s="2156">
        <v>0</v>
      </c>
      <c r="EGL1905" s="2156">
        <v>85000</v>
      </c>
      <c r="EGM1905" s="2157">
        <v>0</v>
      </c>
      <c r="EGN1905" s="1230">
        <f t="shared" si="1351"/>
        <v>0</v>
      </c>
      <c r="EGO1905" s="1193"/>
      <c r="EGP1905" s="1193"/>
      <c r="EGQ1905" s="2153" t="s">
        <v>788</v>
      </c>
      <c r="EGR1905" s="1800" t="s">
        <v>699</v>
      </c>
      <c r="EGS1905" s="2156">
        <v>0</v>
      </c>
      <c r="EGT1905" s="2156">
        <v>85000</v>
      </c>
      <c r="EGU1905" s="2157">
        <v>0</v>
      </c>
      <c r="EGV1905" s="1230">
        <f t="shared" si="1353"/>
        <v>0</v>
      </c>
      <c r="EGW1905" s="1193"/>
      <c r="EGX1905" s="1193"/>
      <c r="EGY1905" s="2153" t="s">
        <v>788</v>
      </c>
      <c r="EGZ1905" s="1800" t="s">
        <v>699</v>
      </c>
      <c r="EHA1905" s="2156">
        <v>0</v>
      </c>
      <c r="EHB1905" s="2156">
        <v>85000</v>
      </c>
      <c r="EHC1905" s="2157">
        <v>0</v>
      </c>
      <c r="EHD1905" s="1230">
        <f t="shared" si="1355"/>
        <v>0</v>
      </c>
      <c r="EHE1905" s="1193"/>
      <c r="EHF1905" s="1193"/>
      <c r="EHG1905" s="2153" t="s">
        <v>788</v>
      </c>
      <c r="EHH1905" s="1800" t="s">
        <v>699</v>
      </c>
      <c r="EHI1905" s="2156">
        <v>0</v>
      </c>
      <c r="EHJ1905" s="2156">
        <v>85000</v>
      </c>
      <c r="EHK1905" s="2157">
        <v>0</v>
      </c>
      <c r="EHL1905" s="1230">
        <f t="shared" si="1357"/>
        <v>0</v>
      </c>
      <c r="EHM1905" s="1193"/>
      <c r="EHN1905" s="1193"/>
      <c r="EHO1905" s="2153" t="s">
        <v>788</v>
      </c>
      <c r="EHP1905" s="1800" t="s">
        <v>699</v>
      </c>
      <c r="EHQ1905" s="2156">
        <v>0</v>
      </c>
      <c r="EHR1905" s="2156">
        <v>85000</v>
      </c>
      <c r="EHS1905" s="2157">
        <v>0</v>
      </c>
      <c r="EHT1905" s="1230">
        <f t="shared" si="1359"/>
        <v>0</v>
      </c>
      <c r="EHU1905" s="1193"/>
      <c r="EHV1905" s="1193"/>
      <c r="EHW1905" s="2153" t="s">
        <v>788</v>
      </c>
      <c r="EHX1905" s="1800" t="s">
        <v>699</v>
      </c>
      <c r="EHY1905" s="2156">
        <v>0</v>
      </c>
      <c r="EHZ1905" s="2156">
        <v>85000</v>
      </c>
      <c r="EIA1905" s="2157">
        <v>0</v>
      </c>
      <c r="EIB1905" s="1230">
        <f t="shared" si="1361"/>
        <v>0</v>
      </c>
      <c r="EIC1905" s="1193"/>
      <c r="EID1905" s="1193"/>
      <c r="EIE1905" s="2153" t="s">
        <v>788</v>
      </c>
      <c r="EIF1905" s="1800" t="s">
        <v>699</v>
      </c>
      <c r="EIG1905" s="2156">
        <v>0</v>
      </c>
      <c r="EIH1905" s="2156">
        <v>85000</v>
      </c>
      <c r="EII1905" s="2157">
        <v>0</v>
      </c>
      <c r="EIJ1905" s="1230">
        <f t="shared" si="1363"/>
        <v>0</v>
      </c>
      <c r="EIK1905" s="1193"/>
      <c r="EIL1905" s="1193"/>
      <c r="EIM1905" s="2153" t="s">
        <v>788</v>
      </c>
      <c r="EIN1905" s="1800" t="s">
        <v>699</v>
      </c>
      <c r="EIO1905" s="2156">
        <v>0</v>
      </c>
      <c r="EIP1905" s="2156">
        <v>85000</v>
      </c>
      <c r="EIQ1905" s="2157">
        <v>0</v>
      </c>
      <c r="EIR1905" s="1230">
        <f t="shared" si="1365"/>
        <v>0</v>
      </c>
      <c r="EIS1905" s="1193"/>
      <c r="EIT1905" s="1193"/>
      <c r="EIU1905" s="2153" t="s">
        <v>788</v>
      </c>
      <c r="EIV1905" s="1800" t="s">
        <v>699</v>
      </c>
      <c r="EIW1905" s="2156">
        <v>0</v>
      </c>
      <c r="EIX1905" s="2156">
        <v>85000</v>
      </c>
      <c r="EIY1905" s="2157">
        <v>0</v>
      </c>
      <c r="EIZ1905" s="1230">
        <f t="shared" si="1367"/>
        <v>0</v>
      </c>
      <c r="EJA1905" s="1193"/>
      <c r="EJB1905" s="1193"/>
      <c r="EJC1905" s="2153" t="s">
        <v>788</v>
      </c>
      <c r="EJD1905" s="1800" t="s">
        <v>699</v>
      </c>
      <c r="EJE1905" s="2156">
        <v>0</v>
      </c>
      <c r="EJF1905" s="2156">
        <v>85000</v>
      </c>
      <c r="EJG1905" s="2157">
        <v>0</v>
      </c>
      <c r="EJH1905" s="1230">
        <f t="shared" si="1369"/>
        <v>0</v>
      </c>
      <c r="EJI1905" s="1193"/>
      <c r="EJJ1905" s="1193"/>
      <c r="EJK1905" s="2153" t="s">
        <v>788</v>
      </c>
      <c r="EJL1905" s="1800" t="s">
        <v>699</v>
      </c>
      <c r="EJM1905" s="2156">
        <v>0</v>
      </c>
      <c r="EJN1905" s="2156">
        <v>85000</v>
      </c>
      <c r="EJO1905" s="2157">
        <v>0</v>
      </c>
      <c r="EJP1905" s="1230">
        <f t="shared" si="1371"/>
        <v>0</v>
      </c>
      <c r="EJQ1905" s="1193"/>
      <c r="EJR1905" s="1193"/>
      <c r="EJS1905" s="2153" t="s">
        <v>788</v>
      </c>
      <c r="EJT1905" s="1800" t="s">
        <v>699</v>
      </c>
      <c r="EJU1905" s="2156">
        <v>0</v>
      </c>
      <c r="EJV1905" s="2156">
        <v>85000</v>
      </c>
      <c r="EJW1905" s="2157">
        <v>0</v>
      </c>
      <c r="EJX1905" s="1230">
        <f t="shared" si="1373"/>
        <v>0</v>
      </c>
      <c r="EJY1905" s="1193"/>
      <c r="EJZ1905" s="1193"/>
      <c r="EKA1905" s="2153" t="s">
        <v>788</v>
      </c>
      <c r="EKB1905" s="1800" t="s">
        <v>699</v>
      </c>
      <c r="EKC1905" s="2156">
        <v>0</v>
      </c>
      <c r="EKD1905" s="2156">
        <v>85000</v>
      </c>
      <c r="EKE1905" s="2157">
        <v>0</v>
      </c>
      <c r="EKF1905" s="1230">
        <f t="shared" si="1375"/>
        <v>0</v>
      </c>
      <c r="EKG1905" s="1193"/>
      <c r="EKH1905" s="1193"/>
      <c r="EKI1905" s="2153" t="s">
        <v>788</v>
      </c>
      <c r="EKJ1905" s="1800" t="s">
        <v>699</v>
      </c>
      <c r="EKK1905" s="2156">
        <v>0</v>
      </c>
      <c r="EKL1905" s="2156">
        <v>85000</v>
      </c>
      <c r="EKM1905" s="2157">
        <v>0</v>
      </c>
      <c r="EKN1905" s="1230">
        <f t="shared" si="1377"/>
        <v>0</v>
      </c>
      <c r="EKO1905" s="1193"/>
      <c r="EKP1905" s="1193"/>
      <c r="EKQ1905" s="2153" t="s">
        <v>788</v>
      </c>
      <c r="EKR1905" s="1800" t="s">
        <v>699</v>
      </c>
      <c r="EKS1905" s="2156">
        <v>0</v>
      </c>
      <c r="EKT1905" s="2156">
        <v>85000</v>
      </c>
      <c r="EKU1905" s="2157">
        <v>0</v>
      </c>
      <c r="EKV1905" s="1230">
        <f t="shared" si="1379"/>
        <v>0</v>
      </c>
      <c r="EKW1905" s="1193"/>
      <c r="EKX1905" s="1193"/>
      <c r="EKY1905" s="2153" t="s">
        <v>788</v>
      </c>
      <c r="EKZ1905" s="1800" t="s">
        <v>699</v>
      </c>
      <c r="ELA1905" s="2156">
        <v>0</v>
      </c>
      <c r="ELB1905" s="2156">
        <v>85000</v>
      </c>
      <c r="ELC1905" s="2157">
        <v>0</v>
      </c>
      <c r="ELD1905" s="1230">
        <f t="shared" si="1381"/>
        <v>0</v>
      </c>
      <c r="ELE1905" s="1193"/>
      <c r="ELF1905" s="1193"/>
      <c r="ELG1905" s="2153" t="s">
        <v>788</v>
      </c>
      <c r="ELH1905" s="1800" t="s">
        <v>699</v>
      </c>
      <c r="ELI1905" s="2156">
        <v>0</v>
      </c>
      <c r="ELJ1905" s="2156">
        <v>85000</v>
      </c>
      <c r="ELK1905" s="2157">
        <v>0</v>
      </c>
      <c r="ELL1905" s="1230">
        <f t="shared" si="1383"/>
        <v>0</v>
      </c>
      <c r="ELM1905" s="1193"/>
      <c r="ELN1905" s="1193"/>
      <c r="ELO1905" s="2153" t="s">
        <v>788</v>
      </c>
      <c r="ELP1905" s="1800" t="s">
        <v>699</v>
      </c>
      <c r="ELQ1905" s="2156">
        <v>0</v>
      </c>
      <c r="ELR1905" s="2156">
        <v>85000</v>
      </c>
      <c r="ELS1905" s="2157">
        <v>0</v>
      </c>
      <c r="ELT1905" s="1230">
        <f t="shared" si="1385"/>
        <v>0</v>
      </c>
      <c r="ELU1905" s="1193"/>
      <c r="ELV1905" s="1193"/>
      <c r="ELW1905" s="2153" t="s">
        <v>788</v>
      </c>
      <c r="ELX1905" s="1800" t="s">
        <v>699</v>
      </c>
      <c r="ELY1905" s="2156">
        <v>0</v>
      </c>
      <c r="ELZ1905" s="2156">
        <v>85000</v>
      </c>
      <c r="EMA1905" s="2157">
        <v>0</v>
      </c>
      <c r="EMB1905" s="1230">
        <f t="shared" si="1387"/>
        <v>0</v>
      </c>
      <c r="EMC1905" s="1193"/>
      <c r="EMD1905" s="1193"/>
      <c r="EME1905" s="2153" t="s">
        <v>788</v>
      </c>
      <c r="EMF1905" s="1800" t="s">
        <v>699</v>
      </c>
      <c r="EMG1905" s="2156">
        <v>0</v>
      </c>
      <c r="EMH1905" s="2156">
        <v>85000</v>
      </c>
      <c r="EMI1905" s="2157">
        <v>0</v>
      </c>
      <c r="EMJ1905" s="1230">
        <f t="shared" si="1389"/>
        <v>0</v>
      </c>
      <c r="EMK1905" s="1193"/>
      <c r="EML1905" s="1193"/>
      <c r="EMM1905" s="2153" t="s">
        <v>788</v>
      </c>
      <c r="EMN1905" s="1800" t="s">
        <v>699</v>
      </c>
      <c r="EMO1905" s="2156">
        <v>0</v>
      </c>
      <c r="EMP1905" s="2156">
        <v>85000</v>
      </c>
      <c r="EMQ1905" s="2157">
        <v>0</v>
      </c>
      <c r="EMR1905" s="1230">
        <f t="shared" si="1391"/>
        <v>0</v>
      </c>
      <c r="EMS1905" s="1193"/>
      <c r="EMT1905" s="1193"/>
      <c r="EMU1905" s="2153" t="s">
        <v>788</v>
      </c>
      <c r="EMV1905" s="1800" t="s">
        <v>699</v>
      </c>
      <c r="EMW1905" s="2156">
        <v>0</v>
      </c>
      <c r="EMX1905" s="2156">
        <v>85000</v>
      </c>
      <c r="EMY1905" s="2157">
        <v>0</v>
      </c>
      <c r="EMZ1905" s="1230">
        <f t="shared" si="1393"/>
        <v>0</v>
      </c>
      <c r="ENA1905" s="1193"/>
      <c r="ENB1905" s="1193"/>
      <c r="ENC1905" s="2153" t="s">
        <v>788</v>
      </c>
      <c r="END1905" s="1800" t="s">
        <v>699</v>
      </c>
      <c r="ENE1905" s="2156">
        <v>0</v>
      </c>
      <c r="ENF1905" s="2156">
        <v>85000</v>
      </c>
      <c r="ENG1905" s="2157">
        <v>0</v>
      </c>
      <c r="ENH1905" s="1230">
        <f t="shared" si="1395"/>
        <v>0</v>
      </c>
      <c r="ENI1905" s="1193"/>
      <c r="ENJ1905" s="1193"/>
      <c r="ENK1905" s="2153" t="s">
        <v>788</v>
      </c>
      <c r="ENL1905" s="1800" t="s">
        <v>699</v>
      </c>
      <c r="ENM1905" s="2156">
        <v>0</v>
      </c>
      <c r="ENN1905" s="2156">
        <v>85000</v>
      </c>
      <c r="ENO1905" s="2157">
        <v>0</v>
      </c>
      <c r="ENP1905" s="1230">
        <f t="shared" si="1397"/>
        <v>0</v>
      </c>
      <c r="ENQ1905" s="1193"/>
      <c r="ENR1905" s="1193"/>
      <c r="ENS1905" s="2153" t="s">
        <v>788</v>
      </c>
      <c r="ENT1905" s="1800" t="s">
        <v>699</v>
      </c>
      <c r="ENU1905" s="2156">
        <v>0</v>
      </c>
      <c r="ENV1905" s="2156">
        <v>85000</v>
      </c>
      <c r="ENW1905" s="2157">
        <v>0</v>
      </c>
      <c r="ENX1905" s="1230">
        <f t="shared" si="1399"/>
        <v>0</v>
      </c>
      <c r="ENY1905" s="1193"/>
      <c r="ENZ1905" s="1193"/>
      <c r="EOA1905" s="2153" t="s">
        <v>788</v>
      </c>
      <c r="EOB1905" s="1800" t="s">
        <v>699</v>
      </c>
      <c r="EOC1905" s="2156">
        <v>0</v>
      </c>
      <c r="EOD1905" s="2156">
        <v>85000</v>
      </c>
      <c r="EOE1905" s="2157">
        <v>0</v>
      </c>
      <c r="EOF1905" s="1230">
        <f t="shared" si="1401"/>
        <v>0</v>
      </c>
      <c r="EOG1905" s="1193"/>
      <c r="EOH1905" s="1193"/>
      <c r="EOI1905" s="2153" t="s">
        <v>788</v>
      </c>
      <c r="EOJ1905" s="1800" t="s">
        <v>699</v>
      </c>
      <c r="EOK1905" s="2156">
        <v>0</v>
      </c>
      <c r="EOL1905" s="2156">
        <v>85000</v>
      </c>
      <c r="EOM1905" s="2157">
        <v>0</v>
      </c>
      <c r="EON1905" s="1230">
        <f t="shared" si="1403"/>
        <v>0</v>
      </c>
      <c r="EOO1905" s="1193"/>
      <c r="EOP1905" s="1193"/>
      <c r="EOQ1905" s="2153" t="s">
        <v>788</v>
      </c>
      <c r="EOR1905" s="1800" t="s">
        <v>699</v>
      </c>
      <c r="EOS1905" s="2156">
        <v>0</v>
      </c>
      <c r="EOT1905" s="2156">
        <v>85000</v>
      </c>
      <c r="EOU1905" s="2157">
        <v>0</v>
      </c>
      <c r="EOV1905" s="1230">
        <f t="shared" si="1405"/>
        <v>0</v>
      </c>
      <c r="EOW1905" s="1193"/>
      <c r="EOX1905" s="1193"/>
      <c r="EOY1905" s="2153" t="s">
        <v>788</v>
      </c>
      <c r="EOZ1905" s="1800" t="s">
        <v>699</v>
      </c>
      <c r="EPA1905" s="2156">
        <v>0</v>
      </c>
      <c r="EPB1905" s="2156">
        <v>85000</v>
      </c>
      <c r="EPC1905" s="2157">
        <v>0</v>
      </c>
      <c r="EPD1905" s="1230">
        <f t="shared" si="1407"/>
        <v>0</v>
      </c>
      <c r="EPE1905" s="1193"/>
      <c r="EPF1905" s="1193"/>
      <c r="EPG1905" s="2153" t="s">
        <v>788</v>
      </c>
      <c r="EPH1905" s="1800" t="s">
        <v>699</v>
      </c>
      <c r="EPI1905" s="2156">
        <v>0</v>
      </c>
      <c r="EPJ1905" s="2156">
        <v>85000</v>
      </c>
      <c r="EPK1905" s="2157">
        <v>0</v>
      </c>
      <c r="EPL1905" s="1230">
        <f t="shared" si="1409"/>
        <v>0</v>
      </c>
      <c r="EPM1905" s="1193"/>
      <c r="EPN1905" s="1193"/>
      <c r="EPO1905" s="2153" t="s">
        <v>788</v>
      </c>
      <c r="EPP1905" s="1800" t="s">
        <v>699</v>
      </c>
      <c r="EPQ1905" s="2156">
        <v>0</v>
      </c>
      <c r="EPR1905" s="2156">
        <v>85000</v>
      </c>
      <c r="EPS1905" s="2157">
        <v>0</v>
      </c>
      <c r="EPT1905" s="1230">
        <f t="shared" si="1411"/>
        <v>0</v>
      </c>
      <c r="EPU1905" s="1193"/>
      <c r="EPV1905" s="1193"/>
      <c r="EPW1905" s="2153" t="s">
        <v>788</v>
      </c>
      <c r="EPX1905" s="1800" t="s">
        <v>699</v>
      </c>
      <c r="EPY1905" s="2156">
        <v>0</v>
      </c>
      <c r="EPZ1905" s="2156">
        <v>85000</v>
      </c>
      <c r="EQA1905" s="2157">
        <v>0</v>
      </c>
      <c r="EQB1905" s="1230">
        <f t="shared" si="1413"/>
        <v>0</v>
      </c>
      <c r="EQC1905" s="1193"/>
      <c r="EQD1905" s="1193"/>
      <c r="EQE1905" s="2153" t="s">
        <v>788</v>
      </c>
      <c r="EQF1905" s="1800" t="s">
        <v>699</v>
      </c>
      <c r="EQG1905" s="2156">
        <v>0</v>
      </c>
      <c r="EQH1905" s="2156">
        <v>85000</v>
      </c>
      <c r="EQI1905" s="2157">
        <v>0</v>
      </c>
      <c r="EQJ1905" s="1230">
        <f t="shared" si="1415"/>
        <v>0</v>
      </c>
      <c r="EQK1905" s="1193"/>
      <c r="EQL1905" s="1193"/>
      <c r="EQM1905" s="2153" t="s">
        <v>788</v>
      </c>
      <c r="EQN1905" s="1800" t="s">
        <v>699</v>
      </c>
      <c r="EQO1905" s="2156">
        <v>0</v>
      </c>
      <c r="EQP1905" s="2156">
        <v>85000</v>
      </c>
      <c r="EQQ1905" s="2157">
        <v>0</v>
      </c>
      <c r="EQR1905" s="1230">
        <f t="shared" si="1417"/>
        <v>0</v>
      </c>
      <c r="EQS1905" s="1193"/>
      <c r="EQT1905" s="1193"/>
      <c r="EQU1905" s="2153" t="s">
        <v>788</v>
      </c>
      <c r="EQV1905" s="1800" t="s">
        <v>699</v>
      </c>
      <c r="EQW1905" s="2156">
        <v>0</v>
      </c>
      <c r="EQX1905" s="2156">
        <v>85000</v>
      </c>
      <c r="EQY1905" s="2157">
        <v>0</v>
      </c>
      <c r="EQZ1905" s="1230">
        <f t="shared" si="1419"/>
        <v>0</v>
      </c>
      <c r="ERA1905" s="1193"/>
      <c r="ERB1905" s="1193"/>
      <c r="ERC1905" s="2153" t="s">
        <v>788</v>
      </c>
      <c r="ERD1905" s="1800" t="s">
        <v>699</v>
      </c>
      <c r="ERE1905" s="2156">
        <v>0</v>
      </c>
      <c r="ERF1905" s="2156">
        <v>85000</v>
      </c>
      <c r="ERG1905" s="2157">
        <v>0</v>
      </c>
      <c r="ERH1905" s="1230">
        <f t="shared" si="1421"/>
        <v>0</v>
      </c>
      <c r="ERI1905" s="1193"/>
      <c r="ERJ1905" s="1193"/>
      <c r="ERK1905" s="2153" t="s">
        <v>788</v>
      </c>
      <c r="ERL1905" s="1800" t="s">
        <v>699</v>
      </c>
      <c r="ERM1905" s="2156">
        <v>0</v>
      </c>
      <c r="ERN1905" s="2156">
        <v>85000</v>
      </c>
      <c r="ERO1905" s="2157">
        <v>0</v>
      </c>
      <c r="ERP1905" s="1230">
        <f t="shared" si="1423"/>
        <v>0</v>
      </c>
      <c r="ERQ1905" s="1193"/>
      <c r="ERR1905" s="1193"/>
      <c r="ERS1905" s="2153" t="s">
        <v>788</v>
      </c>
      <c r="ERT1905" s="1800" t="s">
        <v>699</v>
      </c>
      <c r="ERU1905" s="2156">
        <v>0</v>
      </c>
      <c r="ERV1905" s="2156">
        <v>85000</v>
      </c>
      <c r="ERW1905" s="2157">
        <v>0</v>
      </c>
      <c r="ERX1905" s="1230">
        <f t="shared" si="1425"/>
        <v>0</v>
      </c>
      <c r="ERY1905" s="1193"/>
      <c r="ERZ1905" s="1193"/>
      <c r="ESA1905" s="2153" t="s">
        <v>788</v>
      </c>
      <c r="ESB1905" s="1800" t="s">
        <v>699</v>
      </c>
      <c r="ESC1905" s="2156">
        <v>0</v>
      </c>
      <c r="ESD1905" s="2156">
        <v>85000</v>
      </c>
      <c r="ESE1905" s="2157">
        <v>0</v>
      </c>
      <c r="ESF1905" s="1230">
        <f t="shared" si="1427"/>
        <v>0</v>
      </c>
      <c r="ESG1905" s="1193"/>
      <c r="ESH1905" s="1193"/>
      <c r="ESI1905" s="2153" t="s">
        <v>788</v>
      </c>
      <c r="ESJ1905" s="1800" t="s">
        <v>699</v>
      </c>
      <c r="ESK1905" s="2156">
        <v>0</v>
      </c>
      <c r="ESL1905" s="2156">
        <v>85000</v>
      </c>
      <c r="ESM1905" s="2157">
        <v>0</v>
      </c>
      <c r="ESN1905" s="1230">
        <f t="shared" si="1429"/>
        <v>0</v>
      </c>
      <c r="ESO1905" s="1193"/>
      <c r="ESP1905" s="1193"/>
      <c r="ESQ1905" s="2153" t="s">
        <v>788</v>
      </c>
      <c r="ESR1905" s="1800" t="s">
        <v>699</v>
      </c>
      <c r="ESS1905" s="2156">
        <v>0</v>
      </c>
      <c r="EST1905" s="2156">
        <v>85000</v>
      </c>
      <c r="ESU1905" s="2157">
        <v>0</v>
      </c>
      <c r="ESV1905" s="1230">
        <f t="shared" si="1431"/>
        <v>0</v>
      </c>
      <c r="ESW1905" s="1193"/>
      <c r="ESX1905" s="1193"/>
      <c r="ESY1905" s="2153" t="s">
        <v>788</v>
      </c>
      <c r="ESZ1905" s="1800" t="s">
        <v>699</v>
      </c>
      <c r="ETA1905" s="2156">
        <v>0</v>
      </c>
      <c r="ETB1905" s="2156">
        <v>85000</v>
      </c>
      <c r="ETC1905" s="2157">
        <v>0</v>
      </c>
      <c r="ETD1905" s="1230">
        <f t="shared" si="1433"/>
        <v>0</v>
      </c>
      <c r="ETE1905" s="1193"/>
      <c r="ETF1905" s="1193"/>
      <c r="ETG1905" s="2153" t="s">
        <v>788</v>
      </c>
      <c r="ETH1905" s="1800" t="s">
        <v>699</v>
      </c>
      <c r="ETI1905" s="2156">
        <v>0</v>
      </c>
      <c r="ETJ1905" s="2156">
        <v>85000</v>
      </c>
      <c r="ETK1905" s="2157">
        <v>0</v>
      </c>
      <c r="ETL1905" s="1230">
        <f t="shared" si="1435"/>
        <v>0</v>
      </c>
      <c r="ETM1905" s="1193"/>
      <c r="ETN1905" s="1193"/>
      <c r="ETO1905" s="2153" t="s">
        <v>788</v>
      </c>
      <c r="ETP1905" s="1800" t="s">
        <v>699</v>
      </c>
      <c r="ETQ1905" s="2156">
        <v>0</v>
      </c>
      <c r="ETR1905" s="2156">
        <v>85000</v>
      </c>
      <c r="ETS1905" s="2157">
        <v>0</v>
      </c>
      <c r="ETT1905" s="1230">
        <f t="shared" si="1437"/>
        <v>0</v>
      </c>
      <c r="ETU1905" s="1193"/>
      <c r="ETV1905" s="1193"/>
      <c r="ETW1905" s="2153" t="s">
        <v>788</v>
      </c>
      <c r="ETX1905" s="1800" t="s">
        <v>699</v>
      </c>
      <c r="ETY1905" s="2156">
        <v>0</v>
      </c>
      <c r="ETZ1905" s="2156">
        <v>85000</v>
      </c>
      <c r="EUA1905" s="2157">
        <v>0</v>
      </c>
      <c r="EUB1905" s="1230">
        <f t="shared" si="1439"/>
        <v>0</v>
      </c>
      <c r="EUC1905" s="1193"/>
      <c r="EUD1905" s="1193"/>
      <c r="EUE1905" s="2153" t="s">
        <v>788</v>
      </c>
      <c r="EUF1905" s="1800" t="s">
        <v>699</v>
      </c>
      <c r="EUG1905" s="2156">
        <v>0</v>
      </c>
      <c r="EUH1905" s="2156">
        <v>85000</v>
      </c>
      <c r="EUI1905" s="2157">
        <v>0</v>
      </c>
      <c r="EUJ1905" s="1230">
        <f t="shared" si="1441"/>
        <v>0</v>
      </c>
      <c r="EUK1905" s="1193"/>
      <c r="EUL1905" s="1193"/>
      <c r="EUM1905" s="2153" t="s">
        <v>788</v>
      </c>
      <c r="EUN1905" s="1800" t="s">
        <v>699</v>
      </c>
      <c r="EUO1905" s="2156">
        <v>0</v>
      </c>
      <c r="EUP1905" s="2156">
        <v>85000</v>
      </c>
      <c r="EUQ1905" s="2157">
        <v>0</v>
      </c>
      <c r="EUR1905" s="1230">
        <f t="shared" si="1443"/>
        <v>0</v>
      </c>
      <c r="EUS1905" s="1193"/>
      <c r="EUT1905" s="1193"/>
      <c r="EUU1905" s="2153" t="s">
        <v>788</v>
      </c>
      <c r="EUV1905" s="1800" t="s">
        <v>699</v>
      </c>
      <c r="EUW1905" s="2156">
        <v>0</v>
      </c>
      <c r="EUX1905" s="2156">
        <v>85000</v>
      </c>
      <c r="EUY1905" s="2157">
        <v>0</v>
      </c>
      <c r="EUZ1905" s="1230">
        <f t="shared" si="1445"/>
        <v>0</v>
      </c>
      <c r="EVA1905" s="1193"/>
      <c r="EVB1905" s="1193"/>
      <c r="EVC1905" s="2153" t="s">
        <v>788</v>
      </c>
      <c r="EVD1905" s="1800" t="s">
        <v>699</v>
      </c>
      <c r="EVE1905" s="2156">
        <v>0</v>
      </c>
      <c r="EVF1905" s="2156">
        <v>85000</v>
      </c>
      <c r="EVG1905" s="2157">
        <v>0</v>
      </c>
      <c r="EVH1905" s="1230">
        <f t="shared" si="1447"/>
        <v>0</v>
      </c>
      <c r="EVI1905" s="1193"/>
      <c r="EVJ1905" s="1193"/>
      <c r="EVK1905" s="2153" t="s">
        <v>788</v>
      </c>
      <c r="EVL1905" s="1800" t="s">
        <v>699</v>
      </c>
      <c r="EVM1905" s="2156">
        <v>0</v>
      </c>
      <c r="EVN1905" s="2156">
        <v>85000</v>
      </c>
      <c r="EVO1905" s="2157">
        <v>0</v>
      </c>
      <c r="EVP1905" s="1230">
        <f t="shared" si="1449"/>
        <v>0</v>
      </c>
      <c r="EVQ1905" s="1193"/>
      <c r="EVR1905" s="1193"/>
      <c r="EVS1905" s="2153" t="s">
        <v>788</v>
      </c>
      <c r="EVT1905" s="1800" t="s">
        <v>699</v>
      </c>
      <c r="EVU1905" s="2156">
        <v>0</v>
      </c>
      <c r="EVV1905" s="2156">
        <v>85000</v>
      </c>
      <c r="EVW1905" s="2157">
        <v>0</v>
      </c>
      <c r="EVX1905" s="1230">
        <f t="shared" si="1451"/>
        <v>0</v>
      </c>
      <c r="EVY1905" s="1193"/>
      <c r="EVZ1905" s="1193"/>
      <c r="EWA1905" s="2153" t="s">
        <v>788</v>
      </c>
      <c r="EWB1905" s="1800" t="s">
        <v>699</v>
      </c>
      <c r="EWC1905" s="2156">
        <v>0</v>
      </c>
      <c r="EWD1905" s="2156">
        <v>85000</v>
      </c>
      <c r="EWE1905" s="2157">
        <v>0</v>
      </c>
      <c r="EWF1905" s="1230">
        <f t="shared" si="1453"/>
        <v>0</v>
      </c>
      <c r="EWG1905" s="1193"/>
      <c r="EWH1905" s="1193"/>
      <c r="EWI1905" s="2153" t="s">
        <v>788</v>
      </c>
      <c r="EWJ1905" s="1800" t="s">
        <v>699</v>
      </c>
      <c r="EWK1905" s="2156">
        <v>0</v>
      </c>
      <c r="EWL1905" s="2156">
        <v>85000</v>
      </c>
      <c r="EWM1905" s="2157">
        <v>0</v>
      </c>
      <c r="EWN1905" s="1230">
        <f t="shared" si="1455"/>
        <v>0</v>
      </c>
      <c r="EWO1905" s="1193"/>
      <c r="EWP1905" s="1193"/>
      <c r="EWQ1905" s="2153" t="s">
        <v>788</v>
      </c>
      <c r="EWR1905" s="1800" t="s">
        <v>699</v>
      </c>
      <c r="EWS1905" s="2156">
        <v>0</v>
      </c>
      <c r="EWT1905" s="2156">
        <v>85000</v>
      </c>
      <c r="EWU1905" s="2157">
        <v>0</v>
      </c>
      <c r="EWV1905" s="1230">
        <f t="shared" si="1457"/>
        <v>0</v>
      </c>
      <c r="EWW1905" s="1193"/>
      <c r="EWX1905" s="1193"/>
      <c r="EWY1905" s="2153" t="s">
        <v>788</v>
      </c>
      <c r="EWZ1905" s="1800" t="s">
        <v>699</v>
      </c>
      <c r="EXA1905" s="2156">
        <v>0</v>
      </c>
      <c r="EXB1905" s="2156">
        <v>85000</v>
      </c>
      <c r="EXC1905" s="2157">
        <v>0</v>
      </c>
      <c r="EXD1905" s="1230">
        <f t="shared" si="1459"/>
        <v>0</v>
      </c>
      <c r="EXE1905" s="1193"/>
      <c r="EXF1905" s="1193"/>
      <c r="EXG1905" s="2153" t="s">
        <v>788</v>
      </c>
      <c r="EXH1905" s="1800" t="s">
        <v>699</v>
      </c>
      <c r="EXI1905" s="2156">
        <v>0</v>
      </c>
      <c r="EXJ1905" s="2156">
        <v>85000</v>
      </c>
      <c r="EXK1905" s="2157">
        <v>0</v>
      </c>
      <c r="EXL1905" s="1230">
        <f t="shared" si="1461"/>
        <v>0</v>
      </c>
      <c r="EXM1905" s="1193"/>
      <c r="EXN1905" s="1193"/>
      <c r="EXO1905" s="2153" t="s">
        <v>788</v>
      </c>
      <c r="EXP1905" s="1800" t="s">
        <v>699</v>
      </c>
      <c r="EXQ1905" s="2156">
        <v>0</v>
      </c>
      <c r="EXR1905" s="2156">
        <v>85000</v>
      </c>
      <c r="EXS1905" s="2157">
        <v>0</v>
      </c>
      <c r="EXT1905" s="1230">
        <f t="shared" si="1463"/>
        <v>0</v>
      </c>
      <c r="EXU1905" s="1193"/>
      <c r="EXV1905" s="1193"/>
      <c r="EXW1905" s="2153" t="s">
        <v>788</v>
      </c>
      <c r="EXX1905" s="1800" t="s">
        <v>699</v>
      </c>
      <c r="EXY1905" s="2156">
        <v>0</v>
      </c>
      <c r="EXZ1905" s="2156">
        <v>85000</v>
      </c>
      <c r="EYA1905" s="2157">
        <v>0</v>
      </c>
      <c r="EYB1905" s="1230">
        <f t="shared" si="1465"/>
        <v>0</v>
      </c>
      <c r="EYC1905" s="1193"/>
      <c r="EYD1905" s="1193"/>
      <c r="EYE1905" s="2153" t="s">
        <v>788</v>
      </c>
      <c r="EYF1905" s="1800" t="s">
        <v>699</v>
      </c>
      <c r="EYG1905" s="2156">
        <v>0</v>
      </c>
      <c r="EYH1905" s="2156">
        <v>85000</v>
      </c>
      <c r="EYI1905" s="2157">
        <v>0</v>
      </c>
      <c r="EYJ1905" s="1230">
        <f t="shared" si="1467"/>
        <v>0</v>
      </c>
      <c r="EYK1905" s="1193"/>
      <c r="EYL1905" s="1193"/>
      <c r="EYM1905" s="2153" t="s">
        <v>788</v>
      </c>
      <c r="EYN1905" s="1800" t="s">
        <v>699</v>
      </c>
      <c r="EYO1905" s="2156">
        <v>0</v>
      </c>
      <c r="EYP1905" s="2156">
        <v>85000</v>
      </c>
      <c r="EYQ1905" s="2157">
        <v>0</v>
      </c>
      <c r="EYR1905" s="1230">
        <f t="shared" si="1469"/>
        <v>0</v>
      </c>
      <c r="EYS1905" s="1193"/>
      <c r="EYT1905" s="1193"/>
      <c r="EYU1905" s="2153" t="s">
        <v>788</v>
      </c>
      <c r="EYV1905" s="1800" t="s">
        <v>699</v>
      </c>
      <c r="EYW1905" s="2156">
        <v>0</v>
      </c>
      <c r="EYX1905" s="2156">
        <v>85000</v>
      </c>
      <c r="EYY1905" s="2157">
        <v>0</v>
      </c>
      <c r="EYZ1905" s="1230">
        <f t="shared" si="1471"/>
        <v>0</v>
      </c>
      <c r="EZA1905" s="1193"/>
      <c r="EZB1905" s="1193"/>
      <c r="EZC1905" s="2153" t="s">
        <v>788</v>
      </c>
      <c r="EZD1905" s="1800" t="s">
        <v>699</v>
      </c>
      <c r="EZE1905" s="2156">
        <v>0</v>
      </c>
      <c r="EZF1905" s="2156">
        <v>85000</v>
      </c>
      <c r="EZG1905" s="2157">
        <v>0</v>
      </c>
      <c r="EZH1905" s="1230">
        <f t="shared" si="1473"/>
        <v>0</v>
      </c>
      <c r="EZI1905" s="1193"/>
      <c r="EZJ1905" s="1193"/>
      <c r="EZK1905" s="2153" t="s">
        <v>788</v>
      </c>
      <c r="EZL1905" s="1800" t="s">
        <v>699</v>
      </c>
      <c r="EZM1905" s="2156">
        <v>0</v>
      </c>
      <c r="EZN1905" s="2156">
        <v>85000</v>
      </c>
      <c r="EZO1905" s="2157">
        <v>0</v>
      </c>
      <c r="EZP1905" s="1230">
        <f t="shared" si="1475"/>
        <v>0</v>
      </c>
      <c r="EZQ1905" s="1193"/>
      <c r="EZR1905" s="1193"/>
      <c r="EZS1905" s="2153" t="s">
        <v>788</v>
      </c>
      <c r="EZT1905" s="1800" t="s">
        <v>699</v>
      </c>
      <c r="EZU1905" s="2156">
        <v>0</v>
      </c>
      <c r="EZV1905" s="2156">
        <v>85000</v>
      </c>
      <c r="EZW1905" s="2157">
        <v>0</v>
      </c>
      <c r="EZX1905" s="1230">
        <f t="shared" si="1477"/>
        <v>0</v>
      </c>
      <c r="EZY1905" s="1193"/>
      <c r="EZZ1905" s="1193"/>
      <c r="FAA1905" s="2153" t="s">
        <v>788</v>
      </c>
      <c r="FAB1905" s="1800" t="s">
        <v>699</v>
      </c>
      <c r="FAC1905" s="2156">
        <v>0</v>
      </c>
      <c r="FAD1905" s="2156">
        <v>85000</v>
      </c>
      <c r="FAE1905" s="2157">
        <v>0</v>
      </c>
      <c r="FAF1905" s="1230">
        <f t="shared" si="1479"/>
        <v>0</v>
      </c>
      <c r="FAG1905" s="1193"/>
      <c r="FAH1905" s="1193"/>
      <c r="FAI1905" s="2153" t="s">
        <v>788</v>
      </c>
      <c r="FAJ1905" s="1800" t="s">
        <v>699</v>
      </c>
      <c r="FAK1905" s="2156">
        <v>0</v>
      </c>
      <c r="FAL1905" s="2156">
        <v>85000</v>
      </c>
      <c r="FAM1905" s="2157">
        <v>0</v>
      </c>
      <c r="FAN1905" s="1230">
        <f t="shared" si="1481"/>
        <v>0</v>
      </c>
      <c r="FAO1905" s="1193"/>
      <c r="FAP1905" s="1193"/>
      <c r="FAQ1905" s="2153" t="s">
        <v>788</v>
      </c>
      <c r="FAR1905" s="1800" t="s">
        <v>699</v>
      </c>
      <c r="FAS1905" s="2156">
        <v>0</v>
      </c>
      <c r="FAT1905" s="2156">
        <v>85000</v>
      </c>
      <c r="FAU1905" s="2157">
        <v>0</v>
      </c>
      <c r="FAV1905" s="1230">
        <f t="shared" si="1483"/>
        <v>0</v>
      </c>
      <c r="FAW1905" s="1193"/>
      <c r="FAX1905" s="1193"/>
      <c r="FAY1905" s="2153" t="s">
        <v>788</v>
      </c>
      <c r="FAZ1905" s="1800" t="s">
        <v>699</v>
      </c>
      <c r="FBA1905" s="2156">
        <v>0</v>
      </c>
      <c r="FBB1905" s="2156">
        <v>85000</v>
      </c>
      <c r="FBC1905" s="2157">
        <v>0</v>
      </c>
      <c r="FBD1905" s="1230">
        <f t="shared" si="1485"/>
        <v>0</v>
      </c>
      <c r="FBE1905" s="1193"/>
      <c r="FBF1905" s="1193"/>
      <c r="FBG1905" s="2153" t="s">
        <v>788</v>
      </c>
      <c r="FBH1905" s="1800" t="s">
        <v>699</v>
      </c>
      <c r="FBI1905" s="2156">
        <v>0</v>
      </c>
      <c r="FBJ1905" s="2156">
        <v>85000</v>
      </c>
      <c r="FBK1905" s="2157">
        <v>0</v>
      </c>
      <c r="FBL1905" s="1230">
        <f t="shared" si="1487"/>
        <v>0</v>
      </c>
      <c r="FBM1905" s="1193"/>
      <c r="FBN1905" s="1193"/>
      <c r="FBO1905" s="2153" t="s">
        <v>788</v>
      </c>
      <c r="FBP1905" s="1800" t="s">
        <v>699</v>
      </c>
      <c r="FBQ1905" s="2156">
        <v>0</v>
      </c>
      <c r="FBR1905" s="2156">
        <v>85000</v>
      </c>
      <c r="FBS1905" s="2157">
        <v>0</v>
      </c>
      <c r="FBT1905" s="1230">
        <f t="shared" si="1489"/>
        <v>0</v>
      </c>
      <c r="FBU1905" s="1193"/>
      <c r="FBV1905" s="1193"/>
      <c r="FBW1905" s="2153" t="s">
        <v>788</v>
      </c>
      <c r="FBX1905" s="1800" t="s">
        <v>699</v>
      </c>
      <c r="FBY1905" s="2156">
        <v>0</v>
      </c>
      <c r="FBZ1905" s="2156">
        <v>85000</v>
      </c>
      <c r="FCA1905" s="2157">
        <v>0</v>
      </c>
      <c r="FCB1905" s="1230">
        <f t="shared" si="1491"/>
        <v>0</v>
      </c>
      <c r="FCC1905" s="1193"/>
      <c r="FCD1905" s="1193"/>
      <c r="FCE1905" s="2153" t="s">
        <v>788</v>
      </c>
      <c r="FCF1905" s="1800" t="s">
        <v>699</v>
      </c>
      <c r="FCG1905" s="2156">
        <v>0</v>
      </c>
      <c r="FCH1905" s="2156">
        <v>85000</v>
      </c>
      <c r="FCI1905" s="2157">
        <v>0</v>
      </c>
      <c r="FCJ1905" s="1230">
        <f t="shared" si="1493"/>
        <v>0</v>
      </c>
      <c r="FCK1905" s="1193"/>
      <c r="FCL1905" s="1193"/>
      <c r="FCM1905" s="2153" t="s">
        <v>788</v>
      </c>
      <c r="FCN1905" s="1800" t="s">
        <v>699</v>
      </c>
      <c r="FCO1905" s="2156">
        <v>0</v>
      </c>
      <c r="FCP1905" s="2156">
        <v>85000</v>
      </c>
      <c r="FCQ1905" s="2157">
        <v>0</v>
      </c>
      <c r="FCR1905" s="1230">
        <f t="shared" si="1495"/>
        <v>0</v>
      </c>
      <c r="FCS1905" s="1193"/>
      <c r="FCT1905" s="1193"/>
      <c r="FCU1905" s="2153" t="s">
        <v>788</v>
      </c>
      <c r="FCV1905" s="1800" t="s">
        <v>699</v>
      </c>
      <c r="FCW1905" s="2156">
        <v>0</v>
      </c>
      <c r="FCX1905" s="2156">
        <v>85000</v>
      </c>
      <c r="FCY1905" s="2157">
        <v>0</v>
      </c>
      <c r="FCZ1905" s="1230">
        <f t="shared" si="1497"/>
        <v>0</v>
      </c>
      <c r="FDA1905" s="1193"/>
      <c r="FDB1905" s="1193"/>
      <c r="FDC1905" s="2153" t="s">
        <v>788</v>
      </c>
      <c r="FDD1905" s="1800" t="s">
        <v>699</v>
      </c>
      <c r="FDE1905" s="2156">
        <v>0</v>
      </c>
      <c r="FDF1905" s="2156">
        <v>85000</v>
      </c>
      <c r="FDG1905" s="2157">
        <v>0</v>
      </c>
      <c r="FDH1905" s="1230">
        <f t="shared" si="1499"/>
        <v>0</v>
      </c>
      <c r="FDI1905" s="1193"/>
      <c r="FDJ1905" s="1193"/>
      <c r="FDK1905" s="2153" t="s">
        <v>788</v>
      </c>
      <c r="FDL1905" s="1800" t="s">
        <v>699</v>
      </c>
      <c r="FDM1905" s="2156">
        <v>0</v>
      </c>
      <c r="FDN1905" s="2156">
        <v>85000</v>
      </c>
      <c r="FDO1905" s="2157">
        <v>0</v>
      </c>
      <c r="FDP1905" s="1230">
        <f t="shared" si="1501"/>
        <v>0</v>
      </c>
      <c r="FDQ1905" s="1193"/>
      <c r="FDR1905" s="1193"/>
      <c r="FDS1905" s="2153" t="s">
        <v>788</v>
      </c>
      <c r="FDT1905" s="1800" t="s">
        <v>699</v>
      </c>
      <c r="FDU1905" s="2156">
        <v>0</v>
      </c>
      <c r="FDV1905" s="2156">
        <v>85000</v>
      </c>
      <c r="FDW1905" s="2157">
        <v>0</v>
      </c>
      <c r="FDX1905" s="1230">
        <f t="shared" si="1503"/>
        <v>0</v>
      </c>
      <c r="FDY1905" s="1193"/>
      <c r="FDZ1905" s="1193"/>
      <c r="FEA1905" s="2153" t="s">
        <v>788</v>
      </c>
      <c r="FEB1905" s="1800" t="s">
        <v>699</v>
      </c>
      <c r="FEC1905" s="2156">
        <v>0</v>
      </c>
      <c r="FED1905" s="2156">
        <v>85000</v>
      </c>
      <c r="FEE1905" s="2157">
        <v>0</v>
      </c>
      <c r="FEF1905" s="1230">
        <f t="shared" si="1505"/>
        <v>0</v>
      </c>
      <c r="FEG1905" s="1193"/>
      <c r="FEH1905" s="1193"/>
      <c r="FEI1905" s="2153" t="s">
        <v>788</v>
      </c>
      <c r="FEJ1905" s="1800" t="s">
        <v>699</v>
      </c>
      <c r="FEK1905" s="2156">
        <v>0</v>
      </c>
      <c r="FEL1905" s="2156">
        <v>85000</v>
      </c>
      <c r="FEM1905" s="2157">
        <v>0</v>
      </c>
      <c r="FEN1905" s="1230">
        <f t="shared" si="1507"/>
        <v>0</v>
      </c>
      <c r="FEO1905" s="1193"/>
      <c r="FEP1905" s="1193"/>
      <c r="FEQ1905" s="2153" t="s">
        <v>788</v>
      </c>
      <c r="FER1905" s="1800" t="s">
        <v>699</v>
      </c>
      <c r="FES1905" s="2156">
        <v>0</v>
      </c>
      <c r="FET1905" s="2156">
        <v>85000</v>
      </c>
      <c r="FEU1905" s="2157">
        <v>0</v>
      </c>
      <c r="FEV1905" s="1230">
        <f t="shared" si="1509"/>
        <v>0</v>
      </c>
      <c r="FEW1905" s="1193"/>
      <c r="FEX1905" s="1193"/>
      <c r="FEY1905" s="2153" t="s">
        <v>788</v>
      </c>
      <c r="FEZ1905" s="1800" t="s">
        <v>699</v>
      </c>
      <c r="FFA1905" s="2156">
        <v>0</v>
      </c>
      <c r="FFB1905" s="2156">
        <v>85000</v>
      </c>
      <c r="FFC1905" s="2157">
        <v>0</v>
      </c>
      <c r="FFD1905" s="1230">
        <f t="shared" si="1511"/>
        <v>0</v>
      </c>
      <c r="FFE1905" s="1193"/>
      <c r="FFF1905" s="1193"/>
      <c r="FFG1905" s="2153" t="s">
        <v>788</v>
      </c>
      <c r="FFH1905" s="1800" t="s">
        <v>699</v>
      </c>
      <c r="FFI1905" s="2156">
        <v>0</v>
      </c>
      <c r="FFJ1905" s="2156">
        <v>85000</v>
      </c>
      <c r="FFK1905" s="2157">
        <v>0</v>
      </c>
      <c r="FFL1905" s="1230">
        <f t="shared" si="1513"/>
        <v>0</v>
      </c>
      <c r="FFM1905" s="1193"/>
      <c r="FFN1905" s="1193"/>
      <c r="FFO1905" s="2153" t="s">
        <v>788</v>
      </c>
      <c r="FFP1905" s="1800" t="s">
        <v>699</v>
      </c>
      <c r="FFQ1905" s="2156">
        <v>0</v>
      </c>
      <c r="FFR1905" s="2156">
        <v>85000</v>
      </c>
      <c r="FFS1905" s="2157">
        <v>0</v>
      </c>
      <c r="FFT1905" s="1230">
        <f t="shared" si="1515"/>
        <v>0</v>
      </c>
      <c r="FFU1905" s="1193"/>
      <c r="FFV1905" s="1193"/>
      <c r="FFW1905" s="2153" t="s">
        <v>788</v>
      </c>
      <c r="FFX1905" s="1800" t="s">
        <v>699</v>
      </c>
      <c r="FFY1905" s="2156">
        <v>0</v>
      </c>
      <c r="FFZ1905" s="2156">
        <v>85000</v>
      </c>
      <c r="FGA1905" s="2157">
        <v>0</v>
      </c>
      <c r="FGB1905" s="1230">
        <f t="shared" si="1517"/>
        <v>0</v>
      </c>
      <c r="FGC1905" s="1193"/>
      <c r="FGD1905" s="1193"/>
      <c r="FGE1905" s="2153" t="s">
        <v>788</v>
      </c>
      <c r="FGF1905" s="1800" t="s">
        <v>699</v>
      </c>
      <c r="FGG1905" s="2156">
        <v>0</v>
      </c>
      <c r="FGH1905" s="2156">
        <v>85000</v>
      </c>
      <c r="FGI1905" s="2157">
        <v>0</v>
      </c>
      <c r="FGJ1905" s="1230">
        <f t="shared" si="1519"/>
        <v>0</v>
      </c>
      <c r="FGK1905" s="1193"/>
      <c r="FGL1905" s="1193"/>
      <c r="FGM1905" s="2153" t="s">
        <v>788</v>
      </c>
      <c r="FGN1905" s="1800" t="s">
        <v>699</v>
      </c>
      <c r="FGO1905" s="2156">
        <v>0</v>
      </c>
      <c r="FGP1905" s="2156">
        <v>85000</v>
      </c>
      <c r="FGQ1905" s="2157">
        <v>0</v>
      </c>
      <c r="FGR1905" s="1230">
        <f t="shared" si="1521"/>
        <v>0</v>
      </c>
      <c r="FGS1905" s="1193"/>
      <c r="FGT1905" s="1193"/>
      <c r="FGU1905" s="2153" t="s">
        <v>788</v>
      </c>
      <c r="FGV1905" s="1800" t="s">
        <v>699</v>
      </c>
      <c r="FGW1905" s="2156">
        <v>0</v>
      </c>
      <c r="FGX1905" s="2156">
        <v>85000</v>
      </c>
      <c r="FGY1905" s="2157">
        <v>0</v>
      </c>
      <c r="FGZ1905" s="1230">
        <f t="shared" si="1523"/>
        <v>0</v>
      </c>
      <c r="FHA1905" s="1193"/>
      <c r="FHB1905" s="1193"/>
      <c r="FHC1905" s="2153" t="s">
        <v>788</v>
      </c>
      <c r="FHD1905" s="1800" t="s">
        <v>699</v>
      </c>
      <c r="FHE1905" s="2156">
        <v>0</v>
      </c>
      <c r="FHF1905" s="2156">
        <v>85000</v>
      </c>
      <c r="FHG1905" s="2157">
        <v>0</v>
      </c>
      <c r="FHH1905" s="1230">
        <f t="shared" si="1525"/>
        <v>0</v>
      </c>
      <c r="FHI1905" s="1193"/>
      <c r="FHJ1905" s="1193"/>
      <c r="FHK1905" s="2153" t="s">
        <v>788</v>
      </c>
      <c r="FHL1905" s="1800" t="s">
        <v>699</v>
      </c>
      <c r="FHM1905" s="2156">
        <v>0</v>
      </c>
      <c r="FHN1905" s="2156">
        <v>85000</v>
      </c>
      <c r="FHO1905" s="2157">
        <v>0</v>
      </c>
      <c r="FHP1905" s="1230">
        <f t="shared" si="1527"/>
        <v>0</v>
      </c>
      <c r="FHQ1905" s="1193"/>
      <c r="FHR1905" s="1193"/>
      <c r="FHS1905" s="2153" t="s">
        <v>788</v>
      </c>
      <c r="FHT1905" s="1800" t="s">
        <v>699</v>
      </c>
      <c r="FHU1905" s="2156">
        <v>0</v>
      </c>
      <c r="FHV1905" s="2156">
        <v>85000</v>
      </c>
      <c r="FHW1905" s="2157">
        <v>0</v>
      </c>
      <c r="FHX1905" s="1230">
        <f t="shared" si="1529"/>
        <v>0</v>
      </c>
      <c r="FHY1905" s="1193"/>
      <c r="FHZ1905" s="1193"/>
      <c r="FIA1905" s="2153" t="s">
        <v>788</v>
      </c>
      <c r="FIB1905" s="1800" t="s">
        <v>699</v>
      </c>
      <c r="FIC1905" s="2156">
        <v>0</v>
      </c>
      <c r="FID1905" s="2156">
        <v>85000</v>
      </c>
      <c r="FIE1905" s="2157">
        <v>0</v>
      </c>
      <c r="FIF1905" s="1230">
        <f t="shared" si="1531"/>
        <v>0</v>
      </c>
      <c r="FIG1905" s="1193"/>
      <c r="FIH1905" s="1193"/>
      <c r="FII1905" s="2153" t="s">
        <v>788</v>
      </c>
      <c r="FIJ1905" s="1800" t="s">
        <v>699</v>
      </c>
      <c r="FIK1905" s="2156">
        <v>0</v>
      </c>
      <c r="FIL1905" s="2156">
        <v>85000</v>
      </c>
      <c r="FIM1905" s="2157">
        <v>0</v>
      </c>
      <c r="FIN1905" s="1230">
        <f t="shared" si="1533"/>
        <v>0</v>
      </c>
      <c r="FIO1905" s="1193"/>
      <c r="FIP1905" s="1193"/>
      <c r="FIQ1905" s="2153" t="s">
        <v>788</v>
      </c>
      <c r="FIR1905" s="1800" t="s">
        <v>699</v>
      </c>
      <c r="FIS1905" s="2156">
        <v>0</v>
      </c>
      <c r="FIT1905" s="2156">
        <v>85000</v>
      </c>
      <c r="FIU1905" s="2157">
        <v>0</v>
      </c>
      <c r="FIV1905" s="1230">
        <f t="shared" si="1535"/>
        <v>0</v>
      </c>
      <c r="FIW1905" s="1193"/>
      <c r="FIX1905" s="1193"/>
      <c r="FIY1905" s="2153" t="s">
        <v>788</v>
      </c>
      <c r="FIZ1905" s="1800" t="s">
        <v>699</v>
      </c>
      <c r="FJA1905" s="2156">
        <v>0</v>
      </c>
      <c r="FJB1905" s="2156">
        <v>85000</v>
      </c>
      <c r="FJC1905" s="2157">
        <v>0</v>
      </c>
      <c r="FJD1905" s="1230">
        <f t="shared" si="1537"/>
        <v>0</v>
      </c>
      <c r="FJE1905" s="1193"/>
      <c r="FJF1905" s="1193"/>
      <c r="FJG1905" s="2153" t="s">
        <v>788</v>
      </c>
      <c r="FJH1905" s="1800" t="s">
        <v>699</v>
      </c>
      <c r="FJI1905" s="2156">
        <v>0</v>
      </c>
      <c r="FJJ1905" s="2156">
        <v>85000</v>
      </c>
      <c r="FJK1905" s="2157">
        <v>0</v>
      </c>
      <c r="FJL1905" s="1230">
        <f t="shared" si="1539"/>
        <v>0</v>
      </c>
      <c r="FJM1905" s="1193"/>
      <c r="FJN1905" s="1193"/>
      <c r="FJO1905" s="2153" t="s">
        <v>788</v>
      </c>
      <c r="FJP1905" s="1800" t="s">
        <v>699</v>
      </c>
      <c r="FJQ1905" s="2156">
        <v>0</v>
      </c>
      <c r="FJR1905" s="2156">
        <v>85000</v>
      </c>
      <c r="FJS1905" s="2157">
        <v>0</v>
      </c>
      <c r="FJT1905" s="1230">
        <f t="shared" si="1541"/>
        <v>0</v>
      </c>
      <c r="FJU1905" s="1193"/>
      <c r="FJV1905" s="1193"/>
      <c r="FJW1905" s="2153" t="s">
        <v>788</v>
      </c>
      <c r="FJX1905" s="1800" t="s">
        <v>699</v>
      </c>
      <c r="FJY1905" s="2156">
        <v>0</v>
      </c>
      <c r="FJZ1905" s="2156">
        <v>85000</v>
      </c>
      <c r="FKA1905" s="2157">
        <v>0</v>
      </c>
      <c r="FKB1905" s="1230">
        <f t="shared" si="1543"/>
        <v>0</v>
      </c>
      <c r="FKC1905" s="1193"/>
      <c r="FKD1905" s="1193"/>
      <c r="FKE1905" s="2153" t="s">
        <v>788</v>
      </c>
      <c r="FKF1905" s="1800" t="s">
        <v>699</v>
      </c>
      <c r="FKG1905" s="2156">
        <v>0</v>
      </c>
      <c r="FKH1905" s="2156">
        <v>85000</v>
      </c>
      <c r="FKI1905" s="2157">
        <v>0</v>
      </c>
      <c r="FKJ1905" s="1230">
        <f t="shared" si="1545"/>
        <v>0</v>
      </c>
      <c r="FKK1905" s="1193"/>
      <c r="FKL1905" s="1193"/>
      <c r="FKM1905" s="2153" t="s">
        <v>788</v>
      </c>
      <c r="FKN1905" s="1800" t="s">
        <v>699</v>
      </c>
      <c r="FKO1905" s="2156">
        <v>0</v>
      </c>
      <c r="FKP1905" s="2156">
        <v>85000</v>
      </c>
      <c r="FKQ1905" s="2157">
        <v>0</v>
      </c>
      <c r="FKR1905" s="1230">
        <f t="shared" si="1547"/>
        <v>0</v>
      </c>
      <c r="FKS1905" s="1193"/>
      <c r="FKT1905" s="1193"/>
      <c r="FKU1905" s="2153" t="s">
        <v>788</v>
      </c>
      <c r="FKV1905" s="1800" t="s">
        <v>699</v>
      </c>
      <c r="FKW1905" s="2156">
        <v>0</v>
      </c>
      <c r="FKX1905" s="2156">
        <v>85000</v>
      </c>
      <c r="FKY1905" s="2157">
        <v>0</v>
      </c>
      <c r="FKZ1905" s="1230">
        <f t="shared" si="1549"/>
        <v>0</v>
      </c>
      <c r="FLA1905" s="1193"/>
      <c r="FLB1905" s="1193"/>
      <c r="FLC1905" s="2153" t="s">
        <v>788</v>
      </c>
      <c r="FLD1905" s="1800" t="s">
        <v>699</v>
      </c>
      <c r="FLE1905" s="2156">
        <v>0</v>
      </c>
      <c r="FLF1905" s="2156">
        <v>85000</v>
      </c>
      <c r="FLG1905" s="2157">
        <v>0</v>
      </c>
      <c r="FLH1905" s="1230">
        <f t="shared" si="1551"/>
        <v>0</v>
      </c>
      <c r="FLI1905" s="1193"/>
      <c r="FLJ1905" s="1193"/>
      <c r="FLK1905" s="2153" t="s">
        <v>788</v>
      </c>
      <c r="FLL1905" s="1800" t="s">
        <v>699</v>
      </c>
      <c r="FLM1905" s="2156">
        <v>0</v>
      </c>
      <c r="FLN1905" s="2156">
        <v>85000</v>
      </c>
      <c r="FLO1905" s="2157">
        <v>0</v>
      </c>
      <c r="FLP1905" s="1230">
        <f t="shared" si="1553"/>
        <v>0</v>
      </c>
      <c r="FLQ1905" s="1193"/>
      <c r="FLR1905" s="1193"/>
      <c r="FLS1905" s="2153" t="s">
        <v>788</v>
      </c>
      <c r="FLT1905" s="1800" t="s">
        <v>699</v>
      </c>
      <c r="FLU1905" s="2156">
        <v>0</v>
      </c>
      <c r="FLV1905" s="2156">
        <v>85000</v>
      </c>
      <c r="FLW1905" s="2157">
        <v>0</v>
      </c>
      <c r="FLX1905" s="1230">
        <f t="shared" si="1555"/>
        <v>0</v>
      </c>
      <c r="FLY1905" s="1193"/>
      <c r="FLZ1905" s="1193"/>
      <c r="FMA1905" s="2153" t="s">
        <v>788</v>
      </c>
      <c r="FMB1905" s="1800" t="s">
        <v>699</v>
      </c>
      <c r="FMC1905" s="2156">
        <v>0</v>
      </c>
      <c r="FMD1905" s="2156">
        <v>85000</v>
      </c>
      <c r="FME1905" s="2157">
        <v>0</v>
      </c>
      <c r="FMF1905" s="1230">
        <f t="shared" si="1557"/>
        <v>0</v>
      </c>
      <c r="FMG1905" s="1193"/>
      <c r="FMH1905" s="1193"/>
      <c r="FMI1905" s="2153" t="s">
        <v>788</v>
      </c>
      <c r="FMJ1905" s="1800" t="s">
        <v>699</v>
      </c>
      <c r="FMK1905" s="2156">
        <v>0</v>
      </c>
      <c r="FML1905" s="2156">
        <v>85000</v>
      </c>
      <c r="FMM1905" s="2157">
        <v>0</v>
      </c>
      <c r="FMN1905" s="1230">
        <f t="shared" si="1559"/>
        <v>0</v>
      </c>
      <c r="FMO1905" s="1193"/>
      <c r="FMP1905" s="1193"/>
      <c r="FMQ1905" s="2153" t="s">
        <v>788</v>
      </c>
      <c r="FMR1905" s="1800" t="s">
        <v>699</v>
      </c>
      <c r="FMS1905" s="2156">
        <v>0</v>
      </c>
      <c r="FMT1905" s="2156">
        <v>85000</v>
      </c>
      <c r="FMU1905" s="2157">
        <v>0</v>
      </c>
      <c r="FMV1905" s="1230">
        <f t="shared" si="1561"/>
        <v>0</v>
      </c>
      <c r="FMW1905" s="1193"/>
      <c r="FMX1905" s="1193"/>
      <c r="FMY1905" s="2153" t="s">
        <v>788</v>
      </c>
      <c r="FMZ1905" s="1800" t="s">
        <v>699</v>
      </c>
      <c r="FNA1905" s="2156">
        <v>0</v>
      </c>
      <c r="FNB1905" s="2156">
        <v>85000</v>
      </c>
      <c r="FNC1905" s="2157">
        <v>0</v>
      </c>
      <c r="FND1905" s="1230">
        <f t="shared" si="1563"/>
        <v>0</v>
      </c>
      <c r="FNE1905" s="1193"/>
      <c r="FNF1905" s="1193"/>
      <c r="FNG1905" s="2153" t="s">
        <v>788</v>
      </c>
      <c r="FNH1905" s="1800" t="s">
        <v>699</v>
      </c>
      <c r="FNI1905" s="2156">
        <v>0</v>
      </c>
      <c r="FNJ1905" s="2156">
        <v>85000</v>
      </c>
      <c r="FNK1905" s="2157">
        <v>0</v>
      </c>
      <c r="FNL1905" s="1230">
        <f t="shared" si="1565"/>
        <v>0</v>
      </c>
      <c r="FNM1905" s="1193"/>
      <c r="FNN1905" s="1193"/>
      <c r="FNO1905" s="2153" t="s">
        <v>788</v>
      </c>
      <c r="FNP1905" s="1800" t="s">
        <v>699</v>
      </c>
      <c r="FNQ1905" s="2156">
        <v>0</v>
      </c>
      <c r="FNR1905" s="2156">
        <v>85000</v>
      </c>
      <c r="FNS1905" s="2157">
        <v>0</v>
      </c>
      <c r="FNT1905" s="1230">
        <f t="shared" si="1567"/>
        <v>0</v>
      </c>
      <c r="FNU1905" s="1193"/>
      <c r="FNV1905" s="1193"/>
      <c r="FNW1905" s="2153" t="s">
        <v>788</v>
      </c>
      <c r="FNX1905" s="1800" t="s">
        <v>699</v>
      </c>
      <c r="FNY1905" s="2156">
        <v>0</v>
      </c>
      <c r="FNZ1905" s="2156">
        <v>85000</v>
      </c>
      <c r="FOA1905" s="2157">
        <v>0</v>
      </c>
      <c r="FOB1905" s="1230">
        <f t="shared" si="1569"/>
        <v>0</v>
      </c>
      <c r="FOC1905" s="1193"/>
      <c r="FOD1905" s="1193"/>
      <c r="FOE1905" s="2153" t="s">
        <v>788</v>
      </c>
      <c r="FOF1905" s="1800" t="s">
        <v>699</v>
      </c>
      <c r="FOG1905" s="2156">
        <v>0</v>
      </c>
      <c r="FOH1905" s="2156">
        <v>85000</v>
      </c>
      <c r="FOI1905" s="2157">
        <v>0</v>
      </c>
      <c r="FOJ1905" s="1230">
        <f t="shared" si="1571"/>
        <v>0</v>
      </c>
      <c r="FOK1905" s="1193"/>
      <c r="FOL1905" s="1193"/>
      <c r="FOM1905" s="2153" t="s">
        <v>788</v>
      </c>
      <c r="FON1905" s="1800" t="s">
        <v>699</v>
      </c>
      <c r="FOO1905" s="2156">
        <v>0</v>
      </c>
      <c r="FOP1905" s="2156">
        <v>85000</v>
      </c>
      <c r="FOQ1905" s="2157">
        <v>0</v>
      </c>
      <c r="FOR1905" s="1230">
        <f t="shared" si="1573"/>
        <v>0</v>
      </c>
      <c r="FOS1905" s="1193"/>
      <c r="FOT1905" s="1193"/>
      <c r="FOU1905" s="2153" t="s">
        <v>788</v>
      </c>
      <c r="FOV1905" s="1800" t="s">
        <v>699</v>
      </c>
      <c r="FOW1905" s="2156">
        <v>0</v>
      </c>
      <c r="FOX1905" s="2156">
        <v>85000</v>
      </c>
      <c r="FOY1905" s="2157">
        <v>0</v>
      </c>
      <c r="FOZ1905" s="1230">
        <f t="shared" si="1575"/>
        <v>0</v>
      </c>
      <c r="FPA1905" s="1193"/>
      <c r="FPB1905" s="1193"/>
      <c r="FPC1905" s="2153" t="s">
        <v>788</v>
      </c>
      <c r="FPD1905" s="1800" t="s">
        <v>699</v>
      </c>
      <c r="FPE1905" s="2156">
        <v>0</v>
      </c>
      <c r="FPF1905" s="2156">
        <v>85000</v>
      </c>
      <c r="FPG1905" s="2157">
        <v>0</v>
      </c>
      <c r="FPH1905" s="1230">
        <f t="shared" si="1577"/>
        <v>0</v>
      </c>
      <c r="FPI1905" s="1193"/>
      <c r="FPJ1905" s="1193"/>
      <c r="FPK1905" s="2153" t="s">
        <v>788</v>
      </c>
      <c r="FPL1905" s="1800" t="s">
        <v>699</v>
      </c>
      <c r="FPM1905" s="2156">
        <v>0</v>
      </c>
      <c r="FPN1905" s="2156">
        <v>85000</v>
      </c>
      <c r="FPO1905" s="2157">
        <v>0</v>
      </c>
      <c r="FPP1905" s="1230">
        <f t="shared" si="1579"/>
        <v>0</v>
      </c>
      <c r="FPQ1905" s="1193"/>
      <c r="FPR1905" s="1193"/>
      <c r="FPS1905" s="2153" t="s">
        <v>788</v>
      </c>
      <c r="FPT1905" s="1800" t="s">
        <v>699</v>
      </c>
      <c r="FPU1905" s="2156">
        <v>0</v>
      </c>
      <c r="FPV1905" s="2156">
        <v>85000</v>
      </c>
      <c r="FPW1905" s="2157">
        <v>0</v>
      </c>
      <c r="FPX1905" s="1230">
        <f t="shared" si="1581"/>
        <v>0</v>
      </c>
      <c r="FPY1905" s="1193"/>
      <c r="FPZ1905" s="1193"/>
      <c r="FQA1905" s="2153" t="s">
        <v>788</v>
      </c>
      <c r="FQB1905" s="1800" t="s">
        <v>699</v>
      </c>
      <c r="FQC1905" s="2156">
        <v>0</v>
      </c>
      <c r="FQD1905" s="2156">
        <v>85000</v>
      </c>
      <c r="FQE1905" s="2157">
        <v>0</v>
      </c>
      <c r="FQF1905" s="1230">
        <f t="shared" si="1583"/>
        <v>0</v>
      </c>
      <c r="FQG1905" s="1193"/>
      <c r="FQH1905" s="1193"/>
      <c r="FQI1905" s="2153" t="s">
        <v>788</v>
      </c>
      <c r="FQJ1905" s="1800" t="s">
        <v>699</v>
      </c>
      <c r="FQK1905" s="2156">
        <v>0</v>
      </c>
      <c r="FQL1905" s="2156">
        <v>85000</v>
      </c>
      <c r="FQM1905" s="2157">
        <v>0</v>
      </c>
      <c r="FQN1905" s="1230">
        <f t="shared" si="1585"/>
        <v>0</v>
      </c>
      <c r="FQO1905" s="1193"/>
      <c r="FQP1905" s="1193"/>
      <c r="FQQ1905" s="2153" t="s">
        <v>788</v>
      </c>
      <c r="FQR1905" s="1800" t="s">
        <v>699</v>
      </c>
      <c r="FQS1905" s="2156">
        <v>0</v>
      </c>
      <c r="FQT1905" s="2156">
        <v>85000</v>
      </c>
      <c r="FQU1905" s="2157">
        <v>0</v>
      </c>
      <c r="FQV1905" s="1230">
        <f t="shared" si="1587"/>
        <v>0</v>
      </c>
      <c r="FQW1905" s="1193"/>
      <c r="FQX1905" s="1193"/>
      <c r="FQY1905" s="2153" t="s">
        <v>788</v>
      </c>
      <c r="FQZ1905" s="1800" t="s">
        <v>699</v>
      </c>
      <c r="FRA1905" s="2156">
        <v>0</v>
      </c>
      <c r="FRB1905" s="2156">
        <v>85000</v>
      </c>
      <c r="FRC1905" s="2157">
        <v>0</v>
      </c>
      <c r="FRD1905" s="1230">
        <f t="shared" si="1589"/>
        <v>0</v>
      </c>
      <c r="FRE1905" s="1193"/>
      <c r="FRF1905" s="1193"/>
      <c r="FRG1905" s="2153" t="s">
        <v>788</v>
      </c>
      <c r="FRH1905" s="1800" t="s">
        <v>699</v>
      </c>
      <c r="FRI1905" s="2156">
        <v>0</v>
      </c>
      <c r="FRJ1905" s="2156">
        <v>85000</v>
      </c>
      <c r="FRK1905" s="2157">
        <v>0</v>
      </c>
      <c r="FRL1905" s="1230">
        <f t="shared" si="1591"/>
        <v>0</v>
      </c>
      <c r="FRM1905" s="1193"/>
      <c r="FRN1905" s="1193"/>
      <c r="FRO1905" s="2153" t="s">
        <v>788</v>
      </c>
      <c r="FRP1905" s="1800" t="s">
        <v>699</v>
      </c>
      <c r="FRQ1905" s="2156">
        <v>0</v>
      </c>
      <c r="FRR1905" s="2156">
        <v>85000</v>
      </c>
      <c r="FRS1905" s="2157">
        <v>0</v>
      </c>
      <c r="FRT1905" s="1230">
        <f t="shared" si="1593"/>
        <v>0</v>
      </c>
      <c r="FRU1905" s="1193"/>
      <c r="FRV1905" s="1193"/>
      <c r="FRW1905" s="2153" t="s">
        <v>788</v>
      </c>
      <c r="FRX1905" s="1800" t="s">
        <v>699</v>
      </c>
      <c r="FRY1905" s="2156">
        <v>0</v>
      </c>
      <c r="FRZ1905" s="2156">
        <v>85000</v>
      </c>
      <c r="FSA1905" s="2157">
        <v>0</v>
      </c>
      <c r="FSB1905" s="1230">
        <f t="shared" si="1595"/>
        <v>0</v>
      </c>
      <c r="FSC1905" s="1193"/>
      <c r="FSD1905" s="1193"/>
      <c r="FSE1905" s="2153" t="s">
        <v>788</v>
      </c>
      <c r="FSF1905" s="1800" t="s">
        <v>699</v>
      </c>
      <c r="FSG1905" s="2156">
        <v>0</v>
      </c>
      <c r="FSH1905" s="2156">
        <v>85000</v>
      </c>
      <c r="FSI1905" s="2157">
        <v>0</v>
      </c>
      <c r="FSJ1905" s="1230">
        <f t="shared" si="1597"/>
        <v>0</v>
      </c>
      <c r="FSK1905" s="1193"/>
      <c r="FSL1905" s="1193"/>
      <c r="FSM1905" s="2153" t="s">
        <v>788</v>
      </c>
      <c r="FSN1905" s="1800" t="s">
        <v>699</v>
      </c>
      <c r="FSO1905" s="2156">
        <v>0</v>
      </c>
      <c r="FSP1905" s="2156">
        <v>85000</v>
      </c>
      <c r="FSQ1905" s="2157">
        <v>0</v>
      </c>
      <c r="FSR1905" s="1230">
        <f t="shared" si="1599"/>
        <v>0</v>
      </c>
      <c r="FSS1905" s="1193"/>
      <c r="FST1905" s="1193"/>
      <c r="FSU1905" s="2153" t="s">
        <v>788</v>
      </c>
      <c r="FSV1905" s="1800" t="s">
        <v>699</v>
      </c>
      <c r="FSW1905" s="2156">
        <v>0</v>
      </c>
      <c r="FSX1905" s="2156">
        <v>85000</v>
      </c>
      <c r="FSY1905" s="2157">
        <v>0</v>
      </c>
      <c r="FSZ1905" s="1230">
        <f t="shared" si="1601"/>
        <v>0</v>
      </c>
      <c r="FTA1905" s="1193"/>
      <c r="FTB1905" s="1193"/>
      <c r="FTC1905" s="2153" t="s">
        <v>788</v>
      </c>
      <c r="FTD1905" s="1800" t="s">
        <v>699</v>
      </c>
      <c r="FTE1905" s="2156">
        <v>0</v>
      </c>
      <c r="FTF1905" s="2156">
        <v>85000</v>
      </c>
      <c r="FTG1905" s="2157">
        <v>0</v>
      </c>
      <c r="FTH1905" s="1230">
        <f t="shared" si="1603"/>
        <v>0</v>
      </c>
      <c r="FTI1905" s="1193"/>
      <c r="FTJ1905" s="1193"/>
      <c r="FTK1905" s="2153" t="s">
        <v>788</v>
      </c>
      <c r="FTL1905" s="1800" t="s">
        <v>699</v>
      </c>
      <c r="FTM1905" s="2156">
        <v>0</v>
      </c>
      <c r="FTN1905" s="2156">
        <v>85000</v>
      </c>
      <c r="FTO1905" s="2157">
        <v>0</v>
      </c>
      <c r="FTP1905" s="1230">
        <f t="shared" si="1605"/>
        <v>0</v>
      </c>
      <c r="FTQ1905" s="1193"/>
      <c r="FTR1905" s="1193"/>
      <c r="FTS1905" s="2153" t="s">
        <v>788</v>
      </c>
      <c r="FTT1905" s="1800" t="s">
        <v>699</v>
      </c>
      <c r="FTU1905" s="2156">
        <v>0</v>
      </c>
      <c r="FTV1905" s="2156">
        <v>85000</v>
      </c>
      <c r="FTW1905" s="2157">
        <v>0</v>
      </c>
      <c r="FTX1905" s="1230">
        <f t="shared" si="1607"/>
        <v>0</v>
      </c>
      <c r="FTY1905" s="1193"/>
      <c r="FTZ1905" s="1193"/>
      <c r="FUA1905" s="2153" t="s">
        <v>788</v>
      </c>
      <c r="FUB1905" s="1800" t="s">
        <v>699</v>
      </c>
      <c r="FUC1905" s="2156">
        <v>0</v>
      </c>
      <c r="FUD1905" s="2156">
        <v>85000</v>
      </c>
      <c r="FUE1905" s="2157">
        <v>0</v>
      </c>
      <c r="FUF1905" s="1230">
        <f t="shared" si="1609"/>
        <v>0</v>
      </c>
      <c r="FUG1905" s="1193"/>
      <c r="FUH1905" s="1193"/>
      <c r="FUI1905" s="2153" t="s">
        <v>788</v>
      </c>
      <c r="FUJ1905" s="1800" t="s">
        <v>699</v>
      </c>
      <c r="FUK1905" s="2156">
        <v>0</v>
      </c>
      <c r="FUL1905" s="2156">
        <v>85000</v>
      </c>
      <c r="FUM1905" s="2157">
        <v>0</v>
      </c>
      <c r="FUN1905" s="1230">
        <f t="shared" si="1611"/>
        <v>0</v>
      </c>
      <c r="FUO1905" s="1193"/>
      <c r="FUP1905" s="1193"/>
      <c r="FUQ1905" s="2153" t="s">
        <v>788</v>
      </c>
      <c r="FUR1905" s="1800" t="s">
        <v>699</v>
      </c>
      <c r="FUS1905" s="2156">
        <v>0</v>
      </c>
      <c r="FUT1905" s="2156">
        <v>85000</v>
      </c>
      <c r="FUU1905" s="2157">
        <v>0</v>
      </c>
      <c r="FUV1905" s="1230">
        <f t="shared" si="1613"/>
        <v>0</v>
      </c>
      <c r="FUW1905" s="1193"/>
      <c r="FUX1905" s="1193"/>
      <c r="FUY1905" s="2153" t="s">
        <v>788</v>
      </c>
      <c r="FUZ1905" s="1800" t="s">
        <v>699</v>
      </c>
      <c r="FVA1905" s="2156">
        <v>0</v>
      </c>
      <c r="FVB1905" s="2156">
        <v>85000</v>
      </c>
      <c r="FVC1905" s="2157">
        <v>0</v>
      </c>
      <c r="FVD1905" s="1230">
        <f t="shared" si="1615"/>
        <v>0</v>
      </c>
      <c r="FVE1905" s="1193"/>
      <c r="FVF1905" s="1193"/>
      <c r="FVG1905" s="2153" t="s">
        <v>788</v>
      </c>
      <c r="FVH1905" s="1800" t="s">
        <v>699</v>
      </c>
      <c r="FVI1905" s="2156">
        <v>0</v>
      </c>
      <c r="FVJ1905" s="2156">
        <v>85000</v>
      </c>
      <c r="FVK1905" s="2157">
        <v>0</v>
      </c>
      <c r="FVL1905" s="1230">
        <f t="shared" si="1617"/>
        <v>0</v>
      </c>
      <c r="FVM1905" s="1193"/>
      <c r="FVN1905" s="1193"/>
      <c r="FVO1905" s="2153" t="s">
        <v>788</v>
      </c>
      <c r="FVP1905" s="1800" t="s">
        <v>699</v>
      </c>
      <c r="FVQ1905" s="2156">
        <v>0</v>
      </c>
      <c r="FVR1905" s="2156">
        <v>85000</v>
      </c>
      <c r="FVS1905" s="2157">
        <v>0</v>
      </c>
      <c r="FVT1905" s="1230">
        <f t="shared" si="1619"/>
        <v>0</v>
      </c>
      <c r="FVU1905" s="1193"/>
      <c r="FVV1905" s="1193"/>
      <c r="FVW1905" s="2153" t="s">
        <v>788</v>
      </c>
      <c r="FVX1905" s="1800" t="s">
        <v>699</v>
      </c>
      <c r="FVY1905" s="2156">
        <v>0</v>
      </c>
      <c r="FVZ1905" s="2156">
        <v>85000</v>
      </c>
      <c r="FWA1905" s="2157">
        <v>0</v>
      </c>
      <c r="FWB1905" s="1230">
        <f t="shared" si="1621"/>
        <v>0</v>
      </c>
      <c r="FWC1905" s="1193"/>
      <c r="FWD1905" s="1193"/>
      <c r="FWE1905" s="2153" t="s">
        <v>788</v>
      </c>
      <c r="FWF1905" s="1800" t="s">
        <v>699</v>
      </c>
      <c r="FWG1905" s="2156">
        <v>0</v>
      </c>
      <c r="FWH1905" s="2156">
        <v>85000</v>
      </c>
      <c r="FWI1905" s="2157">
        <v>0</v>
      </c>
      <c r="FWJ1905" s="1230">
        <f t="shared" si="1623"/>
        <v>0</v>
      </c>
      <c r="FWK1905" s="1193"/>
      <c r="FWL1905" s="1193"/>
      <c r="FWM1905" s="2153" t="s">
        <v>788</v>
      </c>
      <c r="FWN1905" s="1800" t="s">
        <v>699</v>
      </c>
      <c r="FWO1905" s="2156">
        <v>0</v>
      </c>
      <c r="FWP1905" s="2156">
        <v>85000</v>
      </c>
      <c r="FWQ1905" s="2157">
        <v>0</v>
      </c>
      <c r="FWR1905" s="1230">
        <f t="shared" si="1625"/>
        <v>0</v>
      </c>
      <c r="FWS1905" s="1193"/>
      <c r="FWT1905" s="1193"/>
      <c r="FWU1905" s="2153" t="s">
        <v>788</v>
      </c>
      <c r="FWV1905" s="1800" t="s">
        <v>699</v>
      </c>
      <c r="FWW1905" s="2156">
        <v>0</v>
      </c>
      <c r="FWX1905" s="2156">
        <v>85000</v>
      </c>
      <c r="FWY1905" s="2157">
        <v>0</v>
      </c>
      <c r="FWZ1905" s="1230">
        <f t="shared" si="1627"/>
        <v>0</v>
      </c>
      <c r="FXA1905" s="1193"/>
      <c r="FXB1905" s="1193"/>
      <c r="FXC1905" s="2153" t="s">
        <v>788</v>
      </c>
      <c r="FXD1905" s="1800" t="s">
        <v>699</v>
      </c>
      <c r="FXE1905" s="2156">
        <v>0</v>
      </c>
      <c r="FXF1905" s="2156">
        <v>85000</v>
      </c>
      <c r="FXG1905" s="2157">
        <v>0</v>
      </c>
      <c r="FXH1905" s="1230">
        <f t="shared" si="1629"/>
        <v>0</v>
      </c>
      <c r="FXI1905" s="1193"/>
      <c r="FXJ1905" s="1193"/>
      <c r="FXK1905" s="2153" t="s">
        <v>788</v>
      </c>
      <c r="FXL1905" s="1800" t="s">
        <v>699</v>
      </c>
      <c r="FXM1905" s="2156">
        <v>0</v>
      </c>
      <c r="FXN1905" s="2156">
        <v>85000</v>
      </c>
      <c r="FXO1905" s="2157">
        <v>0</v>
      </c>
      <c r="FXP1905" s="1230">
        <f t="shared" si="1631"/>
        <v>0</v>
      </c>
      <c r="FXQ1905" s="1193"/>
      <c r="FXR1905" s="1193"/>
      <c r="FXS1905" s="2153" t="s">
        <v>788</v>
      </c>
      <c r="FXT1905" s="1800" t="s">
        <v>699</v>
      </c>
      <c r="FXU1905" s="2156">
        <v>0</v>
      </c>
      <c r="FXV1905" s="2156">
        <v>85000</v>
      </c>
      <c r="FXW1905" s="2157">
        <v>0</v>
      </c>
      <c r="FXX1905" s="1230">
        <f t="shared" si="1633"/>
        <v>0</v>
      </c>
      <c r="FXY1905" s="1193"/>
      <c r="FXZ1905" s="1193"/>
      <c r="FYA1905" s="2153" t="s">
        <v>788</v>
      </c>
      <c r="FYB1905" s="1800" t="s">
        <v>699</v>
      </c>
      <c r="FYC1905" s="2156">
        <v>0</v>
      </c>
      <c r="FYD1905" s="2156">
        <v>85000</v>
      </c>
      <c r="FYE1905" s="2157">
        <v>0</v>
      </c>
      <c r="FYF1905" s="1230">
        <f t="shared" si="1635"/>
        <v>0</v>
      </c>
      <c r="FYG1905" s="1193"/>
      <c r="FYH1905" s="1193"/>
      <c r="FYI1905" s="2153" t="s">
        <v>788</v>
      </c>
      <c r="FYJ1905" s="1800" t="s">
        <v>699</v>
      </c>
      <c r="FYK1905" s="2156">
        <v>0</v>
      </c>
      <c r="FYL1905" s="2156">
        <v>85000</v>
      </c>
      <c r="FYM1905" s="2157">
        <v>0</v>
      </c>
      <c r="FYN1905" s="1230">
        <f t="shared" si="1637"/>
        <v>0</v>
      </c>
      <c r="FYO1905" s="1193"/>
      <c r="FYP1905" s="1193"/>
      <c r="FYQ1905" s="2153" t="s">
        <v>788</v>
      </c>
      <c r="FYR1905" s="1800" t="s">
        <v>699</v>
      </c>
      <c r="FYS1905" s="2156">
        <v>0</v>
      </c>
      <c r="FYT1905" s="2156">
        <v>85000</v>
      </c>
      <c r="FYU1905" s="2157">
        <v>0</v>
      </c>
      <c r="FYV1905" s="1230">
        <f t="shared" si="1639"/>
        <v>0</v>
      </c>
      <c r="FYW1905" s="1193"/>
      <c r="FYX1905" s="1193"/>
      <c r="FYY1905" s="2153" t="s">
        <v>788</v>
      </c>
      <c r="FYZ1905" s="1800" t="s">
        <v>699</v>
      </c>
      <c r="FZA1905" s="2156">
        <v>0</v>
      </c>
      <c r="FZB1905" s="2156">
        <v>85000</v>
      </c>
      <c r="FZC1905" s="2157">
        <v>0</v>
      </c>
      <c r="FZD1905" s="1230">
        <f t="shared" si="1641"/>
        <v>0</v>
      </c>
      <c r="FZE1905" s="1193"/>
      <c r="FZF1905" s="1193"/>
      <c r="FZG1905" s="2153" t="s">
        <v>788</v>
      </c>
      <c r="FZH1905" s="1800" t="s">
        <v>699</v>
      </c>
      <c r="FZI1905" s="2156">
        <v>0</v>
      </c>
      <c r="FZJ1905" s="2156">
        <v>85000</v>
      </c>
      <c r="FZK1905" s="2157">
        <v>0</v>
      </c>
      <c r="FZL1905" s="1230">
        <f t="shared" si="1643"/>
        <v>0</v>
      </c>
      <c r="FZM1905" s="1193"/>
      <c r="FZN1905" s="1193"/>
      <c r="FZO1905" s="2153" t="s">
        <v>788</v>
      </c>
      <c r="FZP1905" s="1800" t="s">
        <v>699</v>
      </c>
      <c r="FZQ1905" s="2156">
        <v>0</v>
      </c>
      <c r="FZR1905" s="2156">
        <v>85000</v>
      </c>
      <c r="FZS1905" s="2157">
        <v>0</v>
      </c>
      <c r="FZT1905" s="1230">
        <f t="shared" si="1645"/>
        <v>0</v>
      </c>
      <c r="FZU1905" s="1193"/>
      <c r="FZV1905" s="1193"/>
      <c r="FZW1905" s="2153" t="s">
        <v>788</v>
      </c>
      <c r="FZX1905" s="1800" t="s">
        <v>699</v>
      </c>
      <c r="FZY1905" s="2156">
        <v>0</v>
      </c>
      <c r="FZZ1905" s="2156">
        <v>85000</v>
      </c>
      <c r="GAA1905" s="2157">
        <v>0</v>
      </c>
      <c r="GAB1905" s="1230">
        <f t="shared" si="1647"/>
        <v>0</v>
      </c>
      <c r="GAC1905" s="1193"/>
      <c r="GAD1905" s="1193"/>
      <c r="GAE1905" s="2153" t="s">
        <v>788</v>
      </c>
      <c r="GAF1905" s="1800" t="s">
        <v>699</v>
      </c>
      <c r="GAG1905" s="2156">
        <v>0</v>
      </c>
      <c r="GAH1905" s="2156">
        <v>85000</v>
      </c>
      <c r="GAI1905" s="2157">
        <v>0</v>
      </c>
      <c r="GAJ1905" s="1230">
        <f t="shared" si="1649"/>
        <v>0</v>
      </c>
      <c r="GAK1905" s="1193"/>
      <c r="GAL1905" s="1193"/>
      <c r="GAM1905" s="2153" t="s">
        <v>788</v>
      </c>
      <c r="GAN1905" s="1800" t="s">
        <v>699</v>
      </c>
      <c r="GAO1905" s="2156">
        <v>0</v>
      </c>
      <c r="GAP1905" s="2156">
        <v>85000</v>
      </c>
      <c r="GAQ1905" s="2157">
        <v>0</v>
      </c>
      <c r="GAR1905" s="1230">
        <f t="shared" si="1651"/>
        <v>0</v>
      </c>
      <c r="GAS1905" s="1193"/>
      <c r="GAT1905" s="1193"/>
      <c r="GAU1905" s="2153" t="s">
        <v>788</v>
      </c>
      <c r="GAV1905" s="1800" t="s">
        <v>699</v>
      </c>
      <c r="GAW1905" s="2156">
        <v>0</v>
      </c>
      <c r="GAX1905" s="2156">
        <v>85000</v>
      </c>
      <c r="GAY1905" s="2157">
        <v>0</v>
      </c>
      <c r="GAZ1905" s="1230">
        <f t="shared" si="1653"/>
        <v>0</v>
      </c>
      <c r="GBA1905" s="1193"/>
      <c r="GBB1905" s="1193"/>
      <c r="GBC1905" s="2153" t="s">
        <v>788</v>
      </c>
      <c r="GBD1905" s="1800" t="s">
        <v>699</v>
      </c>
      <c r="GBE1905" s="2156">
        <v>0</v>
      </c>
      <c r="GBF1905" s="2156">
        <v>85000</v>
      </c>
      <c r="GBG1905" s="2157">
        <v>0</v>
      </c>
      <c r="GBH1905" s="1230">
        <f t="shared" si="1655"/>
        <v>0</v>
      </c>
      <c r="GBI1905" s="1193"/>
      <c r="GBJ1905" s="1193"/>
      <c r="GBK1905" s="2153" t="s">
        <v>788</v>
      </c>
      <c r="GBL1905" s="1800" t="s">
        <v>699</v>
      </c>
      <c r="GBM1905" s="2156">
        <v>0</v>
      </c>
      <c r="GBN1905" s="2156">
        <v>85000</v>
      </c>
      <c r="GBO1905" s="2157">
        <v>0</v>
      </c>
      <c r="GBP1905" s="1230">
        <f t="shared" si="1657"/>
        <v>0</v>
      </c>
      <c r="GBQ1905" s="1193"/>
      <c r="GBR1905" s="1193"/>
      <c r="GBS1905" s="2153" t="s">
        <v>788</v>
      </c>
      <c r="GBT1905" s="1800" t="s">
        <v>699</v>
      </c>
      <c r="GBU1905" s="2156">
        <v>0</v>
      </c>
      <c r="GBV1905" s="2156">
        <v>85000</v>
      </c>
      <c r="GBW1905" s="2157">
        <v>0</v>
      </c>
      <c r="GBX1905" s="1230">
        <f t="shared" si="1659"/>
        <v>0</v>
      </c>
      <c r="GBY1905" s="1193"/>
      <c r="GBZ1905" s="1193"/>
      <c r="GCA1905" s="2153" t="s">
        <v>788</v>
      </c>
      <c r="GCB1905" s="1800" t="s">
        <v>699</v>
      </c>
      <c r="GCC1905" s="2156">
        <v>0</v>
      </c>
      <c r="GCD1905" s="2156">
        <v>85000</v>
      </c>
      <c r="GCE1905" s="2157">
        <v>0</v>
      </c>
      <c r="GCF1905" s="1230">
        <f t="shared" si="1661"/>
        <v>0</v>
      </c>
      <c r="GCG1905" s="1193"/>
      <c r="GCH1905" s="1193"/>
      <c r="GCI1905" s="2153" t="s">
        <v>788</v>
      </c>
      <c r="GCJ1905" s="1800" t="s">
        <v>699</v>
      </c>
      <c r="GCK1905" s="2156">
        <v>0</v>
      </c>
      <c r="GCL1905" s="2156">
        <v>85000</v>
      </c>
      <c r="GCM1905" s="2157">
        <v>0</v>
      </c>
      <c r="GCN1905" s="1230">
        <f t="shared" si="1663"/>
        <v>0</v>
      </c>
      <c r="GCO1905" s="1193"/>
      <c r="GCP1905" s="1193"/>
      <c r="GCQ1905" s="2153" t="s">
        <v>788</v>
      </c>
      <c r="GCR1905" s="1800" t="s">
        <v>699</v>
      </c>
      <c r="GCS1905" s="2156">
        <v>0</v>
      </c>
      <c r="GCT1905" s="2156">
        <v>85000</v>
      </c>
      <c r="GCU1905" s="2157">
        <v>0</v>
      </c>
      <c r="GCV1905" s="1230">
        <f t="shared" si="1665"/>
        <v>0</v>
      </c>
      <c r="GCW1905" s="1193"/>
      <c r="GCX1905" s="1193"/>
      <c r="GCY1905" s="2153" t="s">
        <v>788</v>
      </c>
      <c r="GCZ1905" s="1800" t="s">
        <v>699</v>
      </c>
      <c r="GDA1905" s="2156">
        <v>0</v>
      </c>
      <c r="GDB1905" s="2156">
        <v>85000</v>
      </c>
      <c r="GDC1905" s="2157">
        <v>0</v>
      </c>
      <c r="GDD1905" s="1230">
        <f t="shared" si="1667"/>
        <v>0</v>
      </c>
      <c r="GDE1905" s="1193"/>
      <c r="GDF1905" s="1193"/>
      <c r="GDG1905" s="2153" t="s">
        <v>788</v>
      </c>
      <c r="GDH1905" s="1800" t="s">
        <v>699</v>
      </c>
      <c r="GDI1905" s="2156">
        <v>0</v>
      </c>
      <c r="GDJ1905" s="2156">
        <v>85000</v>
      </c>
      <c r="GDK1905" s="2157">
        <v>0</v>
      </c>
      <c r="GDL1905" s="1230">
        <f t="shared" si="1669"/>
        <v>0</v>
      </c>
      <c r="GDM1905" s="1193"/>
      <c r="GDN1905" s="1193"/>
      <c r="GDO1905" s="2153" t="s">
        <v>788</v>
      </c>
      <c r="GDP1905" s="1800" t="s">
        <v>699</v>
      </c>
      <c r="GDQ1905" s="2156">
        <v>0</v>
      </c>
      <c r="GDR1905" s="2156">
        <v>85000</v>
      </c>
      <c r="GDS1905" s="2157">
        <v>0</v>
      </c>
      <c r="GDT1905" s="1230">
        <f t="shared" si="1671"/>
        <v>0</v>
      </c>
      <c r="GDU1905" s="1193"/>
      <c r="GDV1905" s="1193"/>
      <c r="GDW1905" s="2153" t="s">
        <v>788</v>
      </c>
      <c r="GDX1905" s="1800" t="s">
        <v>699</v>
      </c>
      <c r="GDY1905" s="2156">
        <v>0</v>
      </c>
      <c r="GDZ1905" s="2156">
        <v>85000</v>
      </c>
      <c r="GEA1905" s="2157">
        <v>0</v>
      </c>
      <c r="GEB1905" s="1230">
        <f t="shared" si="1673"/>
        <v>0</v>
      </c>
      <c r="GEC1905" s="1193"/>
      <c r="GED1905" s="1193"/>
      <c r="GEE1905" s="2153" t="s">
        <v>788</v>
      </c>
      <c r="GEF1905" s="1800" t="s">
        <v>699</v>
      </c>
      <c r="GEG1905" s="2156">
        <v>0</v>
      </c>
      <c r="GEH1905" s="2156">
        <v>85000</v>
      </c>
      <c r="GEI1905" s="2157">
        <v>0</v>
      </c>
      <c r="GEJ1905" s="1230">
        <f t="shared" si="1675"/>
        <v>0</v>
      </c>
      <c r="GEK1905" s="1193"/>
      <c r="GEL1905" s="1193"/>
      <c r="GEM1905" s="2153" t="s">
        <v>788</v>
      </c>
      <c r="GEN1905" s="1800" t="s">
        <v>699</v>
      </c>
      <c r="GEO1905" s="2156">
        <v>0</v>
      </c>
      <c r="GEP1905" s="2156">
        <v>85000</v>
      </c>
      <c r="GEQ1905" s="2157">
        <v>0</v>
      </c>
      <c r="GER1905" s="1230">
        <f t="shared" si="1677"/>
        <v>0</v>
      </c>
      <c r="GES1905" s="1193"/>
      <c r="GET1905" s="1193"/>
      <c r="GEU1905" s="2153" t="s">
        <v>788</v>
      </c>
      <c r="GEV1905" s="1800" t="s">
        <v>699</v>
      </c>
      <c r="GEW1905" s="2156">
        <v>0</v>
      </c>
      <c r="GEX1905" s="2156">
        <v>85000</v>
      </c>
      <c r="GEY1905" s="2157">
        <v>0</v>
      </c>
      <c r="GEZ1905" s="1230">
        <f t="shared" si="1679"/>
        <v>0</v>
      </c>
      <c r="GFA1905" s="1193"/>
      <c r="GFB1905" s="1193"/>
      <c r="GFC1905" s="2153" t="s">
        <v>788</v>
      </c>
      <c r="GFD1905" s="1800" t="s">
        <v>699</v>
      </c>
      <c r="GFE1905" s="2156">
        <v>0</v>
      </c>
      <c r="GFF1905" s="2156">
        <v>85000</v>
      </c>
      <c r="GFG1905" s="2157">
        <v>0</v>
      </c>
      <c r="GFH1905" s="1230">
        <f t="shared" si="1681"/>
        <v>0</v>
      </c>
      <c r="GFI1905" s="1193"/>
      <c r="GFJ1905" s="1193"/>
      <c r="GFK1905" s="2153" t="s">
        <v>788</v>
      </c>
      <c r="GFL1905" s="1800" t="s">
        <v>699</v>
      </c>
      <c r="GFM1905" s="2156">
        <v>0</v>
      </c>
      <c r="GFN1905" s="2156">
        <v>85000</v>
      </c>
      <c r="GFO1905" s="2157">
        <v>0</v>
      </c>
      <c r="GFP1905" s="1230">
        <f t="shared" si="1683"/>
        <v>0</v>
      </c>
      <c r="GFQ1905" s="1193"/>
      <c r="GFR1905" s="1193"/>
      <c r="GFS1905" s="2153" t="s">
        <v>788</v>
      </c>
      <c r="GFT1905" s="1800" t="s">
        <v>699</v>
      </c>
      <c r="GFU1905" s="2156">
        <v>0</v>
      </c>
      <c r="GFV1905" s="2156">
        <v>85000</v>
      </c>
      <c r="GFW1905" s="2157">
        <v>0</v>
      </c>
      <c r="GFX1905" s="1230">
        <f t="shared" si="1685"/>
        <v>0</v>
      </c>
      <c r="GFY1905" s="1193"/>
      <c r="GFZ1905" s="1193"/>
      <c r="GGA1905" s="2153" t="s">
        <v>788</v>
      </c>
      <c r="GGB1905" s="1800" t="s">
        <v>699</v>
      </c>
      <c r="GGC1905" s="2156">
        <v>0</v>
      </c>
      <c r="GGD1905" s="2156">
        <v>85000</v>
      </c>
      <c r="GGE1905" s="2157">
        <v>0</v>
      </c>
      <c r="GGF1905" s="1230">
        <f t="shared" si="1687"/>
        <v>0</v>
      </c>
      <c r="GGG1905" s="1193"/>
      <c r="GGH1905" s="1193"/>
      <c r="GGI1905" s="2153" t="s">
        <v>788</v>
      </c>
      <c r="GGJ1905" s="1800" t="s">
        <v>699</v>
      </c>
      <c r="GGK1905" s="2156">
        <v>0</v>
      </c>
      <c r="GGL1905" s="2156">
        <v>85000</v>
      </c>
      <c r="GGM1905" s="2157">
        <v>0</v>
      </c>
      <c r="GGN1905" s="1230">
        <f t="shared" si="1689"/>
        <v>0</v>
      </c>
      <c r="GGO1905" s="1193"/>
      <c r="GGP1905" s="1193"/>
      <c r="GGQ1905" s="2153" t="s">
        <v>788</v>
      </c>
      <c r="GGR1905" s="1800" t="s">
        <v>699</v>
      </c>
      <c r="GGS1905" s="2156">
        <v>0</v>
      </c>
      <c r="GGT1905" s="2156">
        <v>85000</v>
      </c>
      <c r="GGU1905" s="2157">
        <v>0</v>
      </c>
      <c r="GGV1905" s="1230">
        <f t="shared" si="1691"/>
        <v>0</v>
      </c>
      <c r="GGW1905" s="1193"/>
      <c r="GGX1905" s="1193"/>
      <c r="GGY1905" s="2153" t="s">
        <v>788</v>
      </c>
      <c r="GGZ1905" s="1800" t="s">
        <v>699</v>
      </c>
      <c r="GHA1905" s="2156">
        <v>0</v>
      </c>
      <c r="GHB1905" s="2156">
        <v>85000</v>
      </c>
      <c r="GHC1905" s="2157">
        <v>0</v>
      </c>
      <c r="GHD1905" s="1230">
        <f t="shared" si="1693"/>
        <v>0</v>
      </c>
      <c r="GHE1905" s="1193"/>
      <c r="GHF1905" s="1193"/>
      <c r="GHG1905" s="2153" t="s">
        <v>788</v>
      </c>
      <c r="GHH1905" s="1800" t="s">
        <v>699</v>
      </c>
      <c r="GHI1905" s="2156">
        <v>0</v>
      </c>
      <c r="GHJ1905" s="2156">
        <v>85000</v>
      </c>
      <c r="GHK1905" s="2157">
        <v>0</v>
      </c>
      <c r="GHL1905" s="1230">
        <f t="shared" si="1695"/>
        <v>0</v>
      </c>
      <c r="GHM1905" s="1193"/>
      <c r="GHN1905" s="1193"/>
      <c r="GHO1905" s="2153" t="s">
        <v>788</v>
      </c>
      <c r="GHP1905" s="1800" t="s">
        <v>699</v>
      </c>
      <c r="GHQ1905" s="2156">
        <v>0</v>
      </c>
      <c r="GHR1905" s="2156">
        <v>85000</v>
      </c>
      <c r="GHS1905" s="2157">
        <v>0</v>
      </c>
      <c r="GHT1905" s="1230">
        <f t="shared" si="1697"/>
        <v>0</v>
      </c>
      <c r="GHU1905" s="1193"/>
      <c r="GHV1905" s="1193"/>
      <c r="GHW1905" s="2153" t="s">
        <v>788</v>
      </c>
      <c r="GHX1905" s="1800" t="s">
        <v>699</v>
      </c>
      <c r="GHY1905" s="2156">
        <v>0</v>
      </c>
      <c r="GHZ1905" s="2156">
        <v>85000</v>
      </c>
      <c r="GIA1905" s="2157">
        <v>0</v>
      </c>
      <c r="GIB1905" s="1230">
        <f t="shared" si="1699"/>
        <v>0</v>
      </c>
      <c r="GIC1905" s="1193"/>
      <c r="GID1905" s="1193"/>
      <c r="GIE1905" s="2153" t="s">
        <v>788</v>
      </c>
      <c r="GIF1905" s="1800" t="s">
        <v>699</v>
      </c>
      <c r="GIG1905" s="2156">
        <v>0</v>
      </c>
      <c r="GIH1905" s="2156">
        <v>85000</v>
      </c>
      <c r="GII1905" s="2157">
        <v>0</v>
      </c>
      <c r="GIJ1905" s="1230">
        <f t="shared" si="1701"/>
        <v>0</v>
      </c>
      <c r="GIK1905" s="1193"/>
      <c r="GIL1905" s="1193"/>
      <c r="GIM1905" s="2153" t="s">
        <v>788</v>
      </c>
      <c r="GIN1905" s="1800" t="s">
        <v>699</v>
      </c>
      <c r="GIO1905" s="2156">
        <v>0</v>
      </c>
      <c r="GIP1905" s="2156">
        <v>85000</v>
      </c>
      <c r="GIQ1905" s="2157">
        <v>0</v>
      </c>
      <c r="GIR1905" s="1230">
        <f t="shared" si="1703"/>
        <v>0</v>
      </c>
      <c r="GIS1905" s="1193"/>
      <c r="GIT1905" s="1193"/>
      <c r="GIU1905" s="2153" t="s">
        <v>788</v>
      </c>
      <c r="GIV1905" s="1800" t="s">
        <v>699</v>
      </c>
      <c r="GIW1905" s="2156">
        <v>0</v>
      </c>
      <c r="GIX1905" s="2156">
        <v>85000</v>
      </c>
      <c r="GIY1905" s="2157">
        <v>0</v>
      </c>
      <c r="GIZ1905" s="1230">
        <f t="shared" si="1705"/>
        <v>0</v>
      </c>
      <c r="GJA1905" s="1193"/>
      <c r="GJB1905" s="1193"/>
      <c r="GJC1905" s="2153" t="s">
        <v>788</v>
      </c>
      <c r="GJD1905" s="1800" t="s">
        <v>699</v>
      </c>
      <c r="GJE1905" s="2156">
        <v>0</v>
      </c>
      <c r="GJF1905" s="2156">
        <v>85000</v>
      </c>
      <c r="GJG1905" s="2157">
        <v>0</v>
      </c>
      <c r="GJH1905" s="1230">
        <f t="shared" si="1707"/>
        <v>0</v>
      </c>
      <c r="GJI1905" s="1193"/>
      <c r="GJJ1905" s="1193"/>
      <c r="GJK1905" s="2153" t="s">
        <v>788</v>
      </c>
      <c r="GJL1905" s="1800" t="s">
        <v>699</v>
      </c>
      <c r="GJM1905" s="2156">
        <v>0</v>
      </c>
      <c r="GJN1905" s="2156">
        <v>85000</v>
      </c>
      <c r="GJO1905" s="2157">
        <v>0</v>
      </c>
      <c r="GJP1905" s="1230">
        <f t="shared" si="1709"/>
        <v>0</v>
      </c>
      <c r="GJQ1905" s="1193"/>
      <c r="GJR1905" s="1193"/>
      <c r="GJS1905" s="2153" t="s">
        <v>788</v>
      </c>
      <c r="GJT1905" s="1800" t="s">
        <v>699</v>
      </c>
      <c r="GJU1905" s="2156">
        <v>0</v>
      </c>
      <c r="GJV1905" s="2156">
        <v>85000</v>
      </c>
      <c r="GJW1905" s="2157">
        <v>0</v>
      </c>
      <c r="GJX1905" s="1230">
        <f t="shared" si="1711"/>
        <v>0</v>
      </c>
      <c r="GJY1905" s="1193"/>
      <c r="GJZ1905" s="1193"/>
      <c r="GKA1905" s="2153" t="s">
        <v>788</v>
      </c>
      <c r="GKB1905" s="1800" t="s">
        <v>699</v>
      </c>
      <c r="GKC1905" s="2156">
        <v>0</v>
      </c>
      <c r="GKD1905" s="2156">
        <v>85000</v>
      </c>
      <c r="GKE1905" s="2157">
        <v>0</v>
      </c>
      <c r="GKF1905" s="1230">
        <f t="shared" si="1713"/>
        <v>0</v>
      </c>
      <c r="GKG1905" s="1193"/>
      <c r="GKH1905" s="1193"/>
      <c r="GKI1905" s="2153" t="s">
        <v>788</v>
      </c>
      <c r="GKJ1905" s="1800" t="s">
        <v>699</v>
      </c>
      <c r="GKK1905" s="2156">
        <v>0</v>
      </c>
      <c r="GKL1905" s="2156">
        <v>85000</v>
      </c>
      <c r="GKM1905" s="2157">
        <v>0</v>
      </c>
      <c r="GKN1905" s="1230">
        <f t="shared" si="1715"/>
        <v>0</v>
      </c>
      <c r="GKO1905" s="1193"/>
      <c r="GKP1905" s="1193"/>
      <c r="GKQ1905" s="2153" t="s">
        <v>788</v>
      </c>
      <c r="GKR1905" s="1800" t="s">
        <v>699</v>
      </c>
      <c r="GKS1905" s="2156">
        <v>0</v>
      </c>
      <c r="GKT1905" s="2156">
        <v>85000</v>
      </c>
      <c r="GKU1905" s="2157">
        <v>0</v>
      </c>
      <c r="GKV1905" s="1230">
        <f t="shared" si="1717"/>
        <v>0</v>
      </c>
      <c r="GKW1905" s="1193"/>
      <c r="GKX1905" s="1193"/>
      <c r="GKY1905" s="2153" t="s">
        <v>788</v>
      </c>
      <c r="GKZ1905" s="1800" t="s">
        <v>699</v>
      </c>
      <c r="GLA1905" s="2156">
        <v>0</v>
      </c>
      <c r="GLB1905" s="2156">
        <v>85000</v>
      </c>
      <c r="GLC1905" s="2157">
        <v>0</v>
      </c>
      <c r="GLD1905" s="1230">
        <f t="shared" si="1719"/>
        <v>0</v>
      </c>
      <c r="GLE1905" s="1193"/>
      <c r="GLF1905" s="1193"/>
      <c r="GLG1905" s="2153" t="s">
        <v>788</v>
      </c>
      <c r="GLH1905" s="1800" t="s">
        <v>699</v>
      </c>
      <c r="GLI1905" s="2156">
        <v>0</v>
      </c>
      <c r="GLJ1905" s="2156">
        <v>85000</v>
      </c>
      <c r="GLK1905" s="2157">
        <v>0</v>
      </c>
      <c r="GLL1905" s="1230">
        <f t="shared" si="1721"/>
        <v>0</v>
      </c>
      <c r="GLM1905" s="1193"/>
      <c r="GLN1905" s="1193"/>
      <c r="GLO1905" s="2153" t="s">
        <v>788</v>
      </c>
      <c r="GLP1905" s="1800" t="s">
        <v>699</v>
      </c>
      <c r="GLQ1905" s="2156">
        <v>0</v>
      </c>
      <c r="GLR1905" s="2156">
        <v>85000</v>
      </c>
      <c r="GLS1905" s="2157">
        <v>0</v>
      </c>
      <c r="GLT1905" s="1230">
        <f t="shared" si="1723"/>
        <v>0</v>
      </c>
      <c r="GLU1905" s="1193"/>
      <c r="GLV1905" s="1193"/>
      <c r="GLW1905" s="2153" t="s">
        <v>788</v>
      </c>
      <c r="GLX1905" s="1800" t="s">
        <v>699</v>
      </c>
      <c r="GLY1905" s="2156">
        <v>0</v>
      </c>
      <c r="GLZ1905" s="2156">
        <v>85000</v>
      </c>
      <c r="GMA1905" s="2157">
        <v>0</v>
      </c>
      <c r="GMB1905" s="1230">
        <f t="shared" si="1725"/>
        <v>0</v>
      </c>
      <c r="GMC1905" s="1193"/>
      <c r="GMD1905" s="1193"/>
      <c r="GME1905" s="2153" t="s">
        <v>788</v>
      </c>
      <c r="GMF1905" s="1800" t="s">
        <v>699</v>
      </c>
      <c r="GMG1905" s="2156">
        <v>0</v>
      </c>
      <c r="GMH1905" s="2156">
        <v>85000</v>
      </c>
      <c r="GMI1905" s="2157">
        <v>0</v>
      </c>
      <c r="GMJ1905" s="1230">
        <f t="shared" si="1727"/>
        <v>0</v>
      </c>
      <c r="GMK1905" s="1193"/>
      <c r="GML1905" s="1193"/>
      <c r="GMM1905" s="2153" t="s">
        <v>788</v>
      </c>
      <c r="GMN1905" s="1800" t="s">
        <v>699</v>
      </c>
      <c r="GMO1905" s="2156">
        <v>0</v>
      </c>
      <c r="GMP1905" s="2156">
        <v>85000</v>
      </c>
      <c r="GMQ1905" s="2157">
        <v>0</v>
      </c>
      <c r="GMR1905" s="1230">
        <f t="shared" si="1729"/>
        <v>0</v>
      </c>
      <c r="GMS1905" s="1193"/>
      <c r="GMT1905" s="1193"/>
      <c r="GMU1905" s="2153" t="s">
        <v>788</v>
      </c>
      <c r="GMV1905" s="1800" t="s">
        <v>699</v>
      </c>
      <c r="GMW1905" s="2156">
        <v>0</v>
      </c>
      <c r="GMX1905" s="2156">
        <v>85000</v>
      </c>
      <c r="GMY1905" s="2157">
        <v>0</v>
      </c>
      <c r="GMZ1905" s="1230">
        <f t="shared" si="1731"/>
        <v>0</v>
      </c>
      <c r="GNA1905" s="1193"/>
      <c r="GNB1905" s="1193"/>
      <c r="GNC1905" s="2153" t="s">
        <v>788</v>
      </c>
      <c r="GND1905" s="1800" t="s">
        <v>699</v>
      </c>
      <c r="GNE1905" s="2156">
        <v>0</v>
      </c>
      <c r="GNF1905" s="2156">
        <v>85000</v>
      </c>
      <c r="GNG1905" s="2157">
        <v>0</v>
      </c>
      <c r="GNH1905" s="1230">
        <f t="shared" si="1733"/>
        <v>0</v>
      </c>
      <c r="GNI1905" s="1193"/>
      <c r="GNJ1905" s="1193"/>
      <c r="GNK1905" s="2153" t="s">
        <v>788</v>
      </c>
      <c r="GNL1905" s="1800" t="s">
        <v>699</v>
      </c>
      <c r="GNM1905" s="2156">
        <v>0</v>
      </c>
      <c r="GNN1905" s="2156">
        <v>85000</v>
      </c>
      <c r="GNO1905" s="2157">
        <v>0</v>
      </c>
      <c r="GNP1905" s="1230">
        <f t="shared" si="1735"/>
        <v>0</v>
      </c>
      <c r="GNQ1905" s="1193"/>
      <c r="GNR1905" s="1193"/>
      <c r="GNS1905" s="2153" t="s">
        <v>788</v>
      </c>
      <c r="GNT1905" s="1800" t="s">
        <v>699</v>
      </c>
      <c r="GNU1905" s="2156">
        <v>0</v>
      </c>
      <c r="GNV1905" s="2156">
        <v>85000</v>
      </c>
      <c r="GNW1905" s="2157">
        <v>0</v>
      </c>
      <c r="GNX1905" s="1230">
        <f t="shared" si="1737"/>
        <v>0</v>
      </c>
      <c r="GNY1905" s="1193"/>
      <c r="GNZ1905" s="1193"/>
      <c r="GOA1905" s="2153" t="s">
        <v>788</v>
      </c>
      <c r="GOB1905" s="1800" t="s">
        <v>699</v>
      </c>
      <c r="GOC1905" s="2156">
        <v>0</v>
      </c>
      <c r="GOD1905" s="2156">
        <v>85000</v>
      </c>
      <c r="GOE1905" s="2157">
        <v>0</v>
      </c>
      <c r="GOF1905" s="1230">
        <f t="shared" si="1739"/>
        <v>0</v>
      </c>
      <c r="GOG1905" s="1193"/>
      <c r="GOH1905" s="1193"/>
      <c r="GOI1905" s="2153" t="s">
        <v>788</v>
      </c>
      <c r="GOJ1905" s="1800" t="s">
        <v>699</v>
      </c>
      <c r="GOK1905" s="2156">
        <v>0</v>
      </c>
      <c r="GOL1905" s="2156">
        <v>85000</v>
      </c>
      <c r="GOM1905" s="2157">
        <v>0</v>
      </c>
      <c r="GON1905" s="1230">
        <f t="shared" si="1741"/>
        <v>0</v>
      </c>
      <c r="GOO1905" s="1193"/>
      <c r="GOP1905" s="1193"/>
      <c r="GOQ1905" s="2153" t="s">
        <v>788</v>
      </c>
      <c r="GOR1905" s="1800" t="s">
        <v>699</v>
      </c>
      <c r="GOS1905" s="2156">
        <v>0</v>
      </c>
      <c r="GOT1905" s="2156">
        <v>85000</v>
      </c>
      <c r="GOU1905" s="2157">
        <v>0</v>
      </c>
      <c r="GOV1905" s="1230">
        <f t="shared" si="1743"/>
        <v>0</v>
      </c>
      <c r="GOW1905" s="1193"/>
      <c r="GOX1905" s="1193"/>
      <c r="GOY1905" s="2153" t="s">
        <v>788</v>
      </c>
      <c r="GOZ1905" s="1800" t="s">
        <v>699</v>
      </c>
      <c r="GPA1905" s="2156">
        <v>0</v>
      </c>
      <c r="GPB1905" s="2156">
        <v>85000</v>
      </c>
      <c r="GPC1905" s="2157">
        <v>0</v>
      </c>
      <c r="GPD1905" s="1230">
        <f t="shared" si="1745"/>
        <v>0</v>
      </c>
      <c r="GPE1905" s="1193"/>
      <c r="GPF1905" s="1193"/>
      <c r="GPG1905" s="2153" t="s">
        <v>788</v>
      </c>
      <c r="GPH1905" s="1800" t="s">
        <v>699</v>
      </c>
      <c r="GPI1905" s="2156">
        <v>0</v>
      </c>
      <c r="GPJ1905" s="2156">
        <v>85000</v>
      </c>
      <c r="GPK1905" s="2157">
        <v>0</v>
      </c>
      <c r="GPL1905" s="1230">
        <f t="shared" si="1747"/>
        <v>0</v>
      </c>
      <c r="GPM1905" s="1193"/>
      <c r="GPN1905" s="1193"/>
      <c r="GPO1905" s="2153" t="s">
        <v>788</v>
      </c>
      <c r="GPP1905" s="1800" t="s">
        <v>699</v>
      </c>
      <c r="GPQ1905" s="2156">
        <v>0</v>
      </c>
      <c r="GPR1905" s="2156">
        <v>85000</v>
      </c>
      <c r="GPS1905" s="2157">
        <v>0</v>
      </c>
      <c r="GPT1905" s="1230">
        <f t="shared" si="1749"/>
        <v>0</v>
      </c>
      <c r="GPU1905" s="1193"/>
      <c r="GPV1905" s="1193"/>
      <c r="GPW1905" s="2153" t="s">
        <v>788</v>
      </c>
      <c r="GPX1905" s="1800" t="s">
        <v>699</v>
      </c>
      <c r="GPY1905" s="2156">
        <v>0</v>
      </c>
      <c r="GPZ1905" s="2156">
        <v>85000</v>
      </c>
      <c r="GQA1905" s="2157">
        <v>0</v>
      </c>
      <c r="GQB1905" s="1230">
        <f t="shared" si="1751"/>
        <v>0</v>
      </c>
      <c r="GQC1905" s="1193"/>
      <c r="GQD1905" s="1193"/>
      <c r="GQE1905" s="2153" t="s">
        <v>788</v>
      </c>
      <c r="GQF1905" s="1800" t="s">
        <v>699</v>
      </c>
      <c r="GQG1905" s="2156">
        <v>0</v>
      </c>
      <c r="GQH1905" s="2156">
        <v>85000</v>
      </c>
      <c r="GQI1905" s="2157">
        <v>0</v>
      </c>
      <c r="GQJ1905" s="1230">
        <f t="shared" si="1753"/>
        <v>0</v>
      </c>
      <c r="GQK1905" s="1193"/>
      <c r="GQL1905" s="1193"/>
      <c r="GQM1905" s="2153" t="s">
        <v>788</v>
      </c>
      <c r="GQN1905" s="1800" t="s">
        <v>699</v>
      </c>
      <c r="GQO1905" s="2156">
        <v>0</v>
      </c>
      <c r="GQP1905" s="2156">
        <v>85000</v>
      </c>
      <c r="GQQ1905" s="2157">
        <v>0</v>
      </c>
      <c r="GQR1905" s="1230">
        <f t="shared" si="1755"/>
        <v>0</v>
      </c>
      <c r="GQS1905" s="1193"/>
      <c r="GQT1905" s="1193"/>
      <c r="GQU1905" s="2153" t="s">
        <v>788</v>
      </c>
      <c r="GQV1905" s="1800" t="s">
        <v>699</v>
      </c>
      <c r="GQW1905" s="2156">
        <v>0</v>
      </c>
      <c r="GQX1905" s="2156">
        <v>85000</v>
      </c>
      <c r="GQY1905" s="2157">
        <v>0</v>
      </c>
      <c r="GQZ1905" s="1230">
        <f t="shared" si="1757"/>
        <v>0</v>
      </c>
      <c r="GRA1905" s="1193"/>
      <c r="GRB1905" s="1193"/>
      <c r="GRC1905" s="2153" t="s">
        <v>788</v>
      </c>
      <c r="GRD1905" s="1800" t="s">
        <v>699</v>
      </c>
      <c r="GRE1905" s="2156">
        <v>0</v>
      </c>
      <c r="GRF1905" s="2156">
        <v>85000</v>
      </c>
      <c r="GRG1905" s="2157">
        <v>0</v>
      </c>
      <c r="GRH1905" s="1230">
        <f t="shared" si="1759"/>
        <v>0</v>
      </c>
      <c r="GRI1905" s="1193"/>
      <c r="GRJ1905" s="1193"/>
      <c r="GRK1905" s="2153" t="s">
        <v>788</v>
      </c>
      <c r="GRL1905" s="1800" t="s">
        <v>699</v>
      </c>
      <c r="GRM1905" s="2156">
        <v>0</v>
      </c>
      <c r="GRN1905" s="2156">
        <v>85000</v>
      </c>
      <c r="GRO1905" s="2157">
        <v>0</v>
      </c>
      <c r="GRP1905" s="1230">
        <f t="shared" si="1761"/>
        <v>0</v>
      </c>
      <c r="GRQ1905" s="1193"/>
      <c r="GRR1905" s="1193"/>
      <c r="GRS1905" s="2153" t="s">
        <v>788</v>
      </c>
      <c r="GRT1905" s="1800" t="s">
        <v>699</v>
      </c>
      <c r="GRU1905" s="2156">
        <v>0</v>
      </c>
      <c r="GRV1905" s="2156">
        <v>85000</v>
      </c>
      <c r="GRW1905" s="2157">
        <v>0</v>
      </c>
      <c r="GRX1905" s="1230">
        <f t="shared" si="1763"/>
        <v>0</v>
      </c>
      <c r="GRY1905" s="1193"/>
      <c r="GRZ1905" s="1193"/>
      <c r="GSA1905" s="2153" t="s">
        <v>788</v>
      </c>
      <c r="GSB1905" s="1800" t="s">
        <v>699</v>
      </c>
      <c r="GSC1905" s="2156">
        <v>0</v>
      </c>
      <c r="GSD1905" s="2156">
        <v>85000</v>
      </c>
      <c r="GSE1905" s="2157">
        <v>0</v>
      </c>
      <c r="GSF1905" s="1230">
        <f t="shared" si="1765"/>
        <v>0</v>
      </c>
      <c r="GSG1905" s="1193"/>
      <c r="GSH1905" s="1193"/>
      <c r="GSI1905" s="2153" t="s">
        <v>788</v>
      </c>
      <c r="GSJ1905" s="1800" t="s">
        <v>699</v>
      </c>
      <c r="GSK1905" s="2156">
        <v>0</v>
      </c>
      <c r="GSL1905" s="2156">
        <v>85000</v>
      </c>
      <c r="GSM1905" s="2157">
        <v>0</v>
      </c>
      <c r="GSN1905" s="1230">
        <f t="shared" si="1767"/>
        <v>0</v>
      </c>
      <c r="GSO1905" s="1193"/>
      <c r="GSP1905" s="1193"/>
      <c r="GSQ1905" s="2153" t="s">
        <v>788</v>
      </c>
      <c r="GSR1905" s="1800" t="s">
        <v>699</v>
      </c>
      <c r="GSS1905" s="2156">
        <v>0</v>
      </c>
      <c r="GST1905" s="2156">
        <v>85000</v>
      </c>
      <c r="GSU1905" s="2157">
        <v>0</v>
      </c>
      <c r="GSV1905" s="1230">
        <f t="shared" si="1769"/>
        <v>0</v>
      </c>
      <c r="GSW1905" s="1193"/>
      <c r="GSX1905" s="1193"/>
      <c r="GSY1905" s="2153" t="s">
        <v>788</v>
      </c>
      <c r="GSZ1905" s="1800" t="s">
        <v>699</v>
      </c>
      <c r="GTA1905" s="2156">
        <v>0</v>
      </c>
      <c r="GTB1905" s="2156">
        <v>85000</v>
      </c>
      <c r="GTC1905" s="2157">
        <v>0</v>
      </c>
      <c r="GTD1905" s="1230">
        <f t="shared" si="1771"/>
        <v>0</v>
      </c>
      <c r="GTE1905" s="1193"/>
      <c r="GTF1905" s="1193"/>
      <c r="GTG1905" s="2153" t="s">
        <v>788</v>
      </c>
      <c r="GTH1905" s="1800" t="s">
        <v>699</v>
      </c>
      <c r="GTI1905" s="2156">
        <v>0</v>
      </c>
      <c r="GTJ1905" s="2156">
        <v>85000</v>
      </c>
      <c r="GTK1905" s="2157">
        <v>0</v>
      </c>
      <c r="GTL1905" s="1230">
        <f t="shared" si="1773"/>
        <v>0</v>
      </c>
      <c r="GTM1905" s="1193"/>
      <c r="GTN1905" s="1193"/>
      <c r="GTO1905" s="2153" t="s">
        <v>788</v>
      </c>
      <c r="GTP1905" s="1800" t="s">
        <v>699</v>
      </c>
      <c r="GTQ1905" s="2156">
        <v>0</v>
      </c>
      <c r="GTR1905" s="2156">
        <v>85000</v>
      </c>
      <c r="GTS1905" s="2157">
        <v>0</v>
      </c>
      <c r="GTT1905" s="1230">
        <f t="shared" si="1775"/>
        <v>0</v>
      </c>
      <c r="GTU1905" s="1193"/>
      <c r="GTV1905" s="1193"/>
      <c r="GTW1905" s="2153" t="s">
        <v>788</v>
      </c>
      <c r="GTX1905" s="1800" t="s">
        <v>699</v>
      </c>
      <c r="GTY1905" s="2156">
        <v>0</v>
      </c>
      <c r="GTZ1905" s="2156">
        <v>85000</v>
      </c>
      <c r="GUA1905" s="2157">
        <v>0</v>
      </c>
      <c r="GUB1905" s="1230">
        <f t="shared" si="1777"/>
        <v>0</v>
      </c>
      <c r="GUC1905" s="1193"/>
      <c r="GUD1905" s="1193"/>
      <c r="GUE1905" s="2153" t="s">
        <v>788</v>
      </c>
      <c r="GUF1905" s="1800" t="s">
        <v>699</v>
      </c>
      <c r="GUG1905" s="2156">
        <v>0</v>
      </c>
      <c r="GUH1905" s="2156">
        <v>85000</v>
      </c>
      <c r="GUI1905" s="2157">
        <v>0</v>
      </c>
      <c r="GUJ1905" s="1230">
        <f t="shared" si="1779"/>
        <v>0</v>
      </c>
      <c r="GUK1905" s="1193"/>
      <c r="GUL1905" s="1193"/>
      <c r="GUM1905" s="2153" t="s">
        <v>788</v>
      </c>
      <c r="GUN1905" s="1800" t="s">
        <v>699</v>
      </c>
      <c r="GUO1905" s="2156">
        <v>0</v>
      </c>
      <c r="GUP1905" s="2156">
        <v>85000</v>
      </c>
      <c r="GUQ1905" s="2157">
        <v>0</v>
      </c>
      <c r="GUR1905" s="1230">
        <f t="shared" si="1781"/>
        <v>0</v>
      </c>
      <c r="GUS1905" s="1193"/>
      <c r="GUT1905" s="1193"/>
      <c r="GUU1905" s="2153" t="s">
        <v>788</v>
      </c>
      <c r="GUV1905" s="1800" t="s">
        <v>699</v>
      </c>
      <c r="GUW1905" s="2156">
        <v>0</v>
      </c>
      <c r="GUX1905" s="2156">
        <v>85000</v>
      </c>
      <c r="GUY1905" s="2157">
        <v>0</v>
      </c>
      <c r="GUZ1905" s="1230">
        <f t="shared" si="1783"/>
        <v>0</v>
      </c>
      <c r="GVA1905" s="1193"/>
      <c r="GVB1905" s="1193"/>
      <c r="GVC1905" s="2153" t="s">
        <v>788</v>
      </c>
      <c r="GVD1905" s="1800" t="s">
        <v>699</v>
      </c>
      <c r="GVE1905" s="2156">
        <v>0</v>
      </c>
      <c r="GVF1905" s="2156">
        <v>85000</v>
      </c>
      <c r="GVG1905" s="2157">
        <v>0</v>
      </c>
      <c r="GVH1905" s="1230">
        <f t="shared" si="1785"/>
        <v>0</v>
      </c>
      <c r="GVI1905" s="1193"/>
      <c r="GVJ1905" s="1193"/>
      <c r="GVK1905" s="2153" t="s">
        <v>788</v>
      </c>
      <c r="GVL1905" s="1800" t="s">
        <v>699</v>
      </c>
      <c r="GVM1905" s="2156">
        <v>0</v>
      </c>
      <c r="GVN1905" s="2156">
        <v>85000</v>
      </c>
      <c r="GVO1905" s="2157">
        <v>0</v>
      </c>
      <c r="GVP1905" s="1230">
        <f t="shared" si="1787"/>
        <v>0</v>
      </c>
      <c r="GVQ1905" s="1193"/>
      <c r="GVR1905" s="1193"/>
      <c r="GVS1905" s="2153" t="s">
        <v>788</v>
      </c>
      <c r="GVT1905" s="1800" t="s">
        <v>699</v>
      </c>
      <c r="GVU1905" s="2156">
        <v>0</v>
      </c>
      <c r="GVV1905" s="2156">
        <v>85000</v>
      </c>
      <c r="GVW1905" s="2157">
        <v>0</v>
      </c>
      <c r="GVX1905" s="1230">
        <f t="shared" si="1789"/>
        <v>0</v>
      </c>
      <c r="GVY1905" s="1193"/>
      <c r="GVZ1905" s="1193"/>
      <c r="GWA1905" s="2153" t="s">
        <v>788</v>
      </c>
      <c r="GWB1905" s="1800" t="s">
        <v>699</v>
      </c>
      <c r="GWC1905" s="2156">
        <v>0</v>
      </c>
      <c r="GWD1905" s="2156">
        <v>85000</v>
      </c>
      <c r="GWE1905" s="2157">
        <v>0</v>
      </c>
      <c r="GWF1905" s="1230">
        <f t="shared" si="1791"/>
        <v>0</v>
      </c>
      <c r="GWG1905" s="1193"/>
      <c r="GWH1905" s="1193"/>
      <c r="GWI1905" s="2153" t="s">
        <v>788</v>
      </c>
      <c r="GWJ1905" s="1800" t="s">
        <v>699</v>
      </c>
      <c r="GWK1905" s="2156">
        <v>0</v>
      </c>
      <c r="GWL1905" s="2156">
        <v>85000</v>
      </c>
      <c r="GWM1905" s="2157">
        <v>0</v>
      </c>
      <c r="GWN1905" s="1230">
        <f t="shared" si="1793"/>
        <v>0</v>
      </c>
      <c r="GWO1905" s="1193"/>
      <c r="GWP1905" s="1193"/>
      <c r="GWQ1905" s="2153" t="s">
        <v>788</v>
      </c>
      <c r="GWR1905" s="1800" t="s">
        <v>699</v>
      </c>
      <c r="GWS1905" s="2156">
        <v>0</v>
      </c>
      <c r="GWT1905" s="2156">
        <v>85000</v>
      </c>
      <c r="GWU1905" s="2157">
        <v>0</v>
      </c>
      <c r="GWV1905" s="1230">
        <f t="shared" si="1795"/>
        <v>0</v>
      </c>
      <c r="GWW1905" s="1193"/>
      <c r="GWX1905" s="1193"/>
      <c r="GWY1905" s="2153" t="s">
        <v>788</v>
      </c>
      <c r="GWZ1905" s="1800" t="s">
        <v>699</v>
      </c>
      <c r="GXA1905" s="2156">
        <v>0</v>
      </c>
      <c r="GXB1905" s="2156">
        <v>85000</v>
      </c>
      <c r="GXC1905" s="2157">
        <v>0</v>
      </c>
      <c r="GXD1905" s="1230">
        <f t="shared" si="1797"/>
        <v>0</v>
      </c>
      <c r="GXE1905" s="1193"/>
      <c r="GXF1905" s="1193"/>
      <c r="GXG1905" s="2153" t="s">
        <v>788</v>
      </c>
      <c r="GXH1905" s="1800" t="s">
        <v>699</v>
      </c>
      <c r="GXI1905" s="2156">
        <v>0</v>
      </c>
      <c r="GXJ1905" s="2156">
        <v>85000</v>
      </c>
      <c r="GXK1905" s="2157">
        <v>0</v>
      </c>
      <c r="GXL1905" s="1230">
        <f t="shared" si="1799"/>
        <v>0</v>
      </c>
      <c r="GXM1905" s="1193"/>
      <c r="GXN1905" s="1193"/>
      <c r="GXO1905" s="2153" t="s">
        <v>788</v>
      </c>
      <c r="GXP1905" s="1800" t="s">
        <v>699</v>
      </c>
      <c r="GXQ1905" s="2156">
        <v>0</v>
      </c>
      <c r="GXR1905" s="2156">
        <v>85000</v>
      </c>
      <c r="GXS1905" s="2157">
        <v>0</v>
      </c>
      <c r="GXT1905" s="1230">
        <f t="shared" si="1801"/>
        <v>0</v>
      </c>
      <c r="GXU1905" s="1193"/>
      <c r="GXV1905" s="1193"/>
      <c r="GXW1905" s="2153" t="s">
        <v>788</v>
      </c>
      <c r="GXX1905" s="1800" t="s">
        <v>699</v>
      </c>
      <c r="GXY1905" s="2156">
        <v>0</v>
      </c>
      <c r="GXZ1905" s="2156">
        <v>85000</v>
      </c>
      <c r="GYA1905" s="2157">
        <v>0</v>
      </c>
      <c r="GYB1905" s="1230">
        <f t="shared" si="1803"/>
        <v>0</v>
      </c>
      <c r="GYC1905" s="1193"/>
      <c r="GYD1905" s="1193"/>
      <c r="GYE1905" s="2153" t="s">
        <v>788</v>
      </c>
      <c r="GYF1905" s="1800" t="s">
        <v>699</v>
      </c>
      <c r="GYG1905" s="2156">
        <v>0</v>
      </c>
      <c r="GYH1905" s="2156">
        <v>85000</v>
      </c>
      <c r="GYI1905" s="2157">
        <v>0</v>
      </c>
      <c r="GYJ1905" s="1230">
        <f t="shared" si="1805"/>
        <v>0</v>
      </c>
      <c r="GYK1905" s="1193"/>
      <c r="GYL1905" s="1193"/>
      <c r="GYM1905" s="2153" t="s">
        <v>788</v>
      </c>
      <c r="GYN1905" s="1800" t="s">
        <v>699</v>
      </c>
      <c r="GYO1905" s="2156">
        <v>0</v>
      </c>
      <c r="GYP1905" s="2156">
        <v>85000</v>
      </c>
      <c r="GYQ1905" s="2157">
        <v>0</v>
      </c>
      <c r="GYR1905" s="1230">
        <f t="shared" si="1807"/>
        <v>0</v>
      </c>
      <c r="GYS1905" s="1193"/>
      <c r="GYT1905" s="1193"/>
      <c r="GYU1905" s="2153" t="s">
        <v>788</v>
      </c>
      <c r="GYV1905" s="1800" t="s">
        <v>699</v>
      </c>
      <c r="GYW1905" s="2156">
        <v>0</v>
      </c>
      <c r="GYX1905" s="2156">
        <v>85000</v>
      </c>
      <c r="GYY1905" s="2157">
        <v>0</v>
      </c>
      <c r="GYZ1905" s="1230">
        <f t="shared" si="1809"/>
        <v>0</v>
      </c>
      <c r="GZA1905" s="1193"/>
      <c r="GZB1905" s="1193"/>
      <c r="GZC1905" s="2153" t="s">
        <v>788</v>
      </c>
      <c r="GZD1905" s="1800" t="s">
        <v>699</v>
      </c>
      <c r="GZE1905" s="2156">
        <v>0</v>
      </c>
      <c r="GZF1905" s="2156">
        <v>85000</v>
      </c>
      <c r="GZG1905" s="2157">
        <v>0</v>
      </c>
      <c r="GZH1905" s="1230">
        <f t="shared" si="1811"/>
        <v>0</v>
      </c>
      <c r="GZI1905" s="1193"/>
      <c r="GZJ1905" s="1193"/>
      <c r="GZK1905" s="2153" t="s">
        <v>788</v>
      </c>
      <c r="GZL1905" s="1800" t="s">
        <v>699</v>
      </c>
      <c r="GZM1905" s="2156">
        <v>0</v>
      </c>
      <c r="GZN1905" s="2156">
        <v>85000</v>
      </c>
      <c r="GZO1905" s="2157">
        <v>0</v>
      </c>
      <c r="GZP1905" s="1230">
        <f t="shared" si="1813"/>
        <v>0</v>
      </c>
      <c r="GZQ1905" s="1193"/>
      <c r="GZR1905" s="1193"/>
      <c r="GZS1905" s="2153" t="s">
        <v>788</v>
      </c>
      <c r="GZT1905" s="1800" t="s">
        <v>699</v>
      </c>
      <c r="GZU1905" s="2156">
        <v>0</v>
      </c>
      <c r="GZV1905" s="2156">
        <v>85000</v>
      </c>
      <c r="GZW1905" s="2157">
        <v>0</v>
      </c>
      <c r="GZX1905" s="1230">
        <f t="shared" si="1815"/>
        <v>0</v>
      </c>
      <c r="GZY1905" s="1193"/>
      <c r="GZZ1905" s="1193"/>
      <c r="HAA1905" s="2153" t="s">
        <v>788</v>
      </c>
      <c r="HAB1905" s="1800" t="s">
        <v>699</v>
      </c>
      <c r="HAC1905" s="2156">
        <v>0</v>
      </c>
      <c r="HAD1905" s="2156">
        <v>85000</v>
      </c>
      <c r="HAE1905" s="2157">
        <v>0</v>
      </c>
      <c r="HAF1905" s="1230">
        <f t="shared" si="1817"/>
        <v>0</v>
      </c>
      <c r="HAG1905" s="1193"/>
      <c r="HAH1905" s="1193"/>
      <c r="HAI1905" s="2153" t="s">
        <v>788</v>
      </c>
      <c r="HAJ1905" s="1800" t="s">
        <v>699</v>
      </c>
      <c r="HAK1905" s="2156">
        <v>0</v>
      </c>
      <c r="HAL1905" s="2156">
        <v>85000</v>
      </c>
      <c r="HAM1905" s="2157">
        <v>0</v>
      </c>
      <c r="HAN1905" s="1230">
        <f t="shared" si="1819"/>
        <v>0</v>
      </c>
      <c r="HAO1905" s="1193"/>
      <c r="HAP1905" s="1193"/>
      <c r="HAQ1905" s="2153" t="s">
        <v>788</v>
      </c>
      <c r="HAR1905" s="1800" t="s">
        <v>699</v>
      </c>
      <c r="HAS1905" s="2156">
        <v>0</v>
      </c>
      <c r="HAT1905" s="2156">
        <v>85000</v>
      </c>
      <c r="HAU1905" s="2157">
        <v>0</v>
      </c>
      <c r="HAV1905" s="1230">
        <f t="shared" si="1821"/>
        <v>0</v>
      </c>
      <c r="HAW1905" s="1193"/>
      <c r="HAX1905" s="1193"/>
      <c r="HAY1905" s="2153" t="s">
        <v>788</v>
      </c>
      <c r="HAZ1905" s="1800" t="s">
        <v>699</v>
      </c>
      <c r="HBA1905" s="2156">
        <v>0</v>
      </c>
      <c r="HBB1905" s="2156">
        <v>85000</v>
      </c>
      <c r="HBC1905" s="2157">
        <v>0</v>
      </c>
      <c r="HBD1905" s="1230">
        <f t="shared" si="1823"/>
        <v>0</v>
      </c>
      <c r="HBE1905" s="1193"/>
      <c r="HBF1905" s="1193"/>
      <c r="HBG1905" s="2153" t="s">
        <v>788</v>
      </c>
      <c r="HBH1905" s="1800" t="s">
        <v>699</v>
      </c>
      <c r="HBI1905" s="2156">
        <v>0</v>
      </c>
      <c r="HBJ1905" s="2156">
        <v>85000</v>
      </c>
      <c r="HBK1905" s="2157">
        <v>0</v>
      </c>
      <c r="HBL1905" s="1230">
        <f t="shared" si="1825"/>
        <v>0</v>
      </c>
      <c r="HBM1905" s="1193"/>
      <c r="HBN1905" s="1193"/>
      <c r="HBO1905" s="2153" t="s">
        <v>788</v>
      </c>
      <c r="HBP1905" s="1800" t="s">
        <v>699</v>
      </c>
      <c r="HBQ1905" s="2156">
        <v>0</v>
      </c>
      <c r="HBR1905" s="2156">
        <v>85000</v>
      </c>
      <c r="HBS1905" s="2157">
        <v>0</v>
      </c>
      <c r="HBT1905" s="1230">
        <f t="shared" si="1827"/>
        <v>0</v>
      </c>
      <c r="HBU1905" s="1193"/>
      <c r="HBV1905" s="1193"/>
      <c r="HBW1905" s="2153" t="s">
        <v>788</v>
      </c>
      <c r="HBX1905" s="1800" t="s">
        <v>699</v>
      </c>
      <c r="HBY1905" s="2156">
        <v>0</v>
      </c>
      <c r="HBZ1905" s="2156">
        <v>85000</v>
      </c>
      <c r="HCA1905" s="2157">
        <v>0</v>
      </c>
      <c r="HCB1905" s="1230">
        <f t="shared" si="1829"/>
        <v>0</v>
      </c>
      <c r="HCC1905" s="1193"/>
      <c r="HCD1905" s="1193"/>
      <c r="HCE1905" s="2153" t="s">
        <v>788</v>
      </c>
      <c r="HCF1905" s="1800" t="s">
        <v>699</v>
      </c>
      <c r="HCG1905" s="2156">
        <v>0</v>
      </c>
      <c r="HCH1905" s="2156">
        <v>85000</v>
      </c>
      <c r="HCI1905" s="2157">
        <v>0</v>
      </c>
      <c r="HCJ1905" s="1230">
        <f t="shared" si="1831"/>
        <v>0</v>
      </c>
      <c r="HCK1905" s="1193"/>
      <c r="HCL1905" s="1193"/>
      <c r="HCM1905" s="2153" t="s">
        <v>788</v>
      </c>
      <c r="HCN1905" s="1800" t="s">
        <v>699</v>
      </c>
      <c r="HCO1905" s="2156">
        <v>0</v>
      </c>
      <c r="HCP1905" s="2156">
        <v>85000</v>
      </c>
      <c r="HCQ1905" s="2157">
        <v>0</v>
      </c>
      <c r="HCR1905" s="1230">
        <f t="shared" si="1833"/>
        <v>0</v>
      </c>
      <c r="HCS1905" s="1193"/>
      <c r="HCT1905" s="1193"/>
      <c r="HCU1905" s="2153" t="s">
        <v>788</v>
      </c>
      <c r="HCV1905" s="1800" t="s">
        <v>699</v>
      </c>
      <c r="HCW1905" s="2156">
        <v>0</v>
      </c>
      <c r="HCX1905" s="2156">
        <v>85000</v>
      </c>
      <c r="HCY1905" s="2157">
        <v>0</v>
      </c>
      <c r="HCZ1905" s="1230">
        <f t="shared" si="1835"/>
        <v>0</v>
      </c>
      <c r="HDA1905" s="1193"/>
      <c r="HDB1905" s="1193"/>
      <c r="HDC1905" s="2153" t="s">
        <v>788</v>
      </c>
      <c r="HDD1905" s="1800" t="s">
        <v>699</v>
      </c>
      <c r="HDE1905" s="2156">
        <v>0</v>
      </c>
      <c r="HDF1905" s="2156">
        <v>85000</v>
      </c>
      <c r="HDG1905" s="2157">
        <v>0</v>
      </c>
      <c r="HDH1905" s="1230">
        <f t="shared" si="1837"/>
        <v>0</v>
      </c>
      <c r="HDI1905" s="1193"/>
      <c r="HDJ1905" s="1193"/>
      <c r="HDK1905" s="2153" t="s">
        <v>788</v>
      </c>
      <c r="HDL1905" s="1800" t="s">
        <v>699</v>
      </c>
      <c r="HDM1905" s="2156">
        <v>0</v>
      </c>
      <c r="HDN1905" s="2156">
        <v>85000</v>
      </c>
      <c r="HDO1905" s="2157">
        <v>0</v>
      </c>
      <c r="HDP1905" s="1230">
        <f t="shared" si="1839"/>
        <v>0</v>
      </c>
      <c r="HDQ1905" s="1193"/>
      <c r="HDR1905" s="1193"/>
      <c r="HDS1905" s="2153" t="s">
        <v>788</v>
      </c>
      <c r="HDT1905" s="1800" t="s">
        <v>699</v>
      </c>
      <c r="HDU1905" s="2156">
        <v>0</v>
      </c>
      <c r="HDV1905" s="2156">
        <v>85000</v>
      </c>
      <c r="HDW1905" s="2157">
        <v>0</v>
      </c>
      <c r="HDX1905" s="1230">
        <f t="shared" si="1841"/>
        <v>0</v>
      </c>
      <c r="HDY1905" s="1193"/>
      <c r="HDZ1905" s="1193"/>
      <c r="HEA1905" s="2153" t="s">
        <v>788</v>
      </c>
      <c r="HEB1905" s="1800" t="s">
        <v>699</v>
      </c>
      <c r="HEC1905" s="2156">
        <v>0</v>
      </c>
      <c r="HED1905" s="2156">
        <v>85000</v>
      </c>
      <c r="HEE1905" s="2157">
        <v>0</v>
      </c>
      <c r="HEF1905" s="1230">
        <f t="shared" si="1843"/>
        <v>0</v>
      </c>
      <c r="HEG1905" s="1193"/>
      <c r="HEH1905" s="1193"/>
      <c r="HEI1905" s="2153" t="s">
        <v>788</v>
      </c>
      <c r="HEJ1905" s="1800" t="s">
        <v>699</v>
      </c>
      <c r="HEK1905" s="2156">
        <v>0</v>
      </c>
      <c r="HEL1905" s="2156">
        <v>85000</v>
      </c>
      <c r="HEM1905" s="2157">
        <v>0</v>
      </c>
      <c r="HEN1905" s="1230">
        <f t="shared" si="1845"/>
        <v>0</v>
      </c>
      <c r="HEO1905" s="1193"/>
      <c r="HEP1905" s="1193"/>
      <c r="HEQ1905" s="2153" t="s">
        <v>788</v>
      </c>
      <c r="HER1905" s="1800" t="s">
        <v>699</v>
      </c>
      <c r="HES1905" s="2156">
        <v>0</v>
      </c>
      <c r="HET1905" s="2156">
        <v>85000</v>
      </c>
      <c r="HEU1905" s="2157">
        <v>0</v>
      </c>
      <c r="HEV1905" s="1230">
        <f t="shared" si="1847"/>
        <v>0</v>
      </c>
      <c r="HEW1905" s="1193"/>
      <c r="HEX1905" s="1193"/>
      <c r="HEY1905" s="2153" t="s">
        <v>788</v>
      </c>
      <c r="HEZ1905" s="1800" t="s">
        <v>699</v>
      </c>
      <c r="HFA1905" s="2156">
        <v>0</v>
      </c>
      <c r="HFB1905" s="2156">
        <v>85000</v>
      </c>
      <c r="HFC1905" s="2157">
        <v>0</v>
      </c>
      <c r="HFD1905" s="1230">
        <f t="shared" si="1849"/>
        <v>0</v>
      </c>
      <c r="HFE1905" s="1193"/>
      <c r="HFF1905" s="1193"/>
      <c r="HFG1905" s="2153" t="s">
        <v>788</v>
      </c>
      <c r="HFH1905" s="1800" t="s">
        <v>699</v>
      </c>
      <c r="HFI1905" s="2156">
        <v>0</v>
      </c>
      <c r="HFJ1905" s="2156">
        <v>85000</v>
      </c>
      <c r="HFK1905" s="2157">
        <v>0</v>
      </c>
      <c r="HFL1905" s="1230">
        <f t="shared" si="1851"/>
        <v>0</v>
      </c>
      <c r="HFM1905" s="1193"/>
      <c r="HFN1905" s="1193"/>
      <c r="HFO1905" s="2153" t="s">
        <v>788</v>
      </c>
      <c r="HFP1905" s="1800" t="s">
        <v>699</v>
      </c>
      <c r="HFQ1905" s="2156">
        <v>0</v>
      </c>
      <c r="HFR1905" s="2156">
        <v>85000</v>
      </c>
      <c r="HFS1905" s="2157">
        <v>0</v>
      </c>
      <c r="HFT1905" s="1230">
        <f t="shared" si="1853"/>
        <v>0</v>
      </c>
      <c r="HFU1905" s="1193"/>
      <c r="HFV1905" s="1193"/>
      <c r="HFW1905" s="2153" t="s">
        <v>788</v>
      </c>
      <c r="HFX1905" s="1800" t="s">
        <v>699</v>
      </c>
      <c r="HFY1905" s="2156">
        <v>0</v>
      </c>
      <c r="HFZ1905" s="2156">
        <v>85000</v>
      </c>
      <c r="HGA1905" s="2157">
        <v>0</v>
      </c>
      <c r="HGB1905" s="1230">
        <f t="shared" si="1855"/>
        <v>0</v>
      </c>
      <c r="HGC1905" s="1193"/>
      <c r="HGD1905" s="1193"/>
      <c r="HGE1905" s="2153" t="s">
        <v>788</v>
      </c>
      <c r="HGF1905" s="1800" t="s">
        <v>699</v>
      </c>
      <c r="HGG1905" s="2156">
        <v>0</v>
      </c>
      <c r="HGH1905" s="2156">
        <v>85000</v>
      </c>
      <c r="HGI1905" s="2157">
        <v>0</v>
      </c>
      <c r="HGJ1905" s="1230">
        <f t="shared" si="1857"/>
        <v>0</v>
      </c>
      <c r="HGK1905" s="1193"/>
      <c r="HGL1905" s="1193"/>
      <c r="HGM1905" s="2153" t="s">
        <v>788</v>
      </c>
      <c r="HGN1905" s="1800" t="s">
        <v>699</v>
      </c>
      <c r="HGO1905" s="2156">
        <v>0</v>
      </c>
      <c r="HGP1905" s="2156">
        <v>85000</v>
      </c>
      <c r="HGQ1905" s="2157">
        <v>0</v>
      </c>
      <c r="HGR1905" s="1230">
        <f t="shared" si="1859"/>
        <v>0</v>
      </c>
      <c r="HGS1905" s="1193"/>
      <c r="HGT1905" s="1193"/>
      <c r="HGU1905" s="2153" t="s">
        <v>788</v>
      </c>
      <c r="HGV1905" s="1800" t="s">
        <v>699</v>
      </c>
      <c r="HGW1905" s="2156">
        <v>0</v>
      </c>
      <c r="HGX1905" s="2156">
        <v>85000</v>
      </c>
      <c r="HGY1905" s="2157">
        <v>0</v>
      </c>
      <c r="HGZ1905" s="1230">
        <f t="shared" si="1861"/>
        <v>0</v>
      </c>
      <c r="HHA1905" s="1193"/>
      <c r="HHB1905" s="1193"/>
      <c r="HHC1905" s="2153" t="s">
        <v>788</v>
      </c>
      <c r="HHD1905" s="1800" t="s">
        <v>699</v>
      </c>
      <c r="HHE1905" s="2156">
        <v>0</v>
      </c>
      <c r="HHF1905" s="2156">
        <v>85000</v>
      </c>
      <c r="HHG1905" s="2157">
        <v>0</v>
      </c>
      <c r="HHH1905" s="1230">
        <f t="shared" si="1863"/>
        <v>0</v>
      </c>
      <c r="HHI1905" s="1193"/>
      <c r="HHJ1905" s="1193"/>
      <c r="HHK1905" s="2153" t="s">
        <v>788</v>
      </c>
      <c r="HHL1905" s="1800" t="s">
        <v>699</v>
      </c>
      <c r="HHM1905" s="2156">
        <v>0</v>
      </c>
      <c r="HHN1905" s="2156">
        <v>85000</v>
      </c>
      <c r="HHO1905" s="2157">
        <v>0</v>
      </c>
      <c r="HHP1905" s="1230">
        <f t="shared" si="1865"/>
        <v>0</v>
      </c>
      <c r="HHQ1905" s="1193"/>
      <c r="HHR1905" s="1193"/>
      <c r="HHS1905" s="2153" t="s">
        <v>788</v>
      </c>
      <c r="HHT1905" s="1800" t="s">
        <v>699</v>
      </c>
      <c r="HHU1905" s="2156">
        <v>0</v>
      </c>
      <c r="HHV1905" s="2156">
        <v>85000</v>
      </c>
      <c r="HHW1905" s="2157">
        <v>0</v>
      </c>
      <c r="HHX1905" s="1230">
        <f t="shared" si="1867"/>
        <v>0</v>
      </c>
      <c r="HHY1905" s="1193"/>
      <c r="HHZ1905" s="1193"/>
      <c r="HIA1905" s="2153" t="s">
        <v>788</v>
      </c>
      <c r="HIB1905" s="1800" t="s">
        <v>699</v>
      </c>
      <c r="HIC1905" s="2156">
        <v>0</v>
      </c>
      <c r="HID1905" s="2156">
        <v>85000</v>
      </c>
      <c r="HIE1905" s="2157">
        <v>0</v>
      </c>
      <c r="HIF1905" s="1230">
        <f t="shared" si="1869"/>
        <v>0</v>
      </c>
      <c r="HIG1905" s="1193"/>
      <c r="HIH1905" s="1193"/>
      <c r="HII1905" s="2153" t="s">
        <v>788</v>
      </c>
      <c r="HIJ1905" s="1800" t="s">
        <v>699</v>
      </c>
      <c r="HIK1905" s="2156">
        <v>0</v>
      </c>
      <c r="HIL1905" s="2156">
        <v>85000</v>
      </c>
      <c r="HIM1905" s="2157">
        <v>0</v>
      </c>
      <c r="HIN1905" s="1230">
        <f t="shared" si="1871"/>
        <v>0</v>
      </c>
      <c r="HIO1905" s="1193"/>
      <c r="HIP1905" s="1193"/>
      <c r="HIQ1905" s="2153" t="s">
        <v>788</v>
      </c>
      <c r="HIR1905" s="1800" t="s">
        <v>699</v>
      </c>
      <c r="HIS1905" s="2156">
        <v>0</v>
      </c>
      <c r="HIT1905" s="2156">
        <v>85000</v>
      </c>
      <c r="HIU1905" s="2157">
        <v>0</v>
      </c>
      <c r="HIV1905" s="1230">
        <f t="shared" si="1873"/>
        <v>0</v>
      </c>
      <c r="HIW1905" s="1193"/>
      <c r="HIX1905" s="1193"/>
      <c r="HIY1905" s="2153" t="s">
        <v>788</v>
      </c>
      <c r="HIZ1905" s="1800" t="s">
        <v>699</v>
      </c>
      <c r="HJA1905" s="2156">
        <v>0</v>
      </c>
      <c r="HJB1905" s="2156">
        <v>85000</v>
      </c>
      <c r="HJC1905" s="2157">
        <v>0</v>
      </c>
      <c r="HJD1905" s="1230">
        <f t="shared" si="1875"/>
        <v>0</v>
      </c>
      <c r="HJE1905" s="1193"/>
      <c r="HJF1905" s="1193"/>
      <c r="HJG1905" s="2153" t="s">
        <v>788</v>
      </c>
      <c r="HJH1905" s="1800" t="s">
        <v>699</v>
      </c>
      <c r="HJI1905" s="2156">
        <v>0</v>
      </c>
      <c r="HJJ1905" s="2156">
        <v>85000</v>
      </c>
      <c r="HJK1905" s="2157">
        <v>0</v>
      </c>
      <c r="HJL1905" s="1230">
        <f t="shared" si="1877"/>
        <v>0</v>
      </c>
      <c r="HJM1905" s="1193"/>
      <c r="HJN1905" s="1193"/>
      <c r="HJO1905" s="2153" t="s">
        <v>788</v>
      </c>
      <c r="HJP1905" s="1800" t="s">
        <v>699</v>
      </c>
      <c r="HJQ1905" s="2156">
        <v>0</v>
      </c>
      <c r="HJR1905" s="2156">
        <v>85000</v>
      </c>
      <c r="HJS1905" s="2157">
        <v>0</v>
      </c>
      <c r="HJT1905" s="1230">
        <f t="shared" si="1879"/>
        <v>0</v>
      </c>
      <c r="HJU1905" s="1193"/>
      <c r="HJV1905" s="1193"/>
      <c r="HJW1905" s="2153" t="s">
        <v>788</v>
      </c>
      <c r="HJX1905" s="1800" t="s">
        <v>699</v>
      </c>
      <c r="HJY1905" s="2156">
        <v>0</v>
      </c>
      <c r="HJZ1905" s="2156">
        <v>85000</v>
      </c>
      <c r="HKA1905" s="2157">
        <v>0</v>
      </c>
      <c r="HKB1905" s="1230">
        <f t="shared" si="1881"/>
        <v>0</v>
      </c>
      <c r="HKC1905" s="1193"/>
      <c r="HKD1905" s="1193"/>
      <c r="HKE1905" s="2153" t="s">
        <v>788</v>
      </c>
      <c r="HKF1905" s="1800" t="s">
        <v>699</v>
      </c>
      <c r="HKG1905" s="2156">
        <v>0</v>
      </c>
      <c r="HKH1905" s="2156">
        <v>85000</v>
      </c>
      <c r="HKI1905" s="2157">
        <v>0</v>
      </c>
      <c r="HKJ1905" s="1230">
        <f t="shared" si="1883"/>
        <v>0</v>
      </c>
      <c r="HKK1905" s="1193"/>
      <c r="HKL1905" s="1193"/>
      <c r="HKM1905" s="2153" t="s">
        <v>788</v>
      </c>
      <c r="HKN1905" s="1800" t="s">
        <v>699</v>
      </c>
      <c r="HKO1905" s="2156">
        <v>0</v>
      </c>
      <c r="HKP1905" s="2156">
        <v>85000</v>
      </c>
      <c r="HKQ1905" s="2157">
        <v>0</v>
      </c>
      <c r="HKR1905" s="1230">
        <f t="shared" si="1885"/>
        <v>0</v>
      </c>
      <c r="HKS1905" s="1193"/>
      <c r="HKT1905" s="1193"/>
      <c r="HKU1905" s="2153" t="s">
        <v>788</v>
      </c>
      <c r="HKV1905" s="1800" t="s">
        <v>699</v>
      </c>
      <c r="HKW1905" s="2156">
        <v>0</v>
      </c>
      <c r="HKX1905" s="2156">
        <v>85000</v>
      </c>
      <c r="HKY1905" s="2157">
        <v>0</v>
      </c>
      <c r="HKZ1905" s="1230">
        <f t="shared" si="1887"/>
        <v>0</v>
      </c>
      <c r="HLA1905" s="1193"/>
      <c r="HLB1905" s="1193"/>
      <c r="HLC1905" s="2153" t="s">
        <v>788</v>
      </c>
      <c r="HLD1905" s="1800" t="s">
        <v>699</v>
      </c>
      <c r="HLE1905" s="2156">
        <v>0</v>
      </c>
      <c r="HLF1905" s="2156">
        <v>85000</v>
      </c>
      <c r="HLG1905" s="2157">
        <v>0</v>
      </c>
      <c r="HLH1905" s="1230">
        <f t="shared" si="1889"/>
        <v>0</v>
      </c>
      <c r="HLI1905" s="1193"/>
      <c r="HLJ1905" s="1193"/>
      <c r="HLK1905" s="2153" t="s">
        <v>788</v>
      </c>
      <c r="HLL1905" s="1800" t="s">
        <v>699</v>
      </c>
      <c r="HLM1905" s="2156">
        <v>0</v>
      </c>
      <c r="HLN1905" s="2156">
        <v>85000</v>
      </c>
      <c r="HLO1905" s="2157">
        <v>0</v>
      </c>
      <c r="HLP1905" s="1230">
        <f t="shared" si="1891"/>
        <v>0</v>
      </c>
      <c r="HLQ1905" s="1193"/>
      <c r="HLR1905" s="1193"/>
      <c r="HLS1905" s="2153" t="s">
        <v>788</v>
      </c>
      <c r="HLT1905" s="1800" t="s">
        <v>699</v>
      </c>
      <c r="HLU1905" s="2156">
        <v>0</v>
      </c>
      <c r="HLV1905" s="2156">
        <v>85000</v>
      </c>
      <c r="HLW1905" s="2157">
        <v>0</v>
      </c>
      <c r="HLX1905" s="1230">
        <f t="shared" si="1893"/>
        <v>0</v>
      </c>
      <c r="HLY1905" s="1193"/>
      <c r="HLZ1905" s="1193"/>
      <c r="HMA1905" s="2153" t="s">
        <v>788</v>
      </c>
      <c r="HMB1905" s="1800" t="s">
        <v>699</v>
      </c>
      <c r="HMC1905" s="2156">
        <v>0</v>
      </c>
      <c r="HMD1905" s="2156">
        <v>85000</v>
      </c>
      <c r="HME1905" s="2157">
        <v>0</v>
      </c>
      <c r="HMF1905" s="1230">
        <f t="shared" si="1895"/>
        <v>0</v>
      </c>
      <c r="HMG1905" s="1193"/>
      <c r="HMH1905" s="1193"/>
      <c r="HMI1905" s="2153" t="s">
        <v>788</v>
      </c>
      <c r="HMJ1905" s="1800" t="s">
        <v>699</v>
      </c>
      <c r="HMK1905" s="2156">
        <v>0</v>
      </c>
      <c r="HML1905" s="2156">
        <v>85000</v>
      </c>
      <c r="HMM1905" s="2157">
        <v>0</v>
      </c>
      <c r="HMN1905" s="1230">
        <f t="shared" si="1897"/>
        <v>0</v>
      </c>
      <c r="HMO1905" s="1193"/>
      <c r="HMP1905" s="1193"/>
      <c r="HMQ1905" s="2153" t="s">
        <v>788</v>
      </c>
      <c r="HMR1905" s="1800" t="s">
        <v>699</v>
      </c>
      <c r="HMS1905" s="2156">
        <v>0</v>
      </c>
      <c r="HMT1905" s="2156">
        <v>85000</v>
      </c>
      <c r="HMU1905" s="2157">
        <v>0</v>
      </c>
      <c r="HMV1905" s="1230">
        <f t="shared" si="1899"/>
        <v>0</v>
      </c>
      <c r="HMW1905" s="1193"/>
      <c r="HMX1905" s="1193"/>
      <c r="HMY1905" s="2153" t="s">
        <v>788</v>
      </c>
      <c r="HMZ1905" s="1800" t="s">
        <v>699</v>
      </c>
      <c r="HNA1905" s="2156">
        <v>0</v>
      </c>
      <c r="HNB1905" s="2156">
        <v>85000</v>
      </c>
      <c r="HNC1905" s="2157">
        <v>0</v>
      </c>
      <c r="HND1905" s="1230">
        <f t="shared" si="1901"/>
        <v>0</v>
      </c>
      <c r="HNE1905" s="1193"/>
      <c r="HNF1905" s="1193"/>
      <c r="HNG1905" s="2153" t="s">
        <v>788</v>
      </c>
      <c r="HNH1905" s="1800" t="s">
        <v>699</v>
      </c>
      <c r="HNI1905" s="2156">
        <v>0</v>
      </c>
      <c r="HNJ1905" s="2156">
        <v>85000</v>
      </c>
      <c r="HNK1905" s="2157">
        <v>0</v>
      </c>
      <c r="HNL1905" s="1230">
        <f t="shared" si="1903"/>
        <v>0</v>
      </c>
      <c r="HNM1905" s="1193"/>
      <c r="HNN1905" s="1193"/>
      <c r="HNO1905" s="2153" t="s">
        <v>788</v>
      </c>
      <c r="HNP1905" s="1800" t="s">
        <v>699</v>
      </c>
      <c r="HNQ1905" s="2156">
        <v>0</v>
      </c>
      <c r="HNR1905" s="2156">
        <v>85000</v>
      </c>
      <c r="HNS1905" s="2157">
        <v>0</v>
      </c>
      <c r="HNT1905" s="1230">
        <f t="shared" si="1905"/>
        <v>0</v>
      </c>
      <c r="HNU1905" s="1193"/>
      <c r="HNV1905" s="1193"/>
      <c r="HNW1905" s="2153" t="s">
        <v>788</v>
      </c>
      <c r="HNX1905" s="1800" t="s">
        <v>699</v>
      </c>
      <c r="HNY1905" s="2156">
        <v>0</v>
      </c>
      <c r="HNZ1905" s="2156">
        <v>85000</v>
      </c>
      <c r="HOA1905" s="2157">
        <v>0</v>
      </c>
      <c r="HOB1905" s="1230">
        <f t="shared" si="1907"/>
        <v>0</v>
      </c>
      <c r="HOC1905" s="1193"/>
      <c r="HOD1905" s="1193"/>
      <c r="HOE1905" s="2153" t="s">
        <v>788</v>
      </c>
      <c r="HOF1905" s="1800" t="s">
        <v>699</v>
      </c>
      <c r="HOG1905" s="2156">
        <v>0</v>
      </c>
      <c r="HOH1905" s="2156">
        <v>85000</v>
      </c>
      <c r="HOI1905" s="2157">
        <v>0</v>
      </c>
      <c r="HOJ1905" s="1230">
        <f t="shared" si="1909"/>
        <v>0</v>
      </c>
      <c r="HOK1905" s="1193"/>
      <c r="HOL1905" s="1193"/>
      <c r="HOM1905" s="2153" t="s">
        <v>788</v>
      </c>
      <c r="HON1905" s="1800" t="s">
        <v>699</v>
      </c>
      <c r="HOO1905" s="2156">
        <v>0</v>
      </c>
      <c r="HOP1905" s="2156">
        <v>85000</v>
      </c>
      <c r="HOQ1905" s="2157">
        <v>0</v>
      </c>
      <c r="HOR1905" s="1230">
        <f t="shared" si="1911"/>
        <v>0</v>
      </c>
      <c r="HOS1905" s="1193"/>
      <c r="HOT1905" s="1193"/>
      <c r="HOU1905" s="2153" t="s">
        <v>788</v>
      </c>
      <c r="HOV1905" s="1800" t="s">
        <v>699</v>
      </c>
      <c r="HOW1905" s="2156">
        <v>0</v>
      </c>
      <c r="HOX1905" s="2156">
        <v>85000</v>
      </c>
      <c r="HOY1905" s="2157">
        <v>0</v>
      </c>
      <c r="HOZ1905" s="1230">
        <f t="shared" si="1913"/>
        <v>0</v>
      </c>
      <c r="HPA1905" s="1193"/>
      <c r="HPB1905" s="1193"/>
      <c r="HPC1905" s="2153" t="s">
        <v>788</v>
      </c>
      <c r="HPD1905" s="1800" t="s">
        <v>699</v>
      </c>
      <c r="HPE1905" s="2156">
        <v>0</v>
      </c>
      <c r="HPF1905" s="2156">
        <v>85000</v>
      </c>
      <c r="HPG1905" s="2157">
        <v>0</v>
      </c>
      <c r="HPH1905" s="1230">
        <f t="shared" si="1915"/>
        <v>0</v>
      </c>
      <c r="HPI1905" s="1193"/>
      <c r="HPJ1905" s="1193"/>
      <c r="HPK1905" s="2153" t="s">
        <v>788</v>
      </c>
      <c r="HPL1905" s="1800" t="s">
        <v>699</v>
      </c>
      <c r="HPM1905" s="2156">
        <v>0</v>
      </c>
      <c r="HPN1905" s="2156">
        <v>85000</v>
      </c>
      <c r="HPO1905" s="2157">
        <v>0</v>
      </c>
      <c r="HPP1905" s="1230">
        <f t="shared" si="1917"/>
        <v>0</v>
      </c>
      <c r="HPQ1905" s="1193"/>
      <c r="HPR1905" s="1193"/>
      <c r="HPS1905" s="2153" t="s">
        <v>788</v>
      </c>
      <c r="HPT1905" s="1800" t="s">
        <v>699</v>
      </c>
      <c r="HPU1905" s="2156">
        <v>0</v>
      </c>
      <c r="HPV1905" s="2156">
        <v>85000</v>
      </c>
      <c r="HPW1905" s="2157">
        <v>0</v>
      </c>
      <c r="HPX1905" s="1230">
        <f t="shared" si="1919"/>
        <v>0</v>
      </c>
      <c r="HPY1905" s="1193"/>
      <c r="HPZ1905" s="1193"/>
      <c r="HQA1905" s="2153" t="s">
        <v>788</v>
      </c>
      <c r="HQB1905" s="1800" t="s">
        <v>699</v>
      </c>
      <c r="HQC1905" s="2156">
        <v>0</v>
      </c>
      <c r="HQD1905" s="2156">
        <v>85000</v>
      </c>
      <c r="HQE1905" s="2157">
        <v>0</v>
      </c>
      <c r="HQF1905" s="1230">
        <f t="shared" si="1921"/>
        <v>0</v>
      </c>
      <c r="HQG1905" s="1193"/>
      <c r="HQH1905" s="1193"/>
      <c r="HQI1905" s="2153" t="s">
        <v>788</v>
      </c>
      <c r="HQJ1905" s="1800" t="s">
        <v>699</v>
      </c>
      <c r="HQK1905" s="2156">
        <v>0</v>
      </c>
      <c r="HQL1905" s="2156">
        <v>85000</v>
      </c>
      <c r="HQM1905" s="2157">
        <v>0</v>
      </c>
      <c r="HQN1905" s="1230">
        <f t="shared" si="1923"/>
        <v>0</v>
      </c>
      <c r="HQO1905" s="1193"/>
      <c r="HQP1905" s="1193"/>
      <c r="HQQ1905" s="2153" t="s">
        <v>788</v>
      </c>
      <c r="HQR1905" s="1800" t="s">
        <v>699</v>
      </c>
      <c r="HQS1905" s="2156">
        <v>0</v>
      </c>
      <c r="HQT1905" s="2156">
        <v>85000</v>
      </c>
      <c r="HQU1905" s="2157">
        <v>0</v>
      </c>
      <c r="HQV1905" s="1230">
        <f t="shared" si="1925"/>
        <v>0</v>
      </c>
      <c r="HQW1905" s="1193"/>
      <c r="HQX1905" s="1193"/>
      <c r="HQY1905" s="2153" t="s">
        <v>788</v>
      </c>
      <c r="HQZ1905" s="1800" t="s">
        <v>699</v>
      </c>
      <c r="HRA1905" s="2156">
        <v>0</v>
      </c>
      <c r="HRB1905" s="2156">
        <v>85000</v>
      </c>
      <c r="HRC1905" s="2157">
        <v>0</v>
      </c>
      <c r="HRD1905" s="1230">
        <f t="shared" si="1927"/>
        <v>0</v>
      </c>
      <c r="HRE1905" s="1193"/>
      <c r="HRF1905" s="1193"/>
      <c r="HRG1905" s="2153" t="s">
        <v>788</v>
      </c>
      <c r="HRH1905" s="1800" t="s">
        <v>699</v>
      </c>
      <c r="HRI1905" s="2156">
        <v>0</v>
      </c>
      <c r="HRJ1905" s="2156">
        <v>85000</v>
      </c>
      <c r="HRK1905" s="2157">
        <v>0</v>
      </c>
      <c r="HRL1905" s="1230">
        <f t="shared" si="1929"/>
        <v>0</v>
      </c>
      <c r="HRM1905" s="1193"/>
      <c r="HRN1905" s="1193"/>
      <c r="HRO1905" s="2153" t="s">
        <v>788</v>
      </c>
      <c r="HRP1905" s="1800" t="s">
        <v>699</v>
      </c>
      <c r="HRQ1905" s="2156">
        <v>0</v>
      </c>
      <c r="HRR1905" s="2156">
        <v>85000</v>
      </c>
      <c r="HRS1905" s="2157">
        <v>0</v>
      </c>
      <c r="HRT1905" s="1230">
        <f t="shared" si="1931"/>
        <v>0</v>
      </c>
      <c r="HRU1905" s="1193"/>
      <c r="HRV1905" s="1193"/>
      <c r="HRW1905" s="2153" t="s">
        <v>788</v>
      </c>
      <c r="HRX1905" s="1800" t="s">
        <v>699</v>
      </c>
      <c r="HRY1905" s="2156">
        <v>0</v>
      </c>
      <c r="HRZ1905" s="2156">
        <v>85000</v>
      </c>
      <c r="HSA1905" s="2157">
        <v>0</v>
      </c>
      <c r="HSB1905" s="1230">
        <f t="shared" si="1933"/>
        <v>0</v>
      </c>
      <c r="HSC1905" s="1193"/>
      <c r="HSD1905" s="1193"/>
      <c r="HSE1905" s="2153" t="s">
        <v>788</v>
      </c>
      <c r="HSF1905" s="1800" t="s">
        <v>699</v>
      </c>
      <c r="HSG1905" s="2156">
        <v>0</v>
      </c>
      <c r="HSH1905" s="2156">
        <v>85000</v>
      </c>
      <c r="HSI1905" s="2157">
        <v>0</v>
      </c>
      <c r="HSJ1905" s="1230">
        <f t="shared" si="1935"/>
        <v>0</v>
      </c>
      <c r="HSK1905" s="1193"/>
      <c r="HSL1905" s="1193"/>
      <c r="HSM1905" s="2153" t="s">
        <v>788</v>
      </c>
      <c r="HSN1905" s="1800" t="s">
        <v>699</v>
      </c>
      <c r="HSO1905" s="2156">
        <v>0</v>
      </c>
      <c r="HSP1905" s="2156">
        <v>85000</v>
      </c>
      <c r="HSQ1905" s="2157">
        <v>0</v>
      </c>
      <c r="HSR1905" s="1230">
        <f t="shared" si="1937"/>
        <v>0</v>
      </c>
      <c r="HSS1905" s="1193"/>
      <c r="HST1905" s="1193"/>
      <c r="HSU1905" s="2153" t="s">
        <v>788</v>
      </c>
      <c r="HSV1905" s="1800" t="s">
        <v>699</v>
      </c>
      <c r="HSW1905" s="2156">
        <v>0</v>
      </c>
      <c r="HSX1905" s="2156">
        <v>85000</v>
      </c>
      <c r="HSY1905" s="2157">
        <v>0</v>
      </c>
      <c r="HSZ1905" s="1230">
        <f t="shared" si="1939"/>
        <v>0</v>
      </c>
      <c r="HTA1905" s="1193"/>
      <c r="HTB1905" s="1193"/>
      <c r="HTC1905" s="2153" t="s">
        <v>788</v>
      </c>
      <c r="HTD1905" s="1800" t="s">
        <v>699</v>
      </c>
      <c r="HTE1905" s="2156">
        <v>0</v>
      </c>
      <c r="HTF1905" s="2156">
        <v>85000</v>
      </c>
      <c r="HTG1905" s="2157">
        <v>0</v>
      </c>
      <c r="HTH1905" s="1230">
        <f t="shared" si="1941"/>
        <v>0</v>
      </c>
      <c r="HTI1905" s="1193"/>
      <c r="HTJ1905" s="1193"/>
      <c r="HTK1905" s="2153" t="s">
        <v>788</v>
      </c>
      <c r="HTL1905" s="1800" t="s">
        <v>699</v>
      </c>
      <c r="HTM1905" s="2156">
        <v>0</v>
      </c>
      <c r="HTN1905" s="2156">
        <v>85000</v>
      </c>
      <c r="HTO1905" s="2157">
        <v>0</v>
      </c>
      <c r="HTP1905" s="1230">
        <f t="shared" si="1943"/>
        <v>0</v>
      </c>
      <c r="HTQ1905" s="1193"/>
      <c r="HTR1905" s="1193"/>
      <c r="HTS1905" s="2153" t="s">
        <v>788</v>
      </c>
      <c r="HTT1905" s="1800" t="s">
        <v>699</v>
      </c>
      <c r="HTU1905" s="2156">
        <v>0</v>
      </c>
      <c r="HTV1905" s="2156">
        <v>85000</v>
      </c>
      <c r="HTW1905" s="2157">
        <v>0</v>
      </c>
      <c r="HTX1905" s="1230">
        <f t="shared" si="1945"/>
        <v>0</v>
      </c>
      <c r="HTY1905" s="1193"/>
      <c r="HTZ1905" s="1193"/>
      <c r="HUA1905" s="2153" t="s">
        <v>788</v>
      </c>
      <c r="HUB1905" s="1800" t="s">
        <v>699</v>
      </c>
      <c r="HUC1905" s="2156">
        <v>0</v>
      </c>
      <c r="HUD1905" s="2156">
        <v>85000</v>
      </c>
      <c r="HUE1905" s="2157">
        <v>0</v>
      </c>
      <c r="HUF1905" s="1230">
        <f t="shared" si="1947"/>
        <v>0</v>
      </c>
      <c r="HUG1905" s="1193"/>
      <c r="HUH1905" s="1193"/>
      <c r="HUI1905" s="2153" t="s">
        <v>788</v>
      </c>
      <c r="HUJ1905" s="1800" t="s">
        <v>699</v>
      </c>
      <c r="HUK1905" s="2156">
        <v>0</v>
      </c>
      <c r="HUL1905" s="2156">
        <v>85000</v>
      </c>
      <c r="HUM1905" s="2157">
        <v>0</v>
      </c>
      <c r="HUN1905" s="1230">
        <f t="shared" si="1949"/>
        <v>0</v>
      </c>
      <c r="HUO1905" s="1193"/>
      <c r="HUP1905" s="1193"/>
      <c r="HUQ1905" s="2153" t="s">
        <v>788</v>
      </c>
      <c r="HUR1905" s="1800" t="s">
        <v>699</v>
      </c>
      <c r="HUS1905" s="2156">
        <v>0</v>
      </c>
      <c r="HUT1905" s="2156">
        <v>85000</v>
      </c>
      <c r="HUU1905" s="2157">
        <v>0</v>
      </c>
      <c r="HUV1905" s="1230">
        <f t="shared" si="1951"/>
        <v>0</v>
      </c>
      <c r="HUW1905" s="1193"/>
      <c r="HUX1905" s="1193"/>
      <c r="HUY1905" s="2153" t="s">
        <v>788</v>
      </c>
      <c r="HUZ1905" s="1800" t="s">
        <v>699</v>
      </c>
      <c r="HVA1905" s="2156">
        <v>0</v>
      </c>
      <c r="HVB1905" s="2156">
        <v>85000</v>
      </c>
      <c r="HVC1905" s="2157">
        <v>0</v>
      </c>
      <c r="HVD1905" s="1230">
        <f t="shared" si="1953"/>
        <v>0</v>
      </c>
      <c r="HVE1905" s="1193"/>
      <c r="HVF1905" s="1193"/>
      <c r="HVG1905" s="2153" t="s">
        <v>788</v>
      </c>
      <c r="HVH1905" s="1800" t="s">
        <v>699</v>
      </c>
      <c r="HVI1905" s="2156">
        <v>0</v>
      </c>
      <c r="HVJ1905" s="2156">
        <v>85000</v>
      </c>
      <c r="HVK1905" s="2157">
        <v>0</v>
      </c>
      <c r="HVL1905" s="1230">
        <f t="shared" si="1955"/>
        <v>0</v>
      </c>
      <c r="HVM1905" s="1193"/>
      <c r="HVN1905" s="1193"/>
      <c r="HVO1905" s="2153" t="s">
        <v>788</v>
      </c>
      <c r="HVP1905" s="1800" t="s">
        <v>699</v>
      </c>
      <c r="HVQ1905" s="2156">
        <v>0</v>
      </c>
      <c r="HVR1905" s="2156">
        <v>85000</v>
      </c>
      <c r="HVS1905" s="2157">
        <v>0</v>
      </c>
      <c r="HVT1905" s="1230">
        <f t="shared" si="1957"/>
        <v>0</v>
      </c>
      <c r="HVU1905" s="1193"/>
      <c r="HVV1905" s="1193"/>
      <c r="HVW1905" s="2153" t="s">
        <v>788</v>
      </c>
      <c r="HVX1905" s="1800" t="s">
        <v>699</v>
      </c>
      <c r="HVY1905" s="2156">
        <v>0</v>
      </c>
      <c r="HVZ1905" s="2156">
        <v>85000</v>
      </c>
      <c r="HWA1905" s="2157">
        <v>0</v>
      </c>
      <c r="HWB1905" s="1230">
        <f t="shared" si="1959"/>
        <v>0</v>
      </c>
      <c r="HWC1905" s="1193"/>
      <c r="HWD1905" s="1193"/>
      <c r="HWE1905" s="2153" t="s">
        <v>788</v>
      </c>
      <c r="HWF1905" s="1800" t="s">
        <v>699</v>
      </c>
      <c r="HWG1905" s="2156">
        <v>0</v>
      </c>
      <c r="HWH1905" s="2156">
        <v>85000</v>
      </c>
      <c r="HWI1905" s="2157">
        <v>0</v>
      </c>
      <c r="HWJ1905" s="1230">
        <f t="shared" si="1961"/>
        <v>0</v>
      </c>
      <c r="HWK1905" s="1193"/>
      <c r="HWL1905" s="1193"/>
      <c r="HWM1905" s="2153" t="s">
        <v>788</v>
      </c>
      <c r="HWN1905" s="1800" t="s">
        <v>699</v>
      </c>
      <c r="HWO1905" s="2156">
        <v>0</v>
      </c>
      <c r="HWP1905" s="2156">
        <v>85000</v>
      </c>
      <c r="HWQ1905" s="2157">
        <v>0</v>
      </c>
      <c r="HWR1905" s="1230">
        <f t="shared" si="1963"/>
        <v>0</v>
      </c>
      <c r="HWS1905" s="1193"/>
      <c r="HWT1905" s="1193"/>
      <c r="HWU1905" s="2153" t="s">
        <v>788</v>
      </c>
      <c r="HWV1905" s="1800" t="s">
        <v>699</v>
      </c>
      <c r="HWW1905" s="2156">
        <v>0</v>
      </c>
      <c r="HWX1905" s="2156">
        <v>85000</v>
      </c>
      <c r="HWY1905" s="2157">
        <v>0</v>
      </c>
      <c r="HWZ1905" s="1230">
        <f t="shared" si="1965"/>
        <v>0</v>
      </c>
      <c r="HXA1905" s="1193"/>
      <c r="HXB1905" s="1193"/>
      <c r="HXC1905" s="2153" t="s">
        <v>788</v>
      </c>
      <c r="HXD1905" s="1800" t="s">
        <v>699</v>
      </c>
      <c r="HXE1905" s="2156">
        <v>0</v>
      </c>
      <c r="HXF1905" s="2156">
        <v>85000</v>
      </c>
      <c r="HXG1905" s="2157">
        <v>0</v>
      </c>
      <c r="HXH1905" s="1230">
        <f t="shared" si="1967"/>
        <v>0</v>
      </c>
      <c r="HXI1905" s="1193"/>
      <c r="HXJ1905" s="1193"/>
      <c r="HXK1905" s="2153" t="s">
        <v>788</v>
      </c>
      <c r="HXL1905" s="1800" t="s">
        <v>699</v>
      </c>
      <c r="HXM1905" s="2156">
        <v>0</v>
      </c>
      <c r="HXN1905" s="2156">
        <v>85000</v>
      </c>
      <c r="HXO1905" s="2157">
        <v>0</v>
      </c>
      <c r="HXP1905" s="1230">
        <f t="shared" si="1969"/>
        <v>0</v>
      </c>
      <c r="HXQ1905" s="1193"/>
      <c r="HXR1905" s="1193"/>
      <c r="HXS1905" s="2153" t="s">
        <v>788</v>
      </c>
      <c r="HXT1905" s="1800" t="s">
        <v>699</v>
      </c>
      <c r="HXU1905" s="2156">
        <v>0</v>
      </c>
      <c r="HXV1905" s="2156">
        <v>85000</v>
      </c>
      <c r="HXW1905" s="2157">
        <v>0</v>
      </c>
      <c r="HXX1905" s="1230">
        <f t="shared" si="1971"/>
        <v>0</v>
      </c>
      <c r="HXY1905" s="1193"/>
      <c r="HXZ1905" s="1193"/>
      <c r="HYA1905" s="2153" t="s">
        <v>788</v>
      </c>
      <c r="HYB1905" s="1800" t="s">
        <v>699</v>
      </c>
      <c r="HYC1905" s="2156">
        <v>0</v>
      </c>
      <c r="HYD1905" s="2156">
        <v>85000</v>
      </c>
      <c r="HYE1905" s="2157">
        <v>0</v>
      </c>
      <c r="HYF1905" s="1230">
        <f t="shared" si="1973"/>
        <v>0</v>
      </c>
      <c r="HYG1905" s="1193"/>
      <c r="HYH1905" s="1193"/>
      <c r="HYI1905" s="2153" t="s">
        <v>788</v>
      </c>
      <c r="HYJ1905" s="1800" t="s">
        <v>699</v>
      </c>
      <c r="HYK1905" s="2156">
        <v>0</v>
      </c>
      <c r="HYL1905" s="2156">
        <v>85000</v>
      </c>
      <c r="HYM1905" s="2157">
        <v>0</v>
      </c>
      <c r="HYN1905" s="1230">
        <f t="shared" si="1975"/>
        <v>0</v>
      </c>
      <c r="HYO1905" s="1193"/>
      <c r="HYP1905" s="1193"/>
      <c r="HYQ1905" s="2153" t="s">
        <v>788</v>
      </c>
      <c r="HYR1905" s="1800" t="s">
        <v>699</v>
      </c>
      <c r="HYS1905" s="2156">
        <v>0</v>
      </c>
      <c r="HYT1905" s="2156">
        <v>85000</v>
      </c>
      <c r="HYU1905" s="2157">
        <v>0</v>
      </c>
      <c r="HYV1905" s="1230">
        <f t="shared" si="1977"/>
        <v>0</v>
      </c>
      <c r="HYW1905" s="1193"/>
      <c r="HYX1905" s="1193"/>
      <c r="HYY1905" s="2153" t="s">
        <v>788</v>
      </c>
      <c r="HYZ1905" s="1800" t="s">
        <v>699</v>
      </c>
      <c r="HZA1905" s="2156">
        <v>0</v>
      </c>
      <c r="HZB1905" s="2156">
        <v>85000</v>
      </c>
      <c r="HZC1905" s="2157">
        <v>0</v>
      </c>
      <c r="HZD1905" s="1230">
        <f t="shared" si="1979"/>
        <v>0</v>
      </c>
      <c r="HZE1905" s="1193"/>
      <c r="HZF1905" s="1193"/>
      <c r="HZG1905" s="2153" t="s">
        <v>788</v>
      </c>
      <c r="HZH1905" s="1800" t="s">
        <v>699</v>
      </c>
      <c r="HZI1905" s="2156">
        <v>0</v>
      </c>
      <c r="HZJ1905" s="2156">
        <v>85000</v>
      </c>
      <c r="HZK1905" s="2157">
        <v>0</v>
      </c>
      <c r="HZL1905" s="1230">
        <f t="shared" si="1981"/>
        <v>0</v>
      </c>
      <c r="HZM1905" s="1193"/>
      <c r="HZN1905" s="1193"/>
      <c r="HZO1905" s="2153" t="s">
        <v>788</v>
      </c>
      <c r="HZP1905" s="1800" t="s">
        <v>699</v>
      </c>
      <c r="HZQ1905" s="2156">
        <v>0</v>
      </c>
      <c r="HZR1905" s="2156">
        <v>85000</v>
      </c>
      <c r="HZS1905" s="2157">
        <v>0</v>
      </c>
      <c r="HZT1905" s="1230">
        <f t="shared" si="1983"/>
        <v>0</v>
      </c>
      <c r="HZU1905" s="1193"/>
      <c r="HZV1905" s="1193"/>
      <c r="HZW1905" s="2153" t="s">
        <v>788</v>
      </c>
      <c r="HZX1905" s="1800" t="s">
        <v>699</v>
      </c>
      <c r="HZY1905" s="2156">
        <v>0</v>
      </c>
      <c r="HZZ1905" s="2156">
        <v>85000</v>
      </c>
      <c r="IAA1905" s="2157">
        <v>0</v>
      </c>
      <c r="IAB1905" s="1230">
        <f t="shared" si="1985"/>
        <v>0</v>
      </c>
      <c r="IAC1905" s="1193"/>
      <c r="IAD1905" s="1193"/>
      <c r="IAE1905" s="2153" t="s">
        <v>788</v>
      </c>
      <c r="IAF1905" s="1800" t="s">
        <v>699</v>
      </c>
      <c r="IAG1905" s="2156">
        <v>0</v>
      </c>
      <c r="IAH1905" s="2156">
        <v>85000</v>
      </c>
      <c r="IAI1905" s="2157">
        <v>0</v>
      </c>
      <c r="IAJ1905" s="1230">
        <f t="shared" si="1987"/>
        <v>0</v>
      </c>
      <c r="IAK1905" s="1193"/>
      <c r="IAL1905" s="1193"/>
      <c r="IAM1905" s="2153" t="s">
        <v>788</v>
      </c>
      <c r="IAN1905" s="1800" t="s">
        <v>699</v>
      </c>
      <c r="IAO1905" s="2156">
        <v>0</v>
      </c>
      <c r="IAP1905" s="2156">
        <v>85000</v>
      </c>
      <c r="IAQ1905" s="2157">
        <v>0</v>
      </c>
      <c r="IAR1905" s="1230">
        <f t="shared" si="1989"/>
        <v>0</v>
      </c>
      <c r="IAS1905" s="1193"/>
      <c r="IAT1905" s="1193"/>
      <c r="IAU1905" s="2153" t="s">
        <v>788</v>
      </c>
      <c r="IAV1905" s="1800" t="s">
        <v>699</v>
      </c>
      <c r="IAW1905" s="2156">
        <v>0</v>
      </c>
      <c r="IAX1905" s="2156">
        <v>85000</v>
      </c>
      <c r="IAY1905" s="2157">
        <v>0</v>
      </c>
      <c r="IAZ1905" s="1230">
        <f t="shared" si="1991"/>
        <v>0</v>
      </c>
      <c r="IBA1905" s="1193"/>
      <c r="IBB1905" s="1193"/>
      <c r="IBC1905" s="2153" t="s">
        <v>788</v>
      </c>
      <c r="IBD1905" s="1800" t="s">
        <v>699</v>
      </c>
      <c r="IBE1905" s="2156">
        <v>0</v>
      </c>
      <c r="IBF1905" s="2156">
        <v>85000</v>
      </c>
      <c r="IBG1905" s="2157">
        <v>0</v>
      </c>
      <c r="IBH1905" s="1230">
        <f t="shared" si="1993"/>
        <v>0</v>
      </c>
      <c r="IBI1905" s="1193"/>
      <c r="IBJ1905" s="1193"/>
      <c r="IBK1905" s="2153" t="s">
        <v>788</v>
      </c>
      <c r="IBL1905" s="1800" t="s">
        <v>699</v>
      </c>
      <c r="IBM1905" s="2156">
        <v>0</v>
      </c>
      <c r="IBN1905" s="2156">
        <v>85000</v>
      </c>
      <c r="IBO1905" s="2157">
        <v>0</v>
      </c>
      <c r="IBP1905" s="1230">
        <f t="shared" si="1995"/>
        <v>0</v>
      </c>
      <c r="IBQ1905" s="1193"/>
      <c r="IBR1905" s="1193"/>
      <c r="IBS1905" s="2153" t="s">
        <v>788</v>
      </c>
      <c r="IBT1905" s="1800" t="s">
        <v>699</v>
      </c>
      <c r="IBU1905" s="2156">
        <v>0</v>
      </c>
      <c r="IBV1905" s="2156">
        <v>85000</v>
      </c>
      <c r="IBW1905" s="2157">
        <v>0</v>
      </c>
      <c r="IBX1905" s="1230">
        <f t="shared" si="1997"/>
        <v>0</v>
      </c>
      <c r="IBY1905" s="1193"/>
      <c r="IBZ1905" s="1193"/>
      <c r="ICA1905" s="2153" t="s">
        <v>788</v>
      </c>
      <c r="ICB1905" s="1800" t="s">
        <v>699</v>
      </c>
      <c r="ICC1905" s="2156">
        <v>0</v>
      </c>
      <c r="ICD1905" s="2156">
        <v>85000</v>
      </c>
      <c r="ICE1905" s="2157">
        <v>0</v>
      </c>
      <c r="ICF1905" s="1230">
        <f t="shared" si="1999"/>
        <v>0</v>
      </c>
      <c r="ICG1905" s="1193"/>
      <c r="ICH1905" s="1193"/>
      <c r="ICI1905" s="2153" t="s">
        <v>788</v>
      </c>
      <c r="ICJ1905" s="1800" t="s">
        <v>699</v>
      </c>
      <c r="ICK1905" s="2156">
        <v>0</v>
      </c>
      <c r="ICL1905" s="2156">
        <v>85000</v>
      </c>
      <c r="ICM1905" s="2157">
        <v>0</v>
      </c>
      <c r="ICN1905" s="1230">
        <f t="shared" si="2001"/>
        <v>0</v>
      </c>
      <c r="ICO1905" s="1193"/>
      <c r="ICP1905" s="1193"/>
      <c r="ICQ1905" s="2153" t="s">
        <v>788</v>
      </c>
      <c r="ICR1905" s="1800" t="s">
        <v>699</v>
      </c>
      <c r="ICS1905" s="2156">
        <v>0</v>
      </c>
      <c r="ICT1905" s="2156">
        <v>85000</v>
      </c>
      <c r="ICU1905" s="2157">
        <v>0</v>
      </c>
      <c r="ICV1905" s="1230">
        <f t="shared" si="2003"/>
        <v>0</v>
      </c>
      <c r="ICW1905" s="1193"/>
      <c r="ICX1905" s="1193"/>
      <c r="ICY1905" s="2153" t="s">
        <v>788</v>
      </c>
      <c r="ICZ1905" s="1800" t="s">
        <v>699</v>
      </c>
      <c r="IDA1905" s="2156">
        <v>0</v>
      </c>
      <c r="IDB1905" s="2156">
        <v>85000</v>
      </c>
      <c r="IDC1905" s="2157">
        <v>0</v>
      </c>
      <c r="IDD1905" s="1230">
        <f t="shared" si="2005"/>
        <v>0</v>
      </c>
      <c r="IDE1905" s="1193"/>
      <c r="IDF1905" s="1193"/>
      <c r="IDG1905" s="2153" t="s">
        <v>788</v>
      </c>
      <c r="IDH1905" s="1800" t="s">
        <v>699</v>
      </c>
      <c r="IDI1905" s="2156">
        <v>0</v>
      </c>
      <c r="IDJ1905" s="2156">
        <v>85000</v>
      </c>
      <c r="IDK1905" s="2157">
        <v>0</v>
      </c>
      <c r="IDL1905" s="1230">
        <f t="shared" si="2007"/>
        <v>0</v>
      </c>
      <c r="IDM1905" s="1193"/>
      <c r="IDN1905" s="1193"/>
      <c r="IDO1905" s="2153" t="s">
        <v>788</v>
      </c>
      <c r="IDP1905" s="1800" t="s">
        <v>699</v>
      </c>
      <c r="IDQ1905" s="2156">
        <v>0</v>
      </c>
      <c r="IDR1905" s="2156">
        <v>85000</v>
      </c>
      <c r="IDS1905" s="2157">
        <v>0</v>
      </c>
      <c r="IDT1905" s="1230">
        <f t="shared" si="2009"/>
        <v>0</v>
      </c>
      <c r="IDU1905" s="1193"/>
      <c r="IDV1905" s="1193"/>
      <c r="IDW1905" s="2153" t="s">
        <v>788</v>
      </c>
      <c r="IDX1905" s="1800" t="s">
        <v>699</v>
      </c>
      <c r="IDY1905" s="2156">
        <v>0</v>
      </c>
      <c r="IDZ1905" s="2156">
        <v>85000</v>
      </c>
      <c r="IEA1905" s="2157">
        <v>0</v>
      </c>
      <c r="IEB1905" s="1230">
        <f t="shared" si="2011"/>
        <v>0</v>
      </c>
      <c r="IEC1905" s="1193"/>
      <c r="IED1905" s="1193"/>
      <c r="IEE1905" s="2153" t="s">
        <v>788</v>
      </c>
      <c r="IEF1905" s="1800" t="s">
        <v>699</v>
      </c>
      <c r="IEG1905" s="2156">
        <v>0</v>
      </c>
      <c r="IEH1905" s="2156">
        <v>85000</v>
      </c>
      <c r="IEI1905" s="2157">
        <v>0</v>
      </c>
      <c r="IEJ1905" s="1230">
        <f t="shared" si="2013"/>
        <v>0</v>
      </c>
      <c r="IEK1905" s="1193"/>
      <c r="IEL1905" s="1193"/>
      <c r="IEM1905" s="2153" t="s">
        <v>788</v>
      </c>
      <c r="IEN1905" s="1800" t="s">
        <v>699</v>
      </c>
      <c r="IEO1905" s="2156">
        <v>0</v>
      </c>
      <c r="IEP1905" s="2156">
        <v>85000</v>
      </c>
      <c r="IEQ1905" s="2157">
        <v>0</v>
      </c>
      <c r="IER1905" s="1230">
        <f t="shared" si="2015"/>
        <v>0</v>
      </c>
      <c r="IES1905" s="1193"/>
      <c r="IET1905" s="1193"/>
      <c r="IEU1905" s="2153" t="s">
        <v>788</v>
      </c>
      <c r="IEV1905" s="1800" t="s">
        <v>699</v>
      </c>
      <c r="IEW1905" s="2156">
        <v>0</v>
      </c>
      <c r="IEX1905" s="2156">
        <v>85000</v>
      </c>
      <c r="IEY1905" s="2157">
        <v>0</v>
      </c>
      <c r="IEZ1905" s="1230">
        <f t="shared" si="2017"/>
        <v>0</v>
      </c>
      <c r="IFA1905" s="1193"/>
      <c r="IFB1905" s="1193"/>
      <c r="IFC1905" s="2153" t="s">
        <v>788</v>
      </c>
      <c r="IFD1905" s="1800" t="s">
        <v>699</v>
      </c>
      <c r="IFE1905" s="2156">
        <v>0</v>
      </c>
      <c r="IFF1905" s="2156">
        <v>85000</v>
      </c>
      <c r="IFG1905" s="2157">
        <v>0</v>
      </c>
      <c r="IFH1905" s="1230">
        <f t="shared" si="2019"/>
        <v>0</v>
      </c>
      <c r="IFI1905" s="1193"/>
      <c r="IFJ1905" s="1193"/>
      <c r="IFK1905" s="2153" t="s">
        <v>788</v>
      </c>
      <c r="IFL1905" s="1800" t="s">
        <v>699</v>
      </c>
      <c r="IFM1905" s="2156">
        <v>0</v>
      </c>
      <c r="IFN1905" s="2156">
        <v>85000</v>
      </c>
      <c r="IFO1905" s="2157">
        <v>0</v>
      </c>
      <c r="IFP1905" s="1230">
        <f t="shared" si="2021"/>
        <v>0</v>
      </c>
      <c r="IFQ1905" s="1193"/>
      <c r="IFR1905" s="1193"/>
      <c r="IFS1905" s="2153" t="s">
        <v>788</v>
      </c>
      <c r="IFT1905" s="1800" t="s">
        <v>699</v>
      </c>
      <c r="IFU1905" s="2156">
        <v>0</v>
      </c>
      <c r="IFV1905" s="2156">
        <v>85000</v>
      </c>
      <c r="IFW1905" s="2157">
        <v>0</v>
      </c>
      <c r="IFX1905" s="1230">
        <f t="shared" si="2023"/>
        <v>0</v>
      </c>
      <c r="IFY1905" s="1193"/>
      <c r="IFZ1905" s="1193"/>
      <c r="IGA1905" s="2153" t="s">
        <v>788</v>
      </c>
      <c r="IGB1905" s="1800" t="s">
        <v>699</v>
      </c>
      <c r="IGC1905" s="2156">
        <v>0</v>
      </c>
      <c r="IGD1905" s="2156">
        <v>85000</v>
      </c>
      <c r="IGE1905" s="2157">
        <v>0</v>
      </c>
      <c r="IGF1905" s="1230">
        <f t="shared" si="2025"/>
        <v>0</v>
      </c>
      <c r="IGG1905" s="1193"/>
      <c r="IGH1905" s="1193"/>
      <c r="IGI1905" s="2153" t="s">
        <v>788</v>
      </c>
      <c r="IGJ1905" s="1800" t="s">
        <v>699</v>
      </c>
      <c r="IGK1905" s="2156">
        <v>0</v>
      </c>
      <c r="IGL1905" s="2156">
        <v>85000</v>
      </c>
      <c r="IGM1905" s="2157">
        <v>0</v>
      </c>
      <c r="IGN1905" s="1230">
        <f t="shared" si="2027"/>
        <v>0</v>
      </c>
      <c r="IGO1905" s="1193"/>
      <c r="IGP1905" s="1193"/>
      <c r="IGQ1905" s="2153" t="s">
        <v>788</v>
      </c>
      <c r="IGR1905" s="1800" t="s">
        <v>699</v>
      </c>
      <c r="IGS1905" s="2156">
        <v>0</v>
      </c>
      <c r="IGT1905" s="2156">
        <v>85000</v>
      </c>
      <c r="IGU1905" s="2157">
        <v>0</v>
      </c>
      <c r="IGV1905" s="1230">
        <f t="shared" si="2029"/>
        <v>0</v>
      </c>
      <c r="IGW1905" s="1193"/>
      <c r="IGX1905" s="1193"/>
      <c r="IGY1905" s="2153" t="s">
        <v>788</v>
      </c>
      <c r="IGZ1905" s="1800" t="s">
        <v>699</v>
      </c>
      <c r="IHA1905" s="2156">
        <v>0</v>
      </c>
      <c r="IHB1905" s="2156">
        <v>85000</v>
      </c>
      <c r="IHC1905" s="2157">
        <v>0</v>
      </c>
      <c r="IHD1905" s="1230">
        <f t="shared" si="2031"/>
        <v>0</v>
      </c>
      <c r="IHE1905" s="1193"/>
      <c r="IHF1905" s="1193"/>
      <c r="IHG1905" s="2153" t="s">
        <v>788</v>
      </c>
      <c r="IHH1905" s="1800" t="s">
        <v>699</v>
      </c>
      <c r="IHI1905" s="2156">
        <v>0</v>
      </c>
      <c r="IHJ1905" s="2156">
        <v>85000</v>
      </c>
      <c r="IHK1905" s="2157">
        <v>0</v>
      </c>
      <c r="IHL1905" s="1230">
        <f t="shared" si="2033"/>
        <v>0</v>
      </c>
      <c r="IHM1905" s="1193"/>
      <c r="IHN1905" s="1193"/>
      <c r="IHO1905" s="2153" t="s">
        <v>788</v>
      </c>
      <c r="IHP1905" s="1800" t="s">
        <v>699</v>
      </c>
      <c r="IHQ1905" s="2156">
        <v>0</v>
      </c>
      <c r="IHR1905" s="2156">
        <v>85000</v>
      </c>
      <c r="IHS1905" s="2157">
        <v>0</v>
      </c>
      <c r="IHT1905" s="1230">
        <f t="shared" si="2035"/>
        <v>0</v>
      </c>
      <c r="IHU1905" s="1193"/>
      <c r="IHV1905" s="1193"/>
      <c r="IHW1905" s="2153" t="s">
        <v>788</v>
      </c>
      <c r="IHX1905" s="1800" t="s">
        <v>699</v>
      </c>
      <c r="IHY1905" s="2156">
        <v>0</v>
      </c>
      <c r="IHZ1905" s="2156">
        <v>85000</v>
      </c>
      <c r="IIA1905" s="2157">
        <v>0</v>
      </c>
      <c r="IIB1905" s="1230">
        <f t="shared" si="2037"/>
        <v>0</v>
      </c>
      <c r="IIC1905" s="1193"/>
      <c r="IID1905" s="1193"/>
      <c r="IIE1905" s="2153" t="s">
        <v>788</v>
      </c>
      <c r="IIF1905" s="1800" t="s">
        <v>699</v>
      </c>
      <c r="IIG1905" s="2156">
        <v>0</v>
      </c>
      <c r="IIH1905" s="2156">
        <v>85000</v>
      </c>
      <c r="III1905" s="2157">
        <v>0</v>
      </c>
      <c r="IIJ1905" s="1230">
        <f t="shared" si="2039"/>
        <v>0</v>
      </c>
      <c r="IIK1905" s="1193"/>
      <c r="IIL1905" s="1193"/>
      <c r="IIM1905" s="2153" t="s">
        <v>788</v>
      </c>
      <c r="IIN1905" s="1800" t="s">
        <v>699</v>
      </c>
      <c r="IIO1905" s="2156">
        <v>0</v>
      </c>
      <c r="IIP1905" s="2156">
        <v>85000</v>
      </c>
      <c r="IIQ1905" s="2157">
        <v>0</v>
      </c>
      <c r="IIR1905" s="1230">
        <f t="shared" si="2041"/>
        <v>0</v>
      </c>
      <c r="IIS1905" s="1193"/>
      <c r="IIT1905" s="1193"/>
      <c r="IIU1905" s="2153" t="s">
        <v>788</v>
      </c>
      <c r="IIV1905" s="1800" t="s">
        <v>699</v>
      </c>
      <c r="IIW1905" s="2156">
        <v>0</v>
      </c>
      <c r="IIX1905" s="2156">
        <v>85000</v>
      </c>
      <c r="IIY1905" s="2157">
        <v>0</v>
      </c>
      <c r="IIZ1905" s="1230">
        <f t="shared" si="2043"/>
        <v>0</v>
      </c>
      <c r="IJA1905" s="1193"/>
      <c r="IJB1905" s="1193"/>
      <c r="IJC1905" s="2153" t="s">
        <v>788</v>
      </c>
      <c r="IJD1905" s="1800" t="s">
        <v>699</v>
      </c>
      <c r="IJE1905" s="2156">
        <v>0</v>
      </c>
      <c r="IJF1905" s="2156">
        <v>85000</v>
      </c>
      <c r="IJG1905" s="2157">
        <v>0</v>
      </c>
      <c r="IJH1905" s="1230">
        <f t="shared" si="2045"/>
        <v>0</v>
      </c>
      <c r="IJI1905" s="1193"/>
      <c r="IJJ1905" s="1193"/>
      <c r="IJK1905" s="2153" t="s">
        <v>788</v>
      </c>
      <c r="IJL1905" s="1800" t="s">
        <v>699</v>
      </c>
      <c r="IJM1905" s="2156">
        <v>0</v>
      </c>
      <c r="IJN1905" s="2156">
        <v>85000</v>
      </c>
      <c r="IJO1905" s="2157">
        <v>0</v>
      </c>
      <c r="IJP1905" s="1230">
        <f t="shared" si="2047"/>
        <v>0</v>
      </c>
      <c r="IJQ1905" s="1193"/>
      <c r="IJR1905" s="1193"/>
      <c r="IJS1905" s="2153" t="s">
        <v>788</v>
      </c>
      <c r="IJT1905" s="1800" t="s">
        <v>699</v>
      </c>
      <c r="IJU1905" s="2156">
        <v>0</v>
      </c>
      <c r="IJV1905" s="2156">
        <v>85000</v>
      </c>
      <c r="IJW1905" s="2157">
        <v>0</v>
      </c>
      <c r="IJX1905" s="1230">
        <f t="shared" si="2049"/>
        <v>0</v>
      </c>
      <c r="IJY1905" s="1193"/>
      <c r="IJZ1905" s="1193"/>
      <c r="IKA1905" s="2153" t="s">
        <v>788</v>
      </c>
      <c r="IKB1905" s="1800" t="s">
        <v>699</v>
      </c>
      <c r="IKC1905" s="2156">
        <v>0</v>
      </c>
      <c r="IKD1905" s="2156">
        <v>85000</v>
      </c>
      <c r="IKE1905" s="2157">
        <v>0</v>
      </c>
      <c r="IKF1905" s="1230">
        <f t="shared" si="2051"/>
        <v>0</v>
      </c>
      <c r="IKG1905" s="1193"/>
      <c r="IKH1905" s="1193"/>
      <c r="IKI1905" s="2153" t="s">
        <v>788</v>
      </c>
      <c r="IKJ1905" s="1800" t="s">
        <v>699</v>
      </c>
      <c r="IKK1905" s="2156">
        <v>0</v>
      </c>
      <c r="IKL1905" s="2156">
        <v>85000</v>
      </c>
      <c r="IKM1905" s="2157">
        <v>0</v>
      </c>
      <c r="IKN1905" s="1230">
        <f t="shared" si="2053"/>
        <v>0</v>
      </c>
      <c r="IKO1905" s="1193"/>
      <c r="IKP1905" s="1193"/>
      <c r="IKQ1905" s="2153" t="s">
        <v>788</v>
      </c>
      <c r="IKR1905" s="1800" t="s">
        <v>699</v>
      </c>
      <c r="IKS1905" s="2156">
        <v>0</v>
      </c>
      <c r="IKT1905" s="2156">
        <v>85000</v>
      </c>
      <c r="IKU1905" s="2157">
        <v>0</v>
      </c>
      <c r="IKV1905" s="1230">
        <f t="shared" si="2055"/>
        <v>0</v>
      </c>
      <c r="IKW1905" s="1193"/>
      <c r="IKX1905" s="1193"/>
      <c r="IKY1905" s="2153" t="s">
        <v>788</v>
      </c>
      <c r="IKZ1905" s="1800" t="s">
        <v>699</v>
      </c>
      <c r="ILA1905" s="2156">
        <v>0</v>
      </c>
      <c r="ILB1905" s="2156">
        <v>85000</v>
      </c>
      <c r="ILC1905" s="2157">
        <v>0</v>
      </c>
      <c r="ILD1905" s="1230">
        <f t="shared" si="2057"/>
        <v>0</v>
      </c>
      <c r="ILE1905" s="1193"/>
      <c r="ILF1905" s="1193"/>
      <c r="ILG1905" s="2153" t="s">
        <v>788</v>
      </c>
      <c r="ILH1905" s="1800" t="s">
        <v>699</v>
      </c>
      <c r="ILI1905" s="2156">
        <v>0</v>
      </c>
      <c r="ILJ1905" s="2156">
        <v>85000</v>
      </c>
      <c r="ILK1905" s="2157">
        <v>0</v>
      </c>
      <c r="ILL1905" s="1230">
        <f t="shared" si="2059"/>
        <v>0</v>
      </c>
      <c r="ILM1905" s="1193"/>
      <c r="ILN1905" s="1193"/>
      <c r="ILO1905" s="2153" t="s">
        <v>788</v>
      </c>
      <c r="ILP1905" s="1800" t="s">
        <v>699</v>
      </c>
      <c r="ILQ1905" s="2156">
        <v>0</v>
      </c>
      <c r="ILR1905" s="2156">
        <v>85000</v>
      </c>
      <c r="ILS1905" s="2157">
        <v>0</v>
      </c>
      <c r="ILT1905" s="1230">
        <f t="shared" si="2061"/>
        <v>0</v>
      </c>
      <c r="ILU1905" s="1193"/>
      <c r="ILV1905" s="1193"/>
      <c r="ILW1905" s="2153" t="s">
        <v>788</v>
      </c>
      <c r="ILX1905" s="1800" t="s">
        <v>699</v>
      </c>
      <c r="ILY1905" s="2156">
        <v>0</v>
      </c>
      <c r="ILZ1905" s="2156">
        <v>85000</v>
      </c>
      <c r="IMA1905" s="2157">
        <v>0</v>
      </c>
      <c r="IMB1905" s="1230">
        <f t="shared" si="2063"/>
        <v>0</v>
      </c>
      <c r="IMC1905" s="1193"/>
      <c r="IMD1905" s="1193"/>
      <c r="IME1905" s="2153" t="s">
        <v>788</v>
      </c>
      <c r="IMF1905" s="1800" t="s">
        <v>699</v>
      </c>
      <c r="IMG1905" s="2156">
        <v>0</v>
      </c>
      <c r="IMH1905" s="2156">
        <v>85000</v>
      </c>
      <c r="IMI1905" s="2157">
        <v>0</v>
      </c>
      <c r="IMJ1905" s="1230">
        <f t="shared" si="2065"/>
        <v>0</v>
      </c>
      <c r="IMK1905" s="1193"/>
      <c r="IML1905" s="1193"/>
      <c r="IMM1905" s="2153" t="s">
        <v>788</v>
      </c>
      <c r="IMN1905" s="1800" t="s">
        <v>699</v>
      </c>
      <c r="IMO1905" s="2156">
        <v>0</v>
      </c>
      <c r="IMP1905" s="2156">
        <v>85000</v>
      </c>
      <c r="IMQ1905" s="2157">
        <v>0</v>
      </c>
      <c r="IMR1905" s="1230">
        <f t="shared" si="2067"/>
        <v>0</v>
      </c>
      <c r="IMS1905" s="1193"/>
      <c r="IMT1905" s="1193"/>
      <c r="IMU1905" s="2153" t="s">
        <v>788</v>
      </c>
      <c r="IMV1905" s="1800" t="s">
        <v>699</v>
      </c>
      <c r="IMW1905" s="2156">
        <v>0</v>
      </c>
      <c r="IMX1905" s="2156">
        <v>85000</v>
      </c>
      <c r="IMY1905" s="2157">
        <v>0</v>
      </c>
      <c r="IMZ1905" s="1230">
        <f t="shared" si="2069"/>
        <v>0</v>
      </c>
      <c r="INA1905" s="1193"/>
      <c r="INB1905" s="1193"/>
      <c r="INC1905" s="2153" t="s">
        <v>788</v>
      </c>
      <c r="IND1905" s="1800" t="s">
        <v>699</v>
      </c>
      <c r="INE1905" s="2156">
        <v>0</v>
      </c>
      <c r="INF1905" s="2156">
        <v>85000</v>
      </c>
      <c r="ING1905" s="2157">
        <v>0</v>
      </c>
      <c r="INH1905" s="1230">
        <f t="shared" si="2071"/>
        <v>0</v>
      </c>
      <c r="INI1905" s="1193"/>
      <c r="INJ1905" s="1193"/>
      <c r="INK1905" s="2153" t="s">
        <v>788</v>
      </c>
      <c r="INL1905" s="1800" t="s">
        <v>699</v>
      </c>
      <c r="INM1905" s="2156">
        <v>0</v>
      </c>
      <c r="INN1905" s="2156">
        <v>85000</v>
      </c>
      <c r="INO1905" s="2157">
        <v>0</v>
      </c>
      <c r="INP1905" s="1230">
        <f t="shared" si="2073"/>
        <v>0</v>
      </c>
      <c r="INQ1905" s="1193"/>
      <c r="INR1905" s="1193"/>
      <c r="INS1905" s="2153" t="s">
        <v>788</v>
      </c>
      <c r="INT1905" s="1800" t="s">
        <v>699</v>
      </c>
      <c r="INU1905" s="2156">
        <v>0</v>
      </c>
      <c r="INV1905" s="2156">
        <v>85000</v>
      </c>
      <c r="INW1905" s="2157">
        <v>0</v>
      </c>
      <c r="INX1905" s="1230">
        <f t="shared" si="2075"/>
        <v>0</v>
      </c>
      <c r="INY1905" s="1193"/>
      <c r="INZ1905" s="1193"/>
      <c r="IOA1905" s="2153" t="s">
        <v>788</v>
      </c>
      <c r="IOB1905" s="1800" t="s">
        <v>699</v>
      </c>
      <c r="IOC1905" s="2156">
        <v>0</v>
      </c>
      <c r="IOD1905" s="2156">
        <v>85000</v>
      </c>
      <c r="IOE1905" s="2157">
        <v>0</v>
      </c>
      <c r="IOF1905" s="1230">
        <f t="shared" si="2077"/>
        <v>0</v>
      </c>
      <c r="IOG1905" s="1193"/>
      <c r="IOH1905" s="1193"/>
      <c r="IOI1905" s="2153" t="s">
        <v>788</v>
      </c>
      <c r="IOJ1905" s="1800" t="s">
        <v>699</v>
      </c>
      <c r="IOK1905" s="2156">
        <v>0</v>
      </c>
      <c r="IOL1905" s="2156">
        <v>85000</v>
      </c>
      <c r="IOM1905" s="2157">
        <v>0</v>
      </c>
      <c r="ION1905" s="1230">
        <f t="shared" si="2079"/>
        <v>0</v>
      </c>
      <c r="IOO1905" s="1193"/>
      <c r="IOP1905" s="1193"/>
      <c r="IOQ1905" s="2153" t="s">
        <v>788</v>
      </c>
      <c r="IOR1905" s="1800" t="s">
        <v>699</v>
      </c>
      <c r="IOS1905" s="2156">
        <v>0</v>
      </c>
      <c r="IOT1905" s="2156">
        <v>85000</v>
      </c>
      <c r="IOU1905" s="2157">
        <v>0</v>
      </c>
      <c r="IOV1905" s="1230">
        <f t="shared" si="2081"/>
        <v>0</v>
      </c>
      <c r="IOW1905" s="1193"/>
      <c r="IOX1905" s="1193"/>
      <c r="IOY1905" s="2153" t="s">
        <v>788</v>
      </c>
      <c r="IOZ1905" s="1800" t="s">
        <v>699</v>
      </c>
      <c r="IPA1905" s="2156">
        <v>0</v>
      </c>
      <c r="IPB1905" s="2156">
        <v>85000</v>
      </c>
      <c r="IPC1905" s="2157">
        <v>0</v>
      </c>
      <c r="IPD1905" s="1230">
        <f t="shared" si="2083"/>
        <v>0</v>
      </c>
      <c r="IPE1905" s="1193"/>
      <c r="IPF1905" s="1193"/>
      <c r="IPG1905" s="2153" t="s">
        <v>788</v>
      </c>
      <c r="IPH1905" s="1800" t="s">
        <v>699</v>
      </c>
      <c r="IPI1905" s="2156">
        <v>0</v>
      </c>
      <c r="IPJ1905" s="2156">
        <v>85000</v>
      </c>
      <c r="IPK1905" s="2157">
        <v>0</v>
      </c>
      <c r="IPL1905" s="1230">
        <f t="shared" si="2085"/>
        <v>0</v>
      </c>
      <c r="IPM1905" s="1193"/>
      <c r="IPN1905" s="1193"/>
      <c r="IPO1905" s="2153" t="s">
        <v>788</v>
      </c>
      <c r="IPP1905" s="1800" t="s">
        <v>699</v>
      </c>
      <c r="IPQ1905" s="2156">
        <v>0</v>
      </c>
      <c r="IPR1905" s="2156">
        <v>85000</v>
      </c>
      <c r="IPS1905" s="2157">
        <v>0</v>
      </c>
      <c r="IPT1905" s="1230">
        <f t="shared" si="2087"/>
        <v>0</v>
      </c>
      <c r="IPU1905" s="1193"/>
      <c r="IPV1905" s="1193"/>
      <c r="IPW1905" s="2153" t="s">
        <v>788</v>
      </c>
      <c r="IPX1905" s="1800" t="s">
        <v>699</v>
      </c>
      <c r="IPY1905" s="2156">
        <v>0</v>
      </c>
      <c r="IPZ1905" s="2156">
        <v>85000</v>
      </c>
      <c r="IQA1905" s="2157">
        <v>0</v>
      </c>
      <c r="IQB1905" s="1230">
        <f t="shared" si="2089"/>
        <v>0</v>
      </c>
      <c r="IQC1905" s="1193"/>
      <c r="IQD1905" s="1193"/>
      <c r="IQE1905" s="2153" t="s">
        <v>788</v>
      </c>
      <c r="IQF1905" s="1800" t="s">
        <v>699</v>
      </c>
      <c r="IQG1905" s="2156">
        <v>0</v>
      </c>
      <c r="IQH1905" s="2156">
        <v>85000</v>
      </c>
      <c r="IQI1905" s="2157">
        <v>0</v>
      </c>
      <c r="IQJ1905" s="1230">
        <f t="shared" si="2091"/>
        <v>0</v>
      </c>
      <c r="IQK1905" s="1193"/>
      <c r="IQL1905" s="1193"/>
      <c r="IQM1905" s="2153" t="s">
        <v>788</v>
      </c>
      <c r="IQN1905" s="1800" t="s">
        <v>699</v>
      </c>
      <c r="IQO1905" s="2156">
        <v>0</v>
      </c>
      <c r="IQP1905" s="2156">
        <v>85000</v>
      </c>
      <c r="IQQ1905" s="2157">
        <v>0</v>
      </c>
      <c r="IQR1905" s="1230">
        <f t="shared" si="2093"/>
        <v>0</v>
      </c>
      <c r="IQS1905" s="1193"/>
      <c r="IQT1905" s="1193"/>
      <c r="IQU1905" s="2153" t="s">
        <v>788</v>
      </c>
      <c r="IQV1905" s="1800" t="s">
        <v>699</v>
      </c>
      <c r="IQW1905" s="2156">
        <v>0</v>
      </c>
      <c r="IQX1905" s="2156">
        <v>85000</v>
      </c>
      <c r="IQY1905" s="2157">
        <v>0</v>
      </c>
      <c r="IQZ1905" s="1230">
        <f t="shared" si="2095"/>
        <v>0</v>
      </c>
      <c r="IRA1905" s="1193"/>
      <c r="IRB1905" s="1193"/>
      <c r="IRC1905" s="2153" t="s">
        <v>788</v>
      </c>
      <c r="IRD1905" s="1800" t="s">
        <v>699</v>
      </c>
      <c r="IRE1905" s="2156">
        <v>0</v>
      </c>
      <c r="IRF1905" s="2156">
        <v>85000</v>
      </c>
      <c r="IRG1905" s="2157">
        <v>0</v>
      </c>
      <c r="IRH1905" s="1230">
        <f t="shared" si="2097"/>
        <v>0</v>
      </c>
      <c r="IRI1905" s="1193"/>
      <c r="IRJ1905" s="1193"/>
      <c r="IRK1905" s="2153" t="s">
        <v>788</v>
      </c>
      <c r="IRL1905" s="1800" t="s">
        <v>699</v>
      </c>
      <c r="IRM1905" s="2156">
        <v>0</v>
      </c>
      <c r="IRN1905" s="2156">
        <v>85000</v>
      </c>
      <c r="IRO1905" s="2157">
        <v>0</v>
      </c>
      <c r="IRP1905" s="1230">
        <f t="shared" si="2099"/>
        <v>0</v>
      </c>
      <c r="IRQ1905" s="1193"/>
      <c r="IRR1905" s="1193"/>
      <c r="IRS1905" s="2153" t="s">
        <v>788</v>
      </c>
      <c r="IRT1905" s="1800" t="s">
        <v>699</v>
      </c>
      <c r="IRU1905" s="2156">
        <v>0</v>
      </c>
      <c r="IRV1905" s="2156">
        <v>85000</v>
      </c>
      <c r="IRW1905" s="2157">
        <v>0</v>
      </c>
      <c r="IRX1905" s="1230">
        <f t="shared" si="2101"/>
        <v>0</v>
      </c>
      <c r="IRY1905" s="1193"/>
      <c r="IRZ1905" s="1193"/>
      <c r="ISA1905" s="2153" t="s">
        <v>788</v>
      </c>
      <c r="ISB1905" s="1800" t="s">
        <v>699</v>
      </c>
      <c r="ISC1905" s="2156">
        <v>0</v>
      </c>
      <c r="ISD1905" s="2156">
        <v>85000</v>
      </c>
      <c r="ISE1905" s="2157">
        <v>0</v>
      </c>
      <c r="ISF1905" s="1230">
        <f t="shared" si="2103"/>
        <v>0</v>
      </c>
      <c r="ISG1905" s="1193"/>
      <c r="ISH1905" s="1193"/>
      <c r="ISI1905" s="2153" t="s">
        <v>788</v>
      </c>
      <c r="ISJ1905" s="1800" t="s">
        <v>699</v>
      </c>
      <c r="ISK1905" s="2156">
        <v>0</v>
      </c>
      <c r="ISL1905" s="2156">
        <v>85000</v>
      </c>
      <c r="ISM1905" s="2157">
        <v>0</v>
      </c>
      <c r="ISN1905" s="1230">
        <f t="shared" si="2105"/>
        <v>0</v>
      </c>
      <c r="ISO1905" s="1193"/>
      <c r="ISP1905" s="1193"/>
      <c r="ISQ1905" s="2153" t="s">
        <v>788</v>
      </c>
      <c r="ISR1905" s="1800" t="s">
        <v>699</v>
      </c>
      <c r="ISS1905" s="2156">
        <v>0</v>
      </c>
      <c r="IST1905" s="2156">
        <v>85000</v>
      </c>
      <c r="ISU1905" s="2157">
        <v>0</v>
      </c>
      <c r="ISV1905" s="1230">
        <f t="shared" si="2107"/>
        <v>0</v>
      </c>
      <c r="ISW1905" s="1193"/>
      <c r="ISX1905" s="1193"/>
      <c r="ISY1905" s="2153" t="s">
        <v>788</v>
      </c>
      <c r="ISZ1905" s="1800" t="s">
        <v>699</v>
      </c>
      <c r="ITA1905" s="2156">
        <v>0</v>
      </c>
      <c r="ITB1905" s="2156">
        <v>85000</v>
      </c>
      <c r="ITC1905" s="2157">
        <v>0</v>
      </c>
      <c r="ITD1905" s="1230">
        <f t="shared" si="2109"/>
        <v>0</v>
      </c>
      <c r="ITE1905" s="1193"/>
      <c r="ITF1905" s="1193"/>
      <c r="ITG1905" s="2153" t="s">
        <v>788</v>
      </c>
      <c r="ITH1905" s="1800" t="s">
        <v>699</v>
      </c>
      <c r="ITI1905" s="2156">
        <v>0</v>
      </c>
      <c r="ITJ1905" s="2156">
        <v>85000</v>
      </c>
      <c r="ITK1905" s="2157">
        <v>0</v>
      </c>
      <c r="ITL1905" s="1230">
        <f t="shared" si="2111"/>
        <v>0</v>
      </c>
      <c r="ITM1905" s="1193"/>
      <c r="ITN1905" s="1193"/>
      <c r="ITO1905" s="2153" t="s">
        <v>788</v>
      </c>
      <c r="ITP1905" s="1800" t="s">
        <v>699</v>
      </c>
      <c r="ITQ1905" s="2156">
        <v>0</v>
      </c>
      <c r="ITR1905" s="2156">
        <v>85000</v>
      </c>
      <c r="ITS1905" s="2157">
        <v>0</v>
      </c>
      <c r="ITT1905" s="1230">
        <f t="shared" si="2113"/>
        <v>0</v>
      </c>
      <c r="ITU1905" s="1193"/>
      <c r="ITV1905" s="1193"/>
      <c r="ITW1905" s="2153" t="s">
        <v>788</v>
      </c>
      <c r="ITX1905" s="1800" t="s">
        <v>699</v>
      </c>
      <c r="ITY1905" s="2156">
        <v>0</v>
      </c>
      <c r="ITZ1905" s="2156">
        <v>85000</v>
      </c>
      <c r="IUA1905" s="2157">
        <v>0</v>
      </c>
      <c r="IUB1905" s="1230">
        <f t="shared" si="2115"/>
        <v>0</v>
      </c>
      <c r="IUC1905" s="1193"/>
      <c r="IUD1905" s="1193"/>
      <c r="IUE1905" s="2153" t="s">
        <v>788</v>
      </c>
      <c r="IUF1905" s="1800" t="s">
        <v>699</v>
      </c>
      <c r="IUG1905" s="2156">
        <v>0</v>
      </c>
      <c r="IUH1905" s="2156">
        <v>85000</v>
      </c>
      <c r="IUI1905" s="2157">
        <v>0</v>
      </c>
      <c r="IUJ1905" s="1230">
        <f t="shared" si="2117"/>
        <v>0</v>
      </c>
      <c r="IUK1905" s="1193"/>
      <c r="IUL1905" s="1193"/>
      <c r="IUM1905" s="2153" t="s">
        <v>788</v>
      </c>
      <c r="IUN1905" s="1800" t="s">
        <v>699</v>
      </c>
      <c r="IUO1905" s="2156">
        <v>0</v>
      </c>
      <c r="IUP1905" s="2156">
        <v>85000</v>
      </c>
      <c r="IUQ1905" s="2157">
        <v>0</v>
      </c>
      <c r="IUR1905" s="1230">
        <f t="shared" si="2119"/>
        <v>0</v>
      </c>
      <c r="IUS1905" s="1193"/>
      <c r="IUT1905" s="1193"/>
      <c r="IUU1905" s="2153" t="s">
        <v>788</v>
      </c>
      <c r="IUV1905" s="1800" t="s">
        <v>699</v>
      </c>
      <c r="IUW1905" s="2156">
        <v>0</v>
      </c>
      <c r="IUX1905" s="2156">
        <v>85000</v>
      </c>
      <c r="IUY1905" s="2157">
        <v>0</v>
      </c>
      <c r="IUZ1905" s="1230">
        <f t="shared" si="2121"/>
        <v>0</v>
      </c>
      <c r="IVA1905" s="1193"/>
      <c r="IVB1905" s="1193"/>
      <c r="IVC1905" s="2153" t="s">
        <v>788</v>
      </c>
      <c r="IVD1905" s="1800" t="s">
        <v>699</v>
      </c>
      <c r="IVE1905" s="2156">
        <v>0</v>
      </c>
      <c r="IVF1905" s="2156">
        <v>85000</v>
      </c>
      <c r="IVG1905" s="2157">
        <v>0</v>
      </c>
      <c r="IVH1905" s="1230">
        <f t="shared" si="2123"/>
        <v>0</v>
      </c>
      <c r="IVI1905" s="1193"/>
      <c r="IVJ1905" s="1193"/>
      <c r="IVK1905" s="2153" t="s">
        <v>788</v>
      </c>
      <c r="IVL1905" s="1800" t="s">
        <v>699</v>
      </c>
      <c r="IVM1905" s="2156">
        <v>0</v>
      </c>
      <c r="IVN1905" s="2156">
        <v>85000</v>
      </c>
      <c r="IVO1905" s="2157">
        <v>0</v>
      </c>
      <c r="IVP1905" s="1230">
        <f t="shared" si="2125"/>
        <v>0</v>
      </c>
      <c r="IVQ1905" s="1193"/>
      <c r="IVR1905" s="1193"/>
      <c r="IVS1905" s="2153" t="s">
        <v>788</v>
      </c>
      <c r="IVT1905" s="1800" t="s">
        <v>699</v>
      </c>
      <c r="IVU1905" s="2156">
        <v>0</v>
      </c>
      <c r="IVV1905" s="2156">
        <v>85000</v>
      </c>
      <c r="IVW1905" s="2157">
        <v>0</v>
      </c>
      <c r="IVX1905" s="1230">
        <f t="shared" si="2127"/>
        <v>0</v>
      </c>
      <c r="IVY1905" s="1193"/>
      <c r="IVZ1905" s="1193"/>
      <c r="IWA1905" s="2153" t="s">
        <v>788</v>
      </c>
      <c r="IWB1905" s="1800" t="s">
        <v>699</v>
      </c>
      <c r="IWC1905" s="2156">
        <v>0</v>
      </c>
      <c r="IWD1905" s="2156">
        <v>85000</v>
      </c>
      <c r="IWE1905" s="2157">
        <v>0</v>
      </c>
      <c r="IWF1905" s="1230">
        <f t="shared" si="2129"/>
        <v>0</v>
      </c>
      <c r="IWG1905" s="1193"/>
      <c r="IWH1905" s="1193"/>
      <c r="IWI1905" s="2153" t="s">
        <v>788</v>
      </c>
      <c r="IWJ1905" s="1800" t="s">
        <v>699</v>
      </c>
      <c r="IWK1905" s="2156">
        <v>0</v>
      </c>
      <c r="IWL1905" s="2156">
        <v>85000</v>
      </c>
      <c r="IWM1905" s="2157">
        <v>0</v>
      </c>
      <c r="IWN1905" s="1230">
        <f t="shared" si="2131"/>
        <v>0</v>
      </c>
      <c r="IWO1905" s="1193"/>
      <c r="IWP1905" s="1193"/>
      <c r="IWQ1905" s="2153" t="s">
        <v>788</v>
      </c>
      <c r="IWR1905" s="1800" t="s">
        <v>699</v>
      </c>
      <c r="IWS1905" s="2156">
        <v>0</v>
      </c>
      <c r="IWT1905" s="2156">
        <v>85000</v>
      </c>
      <c r="IWU1905" s="2157">
        <v>0</v>
      </c>
      <c r="IWV1905" s="1230">
        <f t="shared" si="2133"/>
        <v>0</v>
      </c>
      <c r="IWW1905" s="1193"/>
      <c r="IWX1905" s="1193"/>
      <c r="IWY1905" s="2153" t="s">
        <v>788</v>
      </c>
      <c r="IWZ1905" s="1800" t="s">
        <v>699</v>
      </c>
      <c r="IXA1905" s="2156">
        <v>0</v>
      </c>
      <c r="IXB1905" s="2156">
        <v>85000</v>
      </c>
      <c r="IXC1905" s="2157">
        <v>0</v>
      </c>
      <c r="IXD1905" s="1230">
        <f t="shared" si="2135"/>
        <v>0</v>
      </c>
      <c r="IXE1905" s="1193"/>
      <c r="IXF1905" s="1193"/>
      <c r="IXG1905" s="2153" t="s">
        <v>788</v>
      </c>
      <c r="IXH1905" s="1800" t="s">
        <v>699</v>
      </c>
      <c r="IXI1905" s="2156">
        <v>0</v>
      </c>
      <c r="IXJ1905" s="2156">
        <v>85000</v>
      </c>
      <c r="IXK1905" s="2157">
        <v>0</v>
      </c>
      <c r="IXL1905" s="1230">
        <f t="shared" si="2137"/>
        <v>0</v>
      </c>
      <c r="IXM1905" s="1193"/>
      <c r="IXN1905" s="1193"/>
      <c r="IXO1905" s="2153" t="s">
        <v>788</v>
      </c>
      <c r="IXP1905" s="1800" t="s">
        <v>699</v>
      </c>
      <c r="IXQ1905" s="2156">
        <v>0</v>
      </c>
      <c r="IXR1905" s="2156">
        <v>85000</v>
      </c>
      <c r="IXS1905" s="2157">
        <v>0</v>
      </c>
      <c r="IXT1905" s="1230">
        <f t="shared" si="2139"/>
        <v>0</v>
      </c>
      <c r="IXU1905" s="1193"/>
      <c r="IXV1905" s="1193"/>
      <c r="IXW1905" s="2153" t="s">
        <v>788</v>
      </c>
      <c r="IXX1905" s="1800" t="s">
        <v>699</v>
      </c>
      <c r="IXY1905" s="2156">
        <v>0</v>
      </c>
      <c r="IXZ1905" s="2156">
        <v>85000</v>
      </c>
      <c r="IYA1905" s="2157">
        <v>0</v>
      </c>
      <c r="IYB1905" s="1230">
        <f t="shared" si="2141"/>
        <v>0</v>
      </c>
      <c r="IYC1905" s="1193"/>
      <c r="IYD1905" s="1193"/>
      <c r="IYE1905" s="2153" t="s">
        <v>788</v>
      </c>
      <c r="IYF1905" s="1800" t="s">
        <v>699</v>
      </c>
      <c r="IYG1905" s="2156">
        <v>0</v>
      </c>
      <c r="IYH1905" s="2156">
        <v>85000</v>
      </c>
      <c r="IYI1905" s="2157">
        <v>0</v>
      </c>
      <c r="IYJ1905" s="1230">
        <f t="shared" si="2143"/>
        <v>0</v>
      </c>
      <c r="IYK1905" s="1193"/>
      <c r="IYL1905" s="1193"/>
      <c r="IYM1905" s="2153" t="s">
        <v>788</v>
      </c>
      <c r="IYN1905" s="1800" t="s">
        <v>699</v>
      </c>
      <c r="IYO1905" s="2156">
        <v>0</v>
      </c>
      <c r="IYP1905" s="2156">
        <v>85000</v>
      </c>
      <c r="IYQ1905" s="2157">
        <v>0</v>
      </c>
      <c r="IYR1905" s="1230">
        <f t="shared" si="2145"/>
        <v>0</v>
      </c>
      <c r="IYS1905" s="1193"/>
      <c r="IYT1905" s="1193"/>
      <c r="IYU1905" s="2153" t="s">
        <v>788</v>
      </c>
      <c r="IYV1905" s="1800" t="s">
        <v>699</v>
      </c>
      <c r="IYW1905" s="2156">
        <v>0</v>
      </c>
      <c r="IYX1905" s="2156">
        <v>85000</v>
      </c>
      <c r="IYY1905" s="2157">
        <v>0</v>
      </c>
      <c r="IYZ1905" s="1230">
        <f t="shared" si="2147"/>
        <v>0</v>
      </c>
      <c r="IZA1905" s="1193"/>
      <c r="IZB1905" s="1193"/>
      <c r="IZC1905" s="2153" t="s">
        <v>788</v>
      </c>
      <c r="IZD1905" s="1800" t="s">
        <v>699</v>
      </c>
      <c r="IZE1905" s="2156">
        <v>0</v>
      </c>
      <c r="IZF1905" s="2156">
        <v>85000</v>
      </c>
      <c r="IZG1905" s="2157">
        <v>0</v>
      </c>
      <c r="IZH1905" s="1230">
        <f t="shared" si="2149"/>
        <v>0</v>
      </c>
      <c r="IZI1905" s="1193"/>
      <c r="IZJ1905" s="1193"/>
      <c r="IZK1905" s="2153" t="s">
        <v>788</v>
      </c>
      <c r="IZL1905" s="1800" t="s">
        <v>699</v>
      </c>
      <c r="IZM1905" s="2156">
        <v>0</v>
      </c>
      <c r="IZN1905" s="2156">
        <v>85000</v>
      </c>
      <c r="IZO1905" s="2157">
        <v>0</v>
      </c>
      <c r="IZP1905" s="1230">
        <f t="shared" si="2151"/>
        <v>0</v>
      </c>
      <c r="IZQ1905" s="1193"/>
      <c r="IZR1905" s="1193"/>
      <c r="IZS1905" s="2153" t="s">
        <v>788</v>
      </c>
      <c r="IZT1905" s="1800" t="s">
        <v>699</v>
      </c>
      <c r="IZU1905" s="2156">
        <v>0</v>
      </c>
      <c r="IZV1905" s="2156">
        <v>85000</v>
      </c>
      <c r="IZW1905" s="2157">
        <v>0</v>
      </c>
      <c r="IZX1905" s="1230">
        <f t="shared" si="2153"/>
        <v>0</v>
      </c>
      <c r="IZY1905" s="1193"/>
      <c r="IZZ1905" s="1193"/>
      <c r="JAA1905" s="2153" t="s">
        <v>788</v>
      </c>
      <c r="JAB1905" s="1800" t="s">
        <v>699</v>
      </c>
      <c r="JAC1905" s="2156">
        <v>0</v>
      </c>
      <c r="JAD1905" s="2156">
        <v>85000</v>
      </c>
      <c r="JAE1905" s="2157">
        <v>0</v>
      </c>
      <c r="JAF1905" s="1230">
        <f t="shared" si="2155"/>
        <v>0</v>
      </c>
      <c r="JAG1905" s="1193"/>
      <c r="JAH1905" s="1193"/>
      <c r="JAI1905" s="2153" t="s">
        <v>788</v>
      </c>
      <c r="JAJ1905" s="1800" t="s">
        <v>699</v>
      </c>
      <c r="JAK1905" s="2156">
        <v>0</v>
      </c>
      <c r="JAL1905" s="2156">
        <v>85000</v>
      </c>
      <c r="JAM1905" s="2157">
        <v>0</v>
      </c>
      <c r="JAN1905" s="1230">
        <f t="shared" si="2157"/>
        <v>0</v>
      </c>
      <c r="JAO1905" s="1193"/>
      <c r="JAP1905" s="1193"/>
      <c r="JAQ1905" s="2153" t="s">
        <v>788</v>
      </c>
      <c r="JAR1905" s="1800" t="s">
        <v>699</v>
      </c>
      <c r="JAS1905" s="2156">
        <v>0</v>
      </c>
      <c r="JAT1905" s="2156">
        <v>85000</v>
      </c>
      <c r="JAU1905" s="2157">
        <v>0</v>
      </c>
      <c r="JAV1905" s="1230">
        <f t="shared" si="2159"/>
        <v>0</v>
      </c>
      <c r="JAW1905" s="1193"/>
      <c r="JAX1905" s="1193"/>
      <c r="JAY1905" s="2153" t="s">
        <v>788</v>
      </c>
      <c r="JAZ1905" s="1800" t="s">
        <v>699</v>
      </c>
      <c r="JBA1905" s="2156">
        <v>0</v>
      </c>
      <c r="JBB1905" s="2156">
        <v>85000</v>
      </c>
      <c r="JBC1905" s="2157">
        <v>0</v>
      </c>
      <c r="JBD1905" s="1230">
        <f t="shared" si="2161"/>
        <v>0</v>
      </c>
      <c r="JBE1905" s="1193"/>
      <c r="JBF1905" s="1193"/>
      <c r="JBG1905" s="2153" t="s">
        <v>788</v>
      </c>
      <c r="JBH1905" s="1800" t="s">
        <v>699</v>
      </c>
      <c r="JBI1905" s="2156">
        <v>0</v>
      </c>
      <c r="JBJ1905" s="2156">
        <v>85000</v>
      </c>
      <c r="JBK1905" s="2157">
        <v>0</v>
      </c>
      <c r="JBL1905" s="1230">
        <f t="shared" si="2163"/>
        <v>0</v>
      </c>
      <c r="JBM1905" s="1193"/>
      <c r="JBN1905" s="1193"/>
      <c r="JBO1905" s="2153" t="s">
        <v>788</v>
      </c>
      <c r="JBP1905" s="1800" t="s">
        <v>699</v>
      </c>
      <c r="JBQ1905" s="2156">
        <v>0</v>
      </c>
      <c r="JBR1905" s="2156">
        <v>85000</v>
      </c>
      <c r="JBS1905" s="2157">
        <v>0</v>
      </c>
      <c r="JBT1905" s="1230">
        <f t="shared" si="2165"/>
        <v>0</v>
      </c>
      <c r="JBU1905" s="1193"/>
      <c r="JBV1905" s="1193"/>
      <c r="JBW1905" s="2153" t="s">
        <v>788</v>
      </c>
      <c r="JBX1905" s="1800" t="s">
        <v>699</v>
      </c>
      <c r="JBY1905" s="2156">
        <v>0</v>
      </c>
      <c r="JBZ1905" s="2156">
        <v>85000</v>
      </c>
      <c r="JCA1905" s="2157">
        <v>0</v>
      </c>
      <c r="JCB1905" s="1230">
        <f t="shared" si="2167"/>
        <v>0</v>
      </c>
      <c r="JCC1905" s="1193"/>
      <c r="JCD1905" s="1193"/>
      <c r="JCE1905" s="2153" t="s">
        <v>788</v>
      </c>
      <c r="JCF1905" s="1800" t="s">
        <v>699</v>
      </c>
      <c r="JCG1905" s="2156">
        <v>0</v>
      </c>
      <c r="JCH1905" s="2156">
        <v>85000</v>
      </c>
      <c r="JCI1905" s="2157">
        <v>0</v>
      </c>
      <c r="JCJ1905" s="1230">
        <f t="shared" si="2169"/>
        <v>0</v>
      </c>
      <c r="JCK1905" s="1193"/>
      <c r="JCL1905" s="1193"/>
      <c r="JCM1905" s="2153" t="s">
        <v>788</v>
      </c>
      <c r="JCN1905" s="1800" t="s">
        <v>699</v>
      </c>
      <c r="JCO1905" s="2156">
        <v>0</v>
      </c>
      <c r="JCP1905" s="2156">
        <v>85000</v>
      </c>
      <c r="JCQ1905" s="2157">
        <v>0</v>
      </c>
      <c r="JCR1905" s="1230">
        <f t="shared" si="2171"/>
        <v>0</v>
      </c>
      <c r="JCS1905" s="1193"/>
      <c r="JCT1905" s="1193"/>
      <c r="JCU1905" s="2153" t="s">
        <v>788</v>
      </c>
      <c r="JCV1905" s="1800" t="s">
        <v>699</v>
      </c>
      <c r="JCW1905" s="2156">
        <v>0</v>
      </c>
      <c r="JCX1905" s="2156">
        <v>85000</v>
      </c>
      <c r="JCY1905" s="2157">
        <v>0</v>
      </c>
      <c r="JCZ1905" s="1230">
        <f t="shared" si="2173"/>
        <v>0</v>
      </c>
      <c r="JDA1905" s="1193"/>
      <c r="JDB1905" s="1193"/>
      <c r="JDC1905" s="2153" t="s">
        <v>788</v>
      </c>
      <c r="JDD1905" s="1800" t="s">
        <v>699</v>
      </c>
      <c r="JDE1905" s="2156">
        <v>0</v>
      </c>
      <c r="JDF1905" s="2156">
        <v>85000</v>
      </c>
      <c r="JDG1905" s="2157">
        <v>0</v>
      </c>
      <c r="JDH1905" s="1230">
        <f t="shared" si="2175"/>
        <v>0</v>
      </c>
      <c r="JDI1905" s="1193"/>
      <c r="JDJ1905" s="1193"/>
      <c r="JDK1905" s="2153" t="s">
        <v>788</v>
      </c>
      <c r="JDL1905" s="1800" t="s">
        <v>699</v>
      </c>
      <c r="JDM1905" s="2156">
        <v>0</v>
      </c>
      <c r="JDN1905" s="2156">
        <v>85000</v>
      </c>
      <c r="JDO1905" s="2157">
        <v>0</v>
      </c>
      <c r="JDP1905" s="1230">
        <f t="shared" si="2177"/>
        <v>0</v>
      </c>
      <c r="JDQ1905" s="1193"/>
      <c r="JDR1905" s="1193"/>
      <c r="JDS1905" s="2153" t="s">
        <v>788</v>
      </c>
      <c r="JDT1905" s="1800" t="s">
        <v>699</v>
      </c>
      <c r="JDU1905" s="2156">
        <v>0</v>
      </c>
      <c r="JDV1905" s="2156">
        <v>85000</v>
      </c>
      <c r="JDW1905" s="2157">
        <v>0</v>
      </c>
      <c r="JDX1905" s="1230">
        <f t="shared" si="2179"/>
        <v>0</v>
      </c>
      <c r="JDY1905" s="1193"/>
      <c r="JDZ1905" s="1193"/>
      <c r="JEA1905" s="2153" t="s">
        <v>788</v>
      </c>
      <c r="JEB1905" s="1800" t="s">
        <v>699</v>
      </c>
      <c r="JEC1905" s="2156">
        <v>0</v>
      </c>
      <c r="JED1905" s="2156">
        <v>85000</v>
      </c>
      <c r="JEE1905" s="2157">
        <v>0</v>
      </c>
      <c r="JEF1905" s="1230">
        <f t="shared" si="2181"/>
        <v>0</v>
      </c>
      <c r="JEG1905" s="1193"/>
      <c r="JEH1905" s="1193"/>
      <c r="JEI1905" s="2153" t="s">
        <v>788</v>
      </c>
      <c r="JEJ1905" s="1800" t="s">
        <v>699</v>
      </c>
      <c r="JEK1905" s="2156">
        <v>0</v>
      </c>
      <c r="JEL1905" s="2156">
        <v>85000</v>
      </c>
      <c r="JEM1905" s="2157">
        <v>0</v>
      </c>
      <c r="JEN1905" s="1230">
        <f t="shared" si="2183"/>
        <v>0</v>
      </c>
      <c r="JEO1905" s="1193"/>
      <c r="JEP1905" s="1193"/>
      <c r="JEQ1905" s="2153" t="s">
        <v>788</v>
      </c>
      <c r="JER1905" s="1800" t="s">
        <v>699</v>
      </c>
      <c r="JES1905" s="2156">
        <v>0</v>
      </c>
      <c r="JET1905" s="2156">
        <v>85000</v>
      </c>
      <c r="JEU1905" s="2157">
        <v>0</v>
      </c>
      <c r="JEV1905" s="1230">
        <f t="shared" si="2185"/>
        <v>0</v>
      </c>
      <c r="JEW1905" s="1193"/>
      <c r="JEX1905" s="1193"/>
      <c r="JEY1905" s="2153" t="s">
        <v>788</v>
      </c>
      <c r="JEZ1905" s="1800" t="s">
        <v>699</v>
      </c>
      <c r="JFA1905" s="2156">
        <v>0</v>
      </c>
      <c r="JFB1905" s="2156">
        <v>85000</v>
      </c>
      <c r="JFC1905" s="2157">
        <v>0</v>
      </c>
      <c r="JFD1905" s="1230">
        <f t="shared" si="2187"/>
        <v>0</v>
      </c>
      <c r="JFE1905" s="1193"/>
      <c r="JFF1905" s="1193"/>
      <c r="JFG1905" s="2153" t="s">
        <v>788</v>
      </c>
      <c r="JFH1905" s="1800" t="s">
        <v>699</v>
      </c>
      <c r="JFI1905" s="2156">
        <v>0</v>
      </c>
      <c r="JFJ1905" s="2156">
        <v>85000</v>
      </c>
      <c r="JFK1905" s="2157">
        <v>0</v>
      </c>
      <c r="JFL1905" s="1230">
        <f t="shared" si="2189"/>
        <v>0</v>
      </c>
      <c r="JFM1905" s="1193"/>
      <c r="JFN1905" s="1193"/>
      <c r="JFO1905" s="2153" t="s">
        <v>788</v>
      </c>
      <c r="JFP1905" s="1800" t="s">
        <v>699</v>
      </c>
      <c r="JFQ1905" s="2156">
        <v>0</v>
      </c>
      <c r="JFR1905" s="2156">
        <v>85000</v>
      </c>
      <c r="JFS1905" s="2157">
        <v>0</v>
      </c>
      <c r="JFT1905" s="1230">
        <f t="shared" si="2191"/>
        <v>0</v>
      </c>
      <c r="JFU1905" s="1193"/>
      <c r="JFV1905" s="1193"/>
      <c r="JFW1905" s="2153" t="s">
        <v>788</v>
      </c>
      <c r="JFX1905" s="1800" t="s">
        <v>699</v>
      </c>
      <c r="JFY1905" s="2156">
        <v>0</v>
      </c>
      <c r="JFZ1905" s="2156">
        <v>85000</v>
      </c>
      <c r="JGA1905" s="2157">
        <v>0</v>
      </c>
      <c r="JGB1905" s="1230">
        <f t="shared" si="2193"/>
        <v>0</v>
      </c>
      <c r="JGC1905" s="1193"/>
      <c r="JGD1905" s="1193"/>
      <c r="JGE1905" s="2153" t="s">
        <v>788</v>
      </c>
      <c r="JGF1905" s="1800" t="s">
        <v>699</v>
      </c>
      <c r="JGG1905" s="2156">
        <v>0</v>
      </c>
      <c r="JGH1905" s="2156">
        <v>85000</v>
      </c>
      <c r="JGI1905" s="2157">
        <v>0</v>
      </c>
      <c r="JGJ1905" s="1230">
        <f t="shared" si="2195"/>
        <v>0</v>
      </c>
      <c r="JGK1905" s="1193"/>
      <c r="JGL1905" s="1193"/>
      <c r="JGM1905" s="2153" t="s">
        <v>788</v>
      </c>
      <c r="JGN1905" s="1800" t="s">
        <v>699</v>
      </c>
      <c r="JGO1905" s="2156">
        <v>0</v>
      </c>
      <c r="JGP1905" s="2156">
        <v>85000</v>
      </c>
      <c r="JGQ1905" s="2157">
        <v>0</v>
      </c>
      <c r="JGR1905" s="1230">
        <f t="shared" si="2197"/>
        <v>0</v>
      </c>
      <c r="JGS1905" s="1193"/>
      <c r="JGT1905" s="1193"/>
      <c r="JGU1905" s="2153" t="s">
        <v>788</v>
      </c>
      <c r="JGV1905" s="1800" t="s">
        <v>699</v>
      </c>
      <c r="JGW1905" s="2156">
        <v>0</v>
      </c>
      <c r="JGX1905" s="2156">
        <v>85000</v>
      </c>
      <c r="JGY1905" s="2157">
        <v>0</v>
      </c>
      <c r="JGZ1905" s="1230">
        <f t="shared" si="2199"/>
        <v>0</v>
      </c>
      <c r="JHA1905" s="1193"/>
      <c r="JHB1905" s="1193"/>
      <c r="JHC1905" s="2153" t="s">
        <v>788</v>
      </c>
      <c r="JHD1905" s="1800" t="s">
        <v>699</v>
      </c>
      <c r="JHE1905" s="2156">
        <v>0</v>
      </c>
      <c r="JHF1905" s="2156">
        <v>85000</v>
      </c>
      <c r="JHG1905" s="2157">
        <v>0</v>
      </c>
      <c r="JHH1905" s="1230">
        <f t="shared" si="2201"/>
        <v>0</v>
      </c>
      <c r="JHI1905" s="1193"/>
      <c r="JHJ1905" s="1193"/>
      <c r="JHK1905" s="2153" t="s">
        <v>788</v>
      </c>
      <c r="JHL1905" s="1800" t="s">
        <v>699</v>
      </c>
      <c r="JHM1905" s="2156">
        <v>0</v>
      </c>
      <c r="JHN1905" s="2156">
        <v>85000</v>
      </c>
      <c r="JHO1905" s="2157">
        <v>0</v>
      </c>
      <c r="JHP1905" s="1230">
        <f t="shared" si="2203"/>
        <v>0</v>
      </c>
      <c r="JHQ1905" s="1193"/>
      <c r="JHR1905" s="1193"/>
      <c r="JHS1905" s="2153" t="s">
        <v>788</v>
      </c>
      <c r="JHT1905" s="1800" t="s">
        <v>699</v>
      </c>
      <c r="JHU1905" s="2156">
        <v>0</v>
      </c>
      <c r="JHV1905" s="2156">
        <v>85000</v>
      </c>
      <c r="JHW1905" s="2157">
        <v>0</v>
      </c>
      <c r="JHX1905" s="1230">
        <f t="shared" si="2205"/>
        <v>0</v>
      </c>
      <c r="JHY1905" s="1193"/>
      <c r="JHZ1905" s="1193"/>
      <c r="JIA1905" s="2153" t="s">
        <v>788</v>
      </c>
      <c r="JIB1905" s="1800" t="s">
        <v>699</v>
      </c>
      <c r="JIC1905" s="2156">
        <v>0</v>
      </c>
      <c r="JID1905" s="2156">
        <v>85000</v>
      </c>
      <c r="JIE1905" s="2157">
        <v>0</v>
      </c>
      <c r="JIF1905" s="1230">
        <f t="shared" si="2207"/>
        <v>0</v>
      </c>
      <c r="JIG1905" s="1193"/>
      <c r="JIH1905" s="1193"/>
      <c r="JII1905" s="2153" t="s">
        <v>788</v>
      </c>
      <c r="JIJ1905" s="1800" t="s">
        <v>699</v>
      </c>
      <c r="JIK1905" s="2156">
        <v>0</v>
      </c>
      <c r="JIL1905" s="2156">
        <v>85000</v>
      </c>
      <c r="JIM1905" s="2157">
        <v>0</v>
      </c>
      <c r="JIN1905" s="1230">
        <f t="shared" si="2209"/>
        <v>0</v>
      </c>
      <c r="JIO1905" s="1193"/>
      <c r="JIP1905" s="1193"/>
      <c r="JIQ1905" s="2153" t="s">
        <v>788</v>
      </c>
      <c r="JIR1905" s="1800" t="s">
        <v>699</v>
      </c>
      <c r="JIS1905" s="2156">
        <v>0</v>
      </c>
      <c r="JIT1905" s="2156">
        <v>85000</v>
      </c>
      <c r="JIU1905" s="2157">
        <v>0</v>
      </c>
      <c r="JIV1905" s="1230">
        <f t="shared" si="2211"/>
        <v>0</v>
      </c>
      <c r="JIW1905" s="1193"/>
      <c r="JIX1905" s="1193"/>
      <c r="JIY1905" s="2153" t="s">
        <v>788</v>
      </c>
      <c r="JIZ1905" s="1800" t="s">
        <v>699</v>
      </c>
      <c r="JJA1905" s="2156">
        <v>0</v>
      </c>
      <c r="JJB1905" s="2156">
        <v>85000</v>
      </c>
      <c r="JJC1905" s="2157">
        <v>0</v>
      </c>
      <c r="JJD1905" s="1230">
        <f t="shared" si="2213"/>
        <v>0</v>
      </c>
      <c r="JJE1905" s="1193"/>
      <c r="JJF1905" s="1193"/>
      <c r="JJG1905" s="2153" t="s">
        <v>788</v>
      </c>
      <c r="JJH1905" s="1800" t="s">
        <v>699</v>
      </c>
      <c r="JJI1905" s="2156">
        <v>0</v>
      </c>
      <c r="JJJ1905" s="2156">
        <v>85000</v>
      </c>
      <c r="JJK1905" s="2157">
        <v>0</v>
      </c>
      <c r="JJL1905" s="1230">
        <f t="shared" si="2215"/>
        <v>0</v>
      </c>
      <c r="JJM1905" s="1193"/>
      <c r="JJN1905" s="1193"/>
      <c r="JJO1905" s="2153" t="s">
        <v>788</v>
      </c>
      <c r="JJP1905" s="1800" t="s">
        <v>699</v>
      </c>
      <c r="JJQ1905" s="2156">
        <v>0</v>
      </c>
      <c r="JJR1905" s="2156">
        <v>85000</v>
      </c>
      <c r="JJS1905" s="2157">
        <v>0</v>
      </c>
      <c r="JJT1905" s="1230">
        <f t="shared" si="2217"/>
        <v>0</v>
      </c>
      <c r="JJU1905" s="1193"/>
      <c r="JJV1905" s="1193"/>
      <c r="JJW1905" s="2153" t="s">
        <v>788</v>
      </c>
      <c r="JJX1905" s="1800" t="s">
        <v>699</v>
      </c>
      <c r="JJY1905" s="2156">
        <v>0</v>
      </c>
      <c r="JJZ1905" s="2156">
        <v>85000</v>
      </c>
      <c r="JKA1905" s="2157">
        <v>0</v>
      </c>
      <c r="JKB1905" s="1230">
        <f t="shared" si="2219"/>
        <v>0</v>
      </c>
      <c r="JKC1905" s="1193"/>
      <c r="JKD1905" s="1193"/>
      <c r="JKE1905" s="2153" t="s">
        <v>788</v>
      </c>
      <c r="JKF1905" s="1800" t="s">
        <v>699</v>
      </c>
      <c r="JKG1905" s="2156">
        <v>0</v>
      </c>
      <c r="JKH1905" s="2156">
        <v>85000</v>
      </c>
      <c r="JKI1905" s="2157">
        <v>0</v>
      </c>
      <c r="JKJ1905" s="1230">
        <f t="shared" si="2221"/>
        <v>0</v>
      </c>
      <c r="JKK1905" s="1193"/>
      <c r="JKL1905" s="1193"/>
      <c r="JKM1905" s="2153" t="s">
        <v>788</v>
      </c>
      <c r="JKN1905" s="1800" t="s">
        <v>699</v>
      </c>
      <c r="JKO1905" s="2156">
        <v>0</v>
      </c>
      <c r="JKP1905" s="2156">
        <v>85000</v>
      </c>
      <c r="JKQ1905" s="2157">
        <v>0</v>
      </c>
      <c r="JKR1905" s="1230">
        <f t="shared" si="2223"/>
        <v>0</v>
      </c>
      <c r="JKS1905" s="1193"/>
      <c r="JKT1905" s="1193"/>
      <c r="JKU1905" s="2153" t="s">
        <v>788</v>
      </c>
      <c r="JKV1905" s="1800" t="s">
        <v>699</v>
      </c>
      <c r="JKW1905" s="2156">
        <v>0</v>
      </c>
      <c r="JKX1905" s="2156">
        <v>85000</v>
      </c>
      <c r="JKY1905" s="2157">
        <v>0</v>
      </c>
      <c r="JKZ1905" s="1230">
        <f t="shared" si="2225"/>
        <v>0</v>
      </c>
      <c r="JLA1905" s="1193"/>
      <c r="JLB1905" s="1193"/>
      <c r="JLC1905" s="2153" t="s">
        <v>788</v>
      </c>
      <c r="JLD1905" s="1800" t="s">
        <v>699</v>
      </c>
      <c r="JLE1905" s="2156">
        <v>0</v>
      </c>
      <c r="JLF1905" s="2156">
        <v>85000</v>
      </c>
      <c r="JLG1905" s="2157">
        <v>0</v>
      </c>
      <c r="JLH1905" s="1230">
        <f t="shared" si="2227"/>
        <v>0</v>
      </c>
      <c r="JLI1905" s="1193"/>
      <c r="JLJ1905" s="1193"/>
      <c r="JLK1905" s="2153" t="s">
        <v>788</v>
      </c>
      <c r="JLL1905" s="1800" t="s">
        <v>699</v>
      </c>
      <c r="JLM1905" s="2156">
        <v>0</v>
      </c>
      <c r="JLN1905" s="2156">
        <v>85000</v>
      </c>
      <c r="JLO1905" s="2157">
        <v>0</v>
      </c>
      <c r="JLP1905" s="1230">
        <f t="shared" si="2229"/>
        <v>0</v>
      </c>
      <c r="JLQ1905" s="1193"/>
      <c r="JLR1905" s="1193"/>
      <c r="JLS1905" s="2153" t="s">
        <v>788</v>
      </c>
      <c r="JLT1905" s="1800" t="s">
        <v>699</v>
      </c>
      <c r="JLU1905" s="2156">
        <v>0</v>
      </c>
      <c r="JLV1905" s="2156">
        <v>85000</v>
      </c>
      <c r="JLW1905" s="2157">
        <v>0</v>
      </c>
      <c r="JLX1905" s="1230">
        <f t="shared" si="2231"/>
        <v>0</v>
      </c>
      <c r="JLY1905" s="1193"/>
      <c r="JLZ1905" s="1193"/>
      <c r="JMA1905" s="2153" t="s">
        <v>788</v>
      </c>
      <c r="JMB1905" s="1800" t="s">
        <v>699</v>
      </c>
      <c r="JMC1905" s="2156">
        <v>0</v>
      </c>
      <c r="JMD1905" s="2156">
        <v>85000</v>
      </c>
      <c r="JME1905" s="2157">
        <v>0</v>
      </c>
      <c r="JMF1905" s="1230">
        <f t="shared" si="2233"/>
        <v>0</v>
      </c>
      <c r="JMG1905" s="1193"/>
      <c r="JMH1905" s="1193"/>
      <c r="JMI1905" s="2153" t="s">
        <v>788</v>
      </c>
      <c r="JMJ1905" s="1800" t="s">
        <v>699</v>
      </c>
      <c r="JMK1905" s="2156">
        <v>0</v>
      </c>
      <c r="JML1905" s="2156">
        <v>85000</v>
      </c>
      <c r="JMM1905" s="2157">
        <v>0</v>
      </c>
      <c r="JMN1905" s="1230">
        <f t="shared" si="2235"/>
        <v>0</v>
      </c>
      <c r="JMO1905" s="1193"/>
      <c r="JMP1905" s="1193"/>
      <c r="JMQ1905" s="2153" t="s">
        <v>788</v>
      </c>
      <c r="JMR1905" s="1800" t="s">
        <v>699</v>
      </c>
      <c r="JMS1905" s="2156">
        <v>0</v>
      </c>
      <c r="JMT1905" s="2156">
        <v>85000</v>
      </c>
      <c r="JMU1905" s="2157">
        <v>0</v>
      </c>
      <c r="JMV1905" s="1230">
        <f t="shared" si="2237"/>
        <v>0</v>
      </c>
      <c r="JMW1905" s="1193"/>
      <c r="JMX1905" s="1193"/>
      <c r="JMY1905" s="2153" t="s">
        <v>788</v>
      </c>
      <c r="JMZ1905" s="1800" t="s">
        <v>699</v>
      </c>
      <c r="JNA1905" s="2156">
        <v>0</v>
      </c>
      <c r="JNB1905" s="2156">
        <v>85000</v>
      </c>
      <c r="JNC1905" s="2157">
        <v>0</v>
      </c>
      <c r="JND1905" s="1230">
        <f t="shared" si="2239"/>
        <v>0</v>
      </c>
      <c r="JNE1905" s="1193"/>
      <c r="JNF1905" s="1193"/>
      <c r="JNG1905" s="2153" t="s">
        <v>788</v>
      </c>
      <c r="JNH1905" s="1800" t="s">
        <v>699</v>
      </c>
      <c r="JNI1905" s="2156">
        <v>0</v>
      </c>
      <c r="JNJ1905" s="2156">
        <v>85000</v>
      </c>
      <c r="JNK1905" s="2157">
        <v>0</v>
      </c>
      <c r="JNL1905" s="1230">
        <f t="shared" si="2241"/>
        <v>0</v>
      </c>
      <c r="JNM1905" s="1193"/>
      <c r="JNN1905" s="1193"/>
      <c r="JNO1905" s="2153" t="s">
        <v>788</v>
      </c>
      <c r="JNP1905" s="1800" t="s">
        <v>699</v>
      </c>
      <c r="JNQ1905" s="2156">
        <v>0</v>
      </c>
      <c r="JNR1905" s="2156">
        <v>85000</v>
      </c>
      <c r="JNS1905" s="2157">
        <v>0</v>
      </c>
      <c r="JNT1905" s="1230">
        <f t="shared" si="2243"/>
        <v>0</v>
      </c>
      <c r="JNU1905" s="1193"/>
      <c r="JNV1905" s="1193"/>
      <c r="JNW1905" s="2153" t="s">
        <v>788</v>
      </c>
      <c r="JNX1905" s="1800" t="s">
        <v>699</v>
      </c>
      <c r="JNY1905" s="2156">
        <v>0</v>
      </c>
      <c r="JNZ1905" s="2156">
        <v>85000</v>
      </c>
      <c r="JOA1905" s="2157">
        <v>0</v>
      </c>
      <c r="JOB1905" s="1230">
        <f t="shared" si="2245"/>
        <v>0</v>
      </c>
      <c r="JOC1905" s="1193"/>
      <c r="JOD1905" s="1193"/>
      <c r="JOE1905" s="2153" t="s">
        <v>788</v>
      </c>
      <c r="JOF1905" s="1800" t="s">
        <v>699</v>
      </c>
      <c r="JOG1905" s="2156">
        <v>0</v>
      </c>
      <c r="JOH1905" s="2156">
        <v>85000</v>
      </c>
      <c r="JOI1905" s="2157">
        <v>0</v>
      </c>
      <c r="JOJ1905" s="1230">
        <f t="shared" si="2247"/>
        <v>0</v>
      </c>
      <c r="JOK1905" s="1193"/>
      <c r="JOL1905" s="1193"/>
      <c r="JOM1905" s="2153" t="s">
        <v>788</v>
      </c>
      <c r="JON1905" s="1800" t="s">
        <v>699</v>
      </c>
      <c r="JOO1905" s="2156">
        <v>0</v>
      </c>
      <c r="JOP1905" s="2156">
        <v>85000</v>
      </c>
      <c r="JOQ1905" s="2157">
        <v>0</v>
      </c>
      <c r="JOR1905" s="1230">
        <f t="shared" si="2249"/>
        <v>0</v>
      </c>
      <c r="JOS1905" s="1193"/>
      <c r="JOT1905" s="1193"/>
      <c r="JOU1905" s="2153" t="s">
        <v>788</v>
      </c>
      <c r="JOV1905" s="1800" t="s">
        <v>699</v>
      </c>
      <c r="JOW1905" s="2156">
        <v>0</v>
      </c>
      <c r="JOX1905" s="2156">
        <v>85000</v>
      </c>
      <c r="JOY1905" s="2157">
        <v>0</v>
      </c>
      <c r="JOZ1905" s="1230">
        <f t="shared" si="2251"/>
        <v>0</v>
      </c>
      <c r="JPA1905" s="1193"/>
      <c r="JPB1905" s="1193"/>
      <c r="JPC1905" s="2153" t="s">
        <v>788</v>
      </c>
      <c r="JPD1905" s="1800" t="s">
        <v>699</v>
      </c>
      <c r="JPE1905" s="2156">
        <v>0</v>
      </c>
      <c r="JPF1905" s="2156">
        <v>85000</v>
      </c>
      <c r="JPG1905" s="2157">
        <v>0</v>
      </c>
      <c r="JPH1905" s="1230">
        <f t="shared" si="2253"/>
        <v>0</v>
      </c>
      <c r="JPI1905" s="1193"/>
      <c r="JPJ1905" s="1193"/>
      <c r="JPK1905" s="2153" t="s">
        <v>788</v>
      </c>
      <c r="JPL1905" s="1800" t="s">
        <v>699</v>
      </c>
      <c r="JPM1905" s="2156">
        <v>0</v>
      </c>
      <c r="JPN1905" s="2156">
        <v>85000</v>
      </c>
      <c r="JPO1905" s="2157">
        <v>0</v>
      </c>
      <c r="JPP1905" s="1230">
        <f t="shared" si="2255"/>
        <v>0</v>
      </c>
      <c r="JPQ1905" s="1193"/>
      <c r="JPR1905" s="1193"/>
      <c r="JPS1905" s="2153" t="s">
        <v>788</v>
      </c>
      <c r="JPT1905" s="1800" t="s">
        <v>699</v>
      </c>
      <c r="JPU1905" s="2156">
        <v>0</v>
      </c>
      <c r="JPV1905" s="2156">
        <v>85000</v>
      </c>
      <c r="JPW1905" s="2157">
        <v>0</v>
      </c>
      <c r="JPX1905" s="1230">
        <f t="shared" si="2257"/>
        <v>0</v>
      </c>
      <c r="JPY1905" s="1193"/>
      <c r="JPZ1905" s="1193"/>
      <c r="JQA1905" s="2153" t="s">
        <v>788</v>
      </c>
      <c r="JQB1905" s="1800" t="s">
        <v>699</v>
      </c>
      <c r="JQC1905" s="2156">
        <v>0</v>
      </c>
      <c r="JQD1905" s="2156">
        <v>85000</v>
      </c>
      <c r="JQE1905" s="2157">
        <v>0</v>
      </c>
      <c r="JQF1905" s="1230">
        <f t="shared" si="2259"/>
        <v>0</v>
      </c>
      <c r="JQG1905" s="1193"/>
      <c r="JQH1905" s="1193"/>
      <c r="JQI1905" s="2153" t="s">
        <v>788</v>
      </c>
      <c r="JQJ1905" s="1800" t="s">
        <v>699</v>
      </c>
      <c r="JQK1905" s="2156">
        <v>0</v>
      </c>
      <c r="JQL1905" s="2156">
        <v>85000</v>
      </c>
      <c r="JQM1905" s="2157">
        <v>0</v>
      </c>
      <c r="JQN1905" s="1230">
        <f t="shared" si="2261"/>
        <v>0</v>
      </c>
      <c r="JQO1905" s="1193"/>
      <c r="JQP1905" s="1193"/>
      <c r="JQQ1905" s="2153" t="s">
        <v>788</v>
      </c>
      <c r="JQR1905" s="1800" t="s">
        <v>699</v>
      </c>
      <c r="JQS1905" s="2156">
        <v>0</v>
      </c>
      <c r="JQT1905" s="2156">
        <v>85000</v>
      </c>
      <c r="JQU1905" s="2157">
        <v>0</v>
      </c>
      <c r="JQV1905" s="1230">
        <f t="shared" si="2263"/>
        <v>0</v>
      </c>
      <c r="JQW1905" s="1193"/>
      <c r="JQX1905" s="1193"/>
      <c r="JQY1905" s="2153" t="s">
        <v>788</v>
      </c>
      <c r="JQZ1905" s="1800" t="s">
        <v>699</v>
      </c>
      <c r="JRA1905" s="2156">
        <v>0</v>
      </c>
      <c r="JRB1905" s="2156">
        <v>85000</v>
      </c>
      <c r="JRC1905" s="2157">
        <v>0</v>
      </c>
      <c r="JRD1905" s="1230">
        <f t="shared" si="2265"/>
        <v>0</v>
      </c>
      <c r="JRE1905" s="1193"/>
      <c r="JRF1905" s="1193"/>
      <c r="JRG1905" s="2153" t="s">
        <v>788</v>
      </c>
      <c r="JRH1905" s="1800" t="s">
        <v>699</v>
      </c>
      <c r="JRI1905" s="2156">
        <v>0</v>
      </c>
      <c r="JRJ1905" s="2156">
        <v>85000</v>
      </c>
      <c r="JRK1905" s="2157">
        <v>0</v>
      </c>
      <c r="JRL1905" s="1230">
        <f t="shared" si="2267"/>
        <v>0</v>
      </c>
      <c r="JRM1905" s="1193"/>
      <c r="JRN1905" s="1193"/>
      <c r="JRO1905" s="2153" t="s">
        <v>788</v>
      </c>
      <c r="JRP1905" s="1800" t="s">
        <v>699</v>
      </c>
      <c r="JRQ1905" s="2156">
        <v>0</v>
      </c>
      <c r="JRR1905" s="2156">
        <v>85000</v>
      </c>
      <c r="JRS1905" s="2157">
        <v>0</v>
      </c>
      <c r="JRT1905" s="1230">
        <f t="shared" si="2269"/>
        <v>0</v>
      </c>
      <c r="JRU1905" s="1193"/>
      <c r="JRV1905" s="1193"/>
      <c r="JRW1905" s="2153" t="s">
        <v>788</v>
      </c>
      <c r="JRX1905" s="1800" t="s">
        <v>699</v>
      </c>
      <c r="JRY1905" s="2156">
        <v>0</v>
      </c>
      <c r="JRZ1905" s="2156">
        <v>85000</v>
      </c>
      <c r="JSA1905" s="2157">
        <v>0</v>
      </c>
      <c r="JSB1905" s="1230">
        <f t="shared" si="2271"/>
        <v>0</v>
      </c>
      <c r="JSC1905" s="1193"/>
      <c r="JSD1905" s="1193"/>
      <c r="JSE1905" s="2153" t="s">
        <v>788</v>
      </c>
      <c r="JSF1905" s="1800" t="s">
        <v>699</v>
      </c>
      <c r="JSG1905" s="2156">
        <v>0</v>
      </c>
      <c r="JSH1905" s="2156">
        <v>85000</v>
      </c>
      <c r="JSI1905" s="2157">
        <v>0</v>
      </c>
      <c r="JSJ1905" s="1230">
        <f t="shared" si="2273"/>
        <v>0</v>
      </c>
      <c r="JSK1905" s="1193"/>
      <c r="JSL1905" s="1193"/>
      <c r="JSM1905" s="2153" t="s">
        <v>788</v>
      </c>
      <c r="JSN1905" s="1800" t="s">
        <v>699</v>
      </c>
      <c r="JSO1905" s="2156">
        <v>0</v>
      </c>
      <c r="JSP1905" s="2156">
        <v>85000</v>
      </c>
      <c r="JSQ1905" s="2157">
        <v>0</v>
      </c>
      <c r="JSR1905" s="1230">
        <f t="shared" si="2275"/>
        <v>0</v>
      </c>
      <c r="JSS1905" s="1193"/>
      <c r="JST1905" s="1193"/>
      <c r="JSU1905" s="2153" t="s">
        <v>788</v>
      </c>
      <c r="JSV1905" s="1800" t="s">
        <v>699</v>
      </c>
      <c r="JSW1905" s="2156">
        <v>0</v>
      </c>
      <c r="JSX1905" s="2156">
        <v>85000</v>
      </c>
      <c r="JSY1905" s="2157">
        <v>0</v>
      </c>
      <c r="JSZ1905" s="1230">
        <f t="shared" si="2277"/>
        <v>0</v>
      </c>
      <c r="JTA1905" s="1193"/>
      <c r="JTB1905" s="1193"/>
      <c r="JTC1905" s="2153" t="s">
        <v>788</v>
      </c>
      <c r="JTD1905" s="1800" t="s">
        <v>699</v>
      </c>
      <c r="JTE1905" s="2156">
        <v>0</v>
      </c>
      <c r="JTF1905" s="2156">
        <v>85000</v>
      </c>
      <c r="JTG1905" s="2157">
        <v>0</v>
      </c>
      <c r="JTH1905" s="1230">
        <f t="shared" si="2279"/>
        <v>0</v>
      </c>
      <c r="JTI1905" s="1193"/>
      <c r="JTJ1905" s="1193"/>
      <c r="JTK1905" s="2153" t="s">
        <v>788</v>
      </c>
      <c r="JTL1905" s="1800" t="s">
        <v>699</v>
      </c>
      <c r="JTM1905" s="2156">
        <v>0</v>
      </c>
      <c r="JTN1905" s="2156">
        <v>85000</v>
      </c>
      <c r="JTO1905" s="2157">
        <v>0</v>
      </c>
      <c r="JTP1905" s="1230">
        <f t="shared" si="2281"/>
        <v>0</v>
      </c>
      <c r="JTQ1905" s="1193"/>
      <c r="JTR1905" s="1193"/>
      <c r="JTS1905" s="2153" t="s">
        <v>788</v>
      </c>
      <c r="JTT1905" s="1800" t="s">
        <v>699</v>
      </c>
      <c r="JTU1905" s="2156">
        <v>0</v>
      </c>
      <c r="JTV1905" s="2156">
        <v>85000</v>
      </c>
      <c r="JTW1905" s="2157">
        <v>0</v>
      </c>
      <c r="JTX1905" s="1230">
        <f t="shared" si="2283"/>
        <v>0</v>
      </c>
      <c r="JTY1905" s="1193"/>
      <c r="JTZ1905" s="1193"/>
      <c r="JUA1905" s="2153" t="s">
        <v>788</v>
      </c>
      <c r="JUB1905" s="1800" t="s">
        <v>699</v>
      </c>
      <c r="JUC1905" s="2156">
        <v>0</v>
      </c>
      <c r="JUD1905" s="2156">
        <v>85000</v>
      </c>
      <c r="JUE1905" s="2157">
        <v>0</v>
      </c>
      <c r="JUF1905" s="1230">
        <f t="shared" si="2285"/>
        <v>0</v>
      </c>
      <c r="JUG1905" s="1193"/>
      <c r="JUH1905" s="1193"/>
      <c r="JUI1905" s="2153" t="s">
        <v>788</v>
      </c>
      <c r="JUJ1905" s="1800" t="s">
        <v>699</v>
      </c>
      <c r="JUK1905" s="2156">
        <v>0</v>
      </c>
      <c r="JUL1905" s="2156">
        <v>85000</v>
      </c>
      <c r="JUM1905" s="2157">
        <v>0</v>
      </c>
      <c r="JUN1905" s="1230">
        <f t="shared" si="2287"/>
        <v>0</v>
      </c>
      <c r="JUO1905" s="1193"/>
      <c r="JUP1905" s="1193"/>
      <c r="JUQ1905" s="2153" t="s">
        <v>788</v>
      </c>
      <c r="JUR1905" s="1800" t="s">
        <v>699</v>
      </c>
      <c r="JUS1905" s="2156">
        <v>0</v>
      </c>
      <c r="JUT1905" s="2156">
        <v>85000</v>
      </c>
      <c r="JUU1905" s="2157">
        <v>0</v>
      </c>
      <c r="JUV1905" s="1230">
        <f t="shared" si="2289"/>
        <v>0</v>
      </c>
      <c r="JUW1905" s="1193"/>
      <c r="JUX1905" s="1193"/>
      <c r="JUY1905" s="2153" t="s">
        <v>788</v>
      </c>
      <c r="JUZ1905" s="1800" t="s">
        <v>699</v>
      </c>
      <c r="JVA1905" s="2156">
        <v>0</v>
      </c>
      <c r="JVB1905" s="2156">
        <v>85000</v>
      </c>
      <c r="JVC1905" s="2157">
        <v>0</v>
      </c>
      <c r="JVD1905" s="1230">
        <f t="shared" si="2291"/>
        <v>0</v>
      </c>
      <c r="JVE1905" s="1193"/>
      <c r="JVF1905" s="1193"/>
      <c r="JVG1905" s="2153" t="s">
        <v>788</v>
      </c>
      <c r="JVH1905" s="1800" t="s">
        <v>699</v>
      </c>
      <c r="JVI1905" s="2156">
        <v>0</v>
      </c>
      <c r="JVJ1905" s="2156">
        <v>85000</v>
      </c>
      <c r="JVK1905" s="2157">
        <v>0</v>
      </c>
      <c r="JVL1905" s="1230">
        <f t="shared" si="2293"/>
        <v>0</v>
      </c>
      <c r="JVM1905" s="1193"/>
      <c r="JVN1905" s="1193"/>
      <c r="JVO1905" s="2153" t="s">
        <v>788</v>
      </c>
      <c r="JVP1905" s="1800" t="s">
        <v>699</v>
      </c>
      <c r="JVQ1905" s="2156">
        <v>0</v>
      </c>
      <c r="JVR1905" s="2156">
        <v>85000</v>
      </c>
      <c r="JVS1905" s="2157">
        <v>0</v>
      </c>
      <c r="JVT1905" s="1230">
        <f t="shared" si="2295"/>
        <v>0</v>
      </c>
      <c r="JVU1905" s="1193"/>
      <c r="JVV1905" s="1193"/>
      <c r="JVW1905" s="2153" t="s">
        <v>788</v>
      </c>
      <c r="JVX1905" s="1800" t="s">
        <v>699</v>
      </c>
      <c r="JVY1905" s="2156">
        <v>0</v>
      </c>
      <c r="JVZ1905" s="2156">
        <v>85000</v>
      </c>
      <c r="JWA1905" s="2157">
        <v>0</v>
      </c>
      <c r="JWB1905" s="1230">
        <f t="shared" si="2297"/>
        <v>0</v>
      </c>
      <c r="JWC1905" s="1193"/>
      <c r="JWD1905" s="1193"/>
      <c r="JWE1905" s="2153" t="s">
        <v>788</v>
      </c>
      <c r="JWF1905" s="1800" t="s">
        <v>699</v>
      </c>
      <c r="JWG1905" s="2156">
        <v>0</v>
      </c>
      <c r="JWH1905" s="2156">
        <v>85000</v>
      </c>
      <c r="JWI1905" s="2157">
        <v>0</v>
      </c>
      <c r="JWJ1905" s="1230">
        <f t="shared" si="2299"/>
        <v>0</v>
      </c>
      <c r="JWK1905" s="1193"/>
      <c r="JWL1905" s="1193"/>
      <c r="JWM1905" s="2153" t="s">
        <v>788</v>
      </c>
      <c r="JWN1905" s="1800" t="s">
        <v>699</v>
      </c>
      <c r="JWO1905" s="2156">
        <v>0</v>
      </c>
      <c r="JWP1905" s="2156">
        <v>85000</v>
      </c>
      <c r="JWQ1905" s="2157">
        <v>0</v>
      </c>
      <c r="JWR1905" s="1230">
        <f t="shared" si="2301"/>
        <v>0</v>
      </c>
      <c r="JWS1905" s="1193"/>
      <c r="JWT1905" s="1193"/>
      <c r="JWU1905" s="2153" t="s">
        <v>788</v>
      </c>
      <c r="JWV1905" s="1800" t="s">
        <v>699</v>
      </c>
      <c r="JWW1905" s="2156">
        <v>0</v>
      </c>
      <c r="JWX1905" s="2156">
        <v>85000</v>
      </c>
      <c r="JWY1905" s="2157">
        <v>0</v>
      </c>
      <c r="JWZ1905" s="1230">
        <f t="shared" si="2303"/>
        <v>0</v>
      </c>
      <c r="JXA1905" s="1193"/>
      <c r="JXB1905" s="1193"/>
      <c r="JXC1905" s="2153" t="s">
        <v>788</v>
      </c>
      <c r="JXD1905" s="1800" t="s">
        <v>699</v>
      </c>
      <c r="JXE1905" s="2156">
        <v>0</v>
      </c>
      <c r="JXF1905" s="2156">
        <v>85000</v>
      </c>
      <c r="JXG1905" s="2157">
        <v>0</v>
      </c>
      <c r="JXH1905" s="1230">
        <f t="shared" si="2305"/>
        <v>0</v>
      </c>
      <c r="JXI1905" s="1193"/>
      <c r="JXJ1905" s="1193"/>
      <c r="JXK1905" s="2153" t="s">
        <v>788</v>
      </c>
      <c r="JXL1905" s="1800" t="s">
        <v>699</v>
      </c>
      <c r="JXM1905" s="2156">
        <v>0</v>
      </c>
      <c r="JXN1905" s="2156">
        <v>85000</v>
      </c>
      <c r="JXO1905" s="2157">
        <v>0</v>
      </c>
      <c r="JXP1905" s="1230">
        <f t="shared" si="2307"/>
        <v>0</v>
      </c>
      <c r="JXQ1905" s="1193"/>
      <c r="JXR1905" s="1193"/>
      <c r="JXS1905" s="2153" t="s">
        <v>788</v>
      </c>
      <c r="JXT1905" s="1800" t="s">
        <v>699</v>
      </c>
      <c r="JXU1905" s="2156">
        <v>0</v>
      </c>
      <c r="JXV1905" s="2156">
        <v>85000</v>
      </c>
      <c r="JXW1905" s="2157">
        <v>0</v>
      </c>
      <c r="JXX1905" s="1230">
        <f t="shared" si="2309"/>
        <v>0</v>
      </c>
      <c r="JXY1905" s="1193"/>
      <c r="JXZ1905" s="1193"/>
      <c r="JYA1905" s="2153" t="s">
        <v>788</v>
      </c>
      <c r="JYB1905" s="1800" t="s">
        <v>699</v>
      </c>
      <c r="JYC1905" s="2156">
        <v>0</v>
      </c>
      <c r="JYD1905" s="2156">
        <v>85000</v>
      </c>
      <c r="JYE1905" s="2157">
        <v>0</v>
      </c>
      <c r="JYF1905" s="1230">
        <f t="shared" si="2311"/>
        <v>0</v>
      </c>
      <c r="JYG1905" s="1193"/>
      <c r="JYH1905" s="1193"/>
      <c r="JYI1905" s="2153" t="s">
        <v>788</v>
      </c>
      <c r="JYJ1905" s="1800" t="s">
        <v>699</v>
      </c>
      <c r="JYK1905" s="2156">
        <v>0</v>
      </c>
      <c r="JYL1905" s="2156">
        <v>85000</v>
      </c>
      <c r="JYM1905" s="2157">
        <v>0</v>
      </c>
      <c r="JYN1905" s="1230">
        <f t="shared" si="2313"/>
        <v>0</v>
      </c>
      <c r="JYO1905" s="1193"/>
      <c r="JYP1905" s="1193"/>
      <c r="JYQ1905" s="2153" t="s">
        <v>788</v>
      </c>
      <c r="JYR1905" s="1800" t="s">
        <v>699</v>
      </c>
      <c r="JYS1905" s="2156">
        <v>0</v>
      </c>
      <c r="JYT1905" s="2156">
        <v>85000</v>
      </c>
      <c r="JYU1905" s="2157">
        <v>0</v>
      </c>
      <c r="JYV1905" s="1230">
        <f t="shared" si="2315"/>
        <v>0</v>
      </c>
      <c r="JYW1905" s="1193"/>
      <c r="JYX1905" s="1193"/>
      <c r="JYY1905" s="2153" t="s">
        <v>788</v>
      </c>
      <c r="JYZ1905" s="1800" t="s">
        <v>699</v>
      </c>
      <c r="JZA1905" s="2156">
        <v>0</v>
      </c>
      <c r="JZB1905" s="2156">
        <v>85000</v>
      </c>
      <c r="JZC1905" s="2157">
        <v>0</v>
      </c>
      <c r="JZD1905" s="1230">
        <f t="shared" si="2317"/>
        <v>0</v>
      </c>
      <c r="JZE1905" s="1193"/>
      <c r="JZF1905" s="1193"/>
      <c r="JZG1905" s="2153" t="s">
        <v>788</v>
      </c>
      <c r="JZH1905" s="1800" t="s">
        <v>699</v>
      </c>
      <c r="JZI1905" s="2156">
        <v>0</v>
      </c>
      <c r="JZJ1905" s="2156">
        <v>85000</v>
      </c>
      <c r="JZK1905" s="2157">
        <v>0</v>
      </c>
      <c r="JZL1905" s="1230">
        <f t="shared" si="2319"/>
        <v>0</v>
      </c>
      <c r="JZM1905" s="1193"/>
      <c r="JZN1905" s="1193"/>
      <c r="JZO1905" s="2153" t="s">
        <v>788</v>
      </c>
      <c r="JZP1905" s="1800" t="s">
        <v>699</v>
      </c>
      <c r="JZQ1905" s="2156">
        <v>0</v>
      </c>
      <c r="JZR1905" s="2156">
        <v>85000</v>
      </c>
      <c r="JZS1905" s="2157">
        <v>0</v>
      </c>
      <c r="JZT1905" s="1230">
        <f t="shared" si="2321"/>
        <v>0</v>
      </c>
      <c r="JZU1905" s="1193"/>
      <c r="JZV1905" s="1193"/>
      <c r="JZW1905" s="2153" t="s">
        <v>788</v>
      </c>
      <c r="JZX1905" s="1800" t="s">
        <v>699</v>
      </c>
      <c r="JZY1905" s="2156">
        <v>0</v>
      </c>
      <c r="JZZ1905" s="2156">
        <v>85000</v>
      </c>
      <c r="KAA1905" s="2157">
        <v>0</v>
      </c>
      <c r="KAB1905" s="1230">
        <f t="shared" si="2323"/>
        <v>0</v>
      </c>
      <c r="KAC1905" s="1193"/>
      <c r="KAD1905" s="1193"/>
      <c r="KAE1905" s="2153" t="s">
        <v>788</v>
      </c>
      <c r="KAF1905" s="1800" t="s">
        <v>699</v>
      </c>
      <c r="KAG1905" s="2156">
        <v>0</v>
      </c>
      <c r="KAH1905" s="2156">
        <v>85000</v>
      </c>
      <c r="KAI1905" s="2157">
        <v>0</v>
      </c>
      <c r="KAJ1905" s="1230">
        <f t="shared" si="2325"/>
        <v>0</v>
      </c>
      <c r="KAK1905" s="1193"/>
      <c r="KAL1905" s="1193"/>
      <c r="KAM1905" s="2153" t="s">
        <v>788</v>
      </c>
      <c r="KAN1905" s="1800" t="s">
        <v>699</v>
      </c>
      <c r="KAO1905" s="2156">
        <v>0</v>
      </c>
      <c r="KAP1905" s="2156">
        <v>85000</v>
      </c>
      <c r="KAQ1905" s="2157">
        <v>0</v>
      </c>
      <c r="KAR1905" s="1230">
        <f t="shared" si="2327"/>
        <v>0</v>
      </c>
      <c r="KAS1905" s="1193"/>
      <c r="KAT1905" s="1193"/>
      <c r="KAU1905" s="2153" t="s">
        <v>788</v>
      </c>
      <c r="KAV1905" s="1800" t="s">
        <v>699</v>
      </c>
      <c r="KAW1905" s="2156">
        <v>0</v>
      </c>
      <c r="KAX1905" s="2156">
        <v>85000</v>
      </c>
      <c r="KAY1905" s="2157">
        <v>0</v>
      </c>
      <c r="KAZ1905" s="1230">
        <f t="shared" si="2329"/>
        <v>0</v>
      </c>
      <c r="KBA1905" s="1193"/>
      <c r="KBB1905" s="1193"/>
      <c r="KBC1905" s="2153" t="s">
        <v>788</v>
      </c>
      <c r="KBD1905" s="1800" t="s">
        <v>699</v>
      </c>
      <c r="KBE1905" s="2156">
        <v>0</v>
      </c>
      <c r="KBF1905" s="2156">
        <v>85000</v>
      </c>
      <c r="KBG1905" s="2157">
        <v>0</v>
      </c>
      <c r="KBH1905" s="1230">
        <f t="shared" si="2331"/>
        <v>0</v>
      </c>
      <c r="KBI1905" s="1193"/>
      <c r="KBJ1905" s="1193"/>
      <c r="KBK1905" s="2153" t="s">
        <v>788</v>
      </c>
      <c r="KBL1905" s="1800" t="s">
        <v>699</v>
      </c>
      <c r="KBM1905" s="2156">
        <v>0</v>
      </c>
      <c r="KBN1905" s="2156">
        <v>85000</v>
      </c>
      <c r="KBO1905" s="2157">
        <v>0</v>
      </c>
      <c r="KBP1905" s="1230">
        <f t="shared" si="2333"/>
        <v>0</v>
      </c>
      <c r="KBQ1905" s="1193"/>
      <c r="KBR1905" s="1193"/>
      <c r="KBS1905" s="2153" t="s">
        <v>788</v>
      </c>
      <c r="KBT1905" s="1800" t="s">
        <v>699</v>
      </c>
      <c r="KBU1905" s="2156">
        <v>0</v>
      </c>
      <c r="KBV1905" s="2156">
        <v>85000</v>
      </c>
      <c r="KBW1905" s="2157">
        <v>0</v>
      </c>
      <c r="KBX1905" s="1230">
        <f t="shared" si="2335"/>
        <v>0</v>
      </c>
      <c r="KBY1905" s="1193"/>
      <c r="KBZ1905" s="1193"/>
      <c r="KCA1905" s="2153" t="s">
        <v>788</v>
      </c>
      <c r="KCB1905" s="1800" t="s">
        <v>699</v>
      </c>
      <c r="KCC1905" s="2156">
        <v>0</v>
      </c>
      <c r="KCD1905" s="2156">
        <v>85000</v>
      </c>
      <c r="KCE1905" s="2157">
        <v>0</v>
      </c>
      <c r="KCF1905" s="1230">
        <f t="shared" si="2337"/>
        <v>0</v>
      </c>
      <c r="KCG1905" s="1193"/>
      <c r="KCH1905" s="1193"/>
      <c r="KCI1905" s="2153" t="s">
        <v>788</v>
      </c>
      <c r="KCJ1905" s="1800" t="s">
        <v>699</v>
      </c>
      <c r="KCK1905" s="2156">
        <v>0</v>
      </c>
      <c r="KCL1905" s="2156">
        <v>85000</v>
      </c>
      <c r="KCM1905" s="2157">
        <v>0</v>
      </c>
      <c r="KCN1905" s="1230">
        <f t="shared" si="2339"/>
        <v>0</v>
      </c>
      <c r="KCO1905" s="1193"/>
      <c r="KCP1905" s="1193"/>
      <c r="KCQ1905" s="2153" t="s">
        <v>788</v>
      </c>
      <c r="KCR1905" s="1800" t="s">
        <v>699</v>
      </c>
      <c r="KCS1905" s="2156">
        <v>0</v>
      </c>
      <c r="KCT1905" s="2156">
        <v>85000</v>
      </c>
      <c r="KCU1905" s="2157">
        <v>0</v>
      </c>
      <c r="KCV1905" s="1230">
        <f t="shared" si="2341"/>
        <v>0</v>
      </c>
      <c r="KCW1905" s="1193"/>
      <c r="KCX1905" s="1193"/>
      <c r="KCY1905" s="2153" t="s">
        <v>788</v>
      </c>
      <c r="KCZ1905" s="1800" t="s">
        <v>699</v>
      </c>
      <c r="KDA1905" s="2156">
        <v>0</v>
      </c>
      <c r="KDB1905" s="2156">
        <v>85000</v>
      </c>
      <c r="KDC1905" s="2157">
        <v>0</v>
      </c>
      <c r="KDD1905" s="1230">
        <f t="shared" si="2343"/>
        <v>0</v>
      </c>
      <c r="KDE1905" s="1193"/>
      <c r="KDF1905" s="1193"/>
      <c r="KDG1905" s="2153" t="s">
        <v>788</v>
      </c>
      <c r="KDH1905" s="1800" t="s">
        <v>699</v>
      </c>
      <c r="KDI1905" s="2156">
        <v>0</v>
      </c>
      <c r="KDJ1905" s="2156">
        <v>85000</v>
      </c>
      <c r="KDK1905" s="2157">
        <v>0</v>
      </c>
      <c r="KDL1905" s="1230">
        <f t="shared" si="2345"/>
        <v>0</v>
      </c>
      <c r="KDM1905" s="1193"/>
      <c r="KDN1905" s="1193"/>
      <c r="KDO1905" s="2153" t="s">
        <v>788</v>
      </c>
      <c r="KDP1905" s="1800" t="s">
        <v>699</v>
      </c>
      <c r="KDQ1905" s="2156">
        <v>0</v>
      </c>
      <c r="KDR1905" s="2156">
        <v>85000</v>
      </c>
      <c r="KDS1905" s="2157">
        <v>0</v>
      </c>
      <c r="KDT1905" s="1230">
        <f t="shared" si="2347"/>
        <v>0</v>
      </c>
      <c r="KDU1905" s="1193"/>
      <c r="KDV1905" s="1193"/>
      <c r="KDW1905" s="2153" t="s">
        <v>788</v>
      </c>
      <c r="KDX1905" s="1800" t="s">
        <v>699</v>
      </c>
      <c r="KDY1905" s="2156">
        <v>0</v>
      </c>
      <c r="KDZ1905" s="2156">
        <v>85000</v>
      </c>
      <c r="KEA1905" s="2157">
        <v>0</v>
      </c>
      <c r="KEB1905" s="1230">
        <f t="shared" si="2349"/>
        <v>0</v>
      </c>
      <c r="KEC1905" s="1193"/>
      <c r="KED1905" s="1193"/>
      <c r="KEE1905" s="2153" t="s">
        <v>788</v>
      </c>
      <c r="KEF1905" s="1800" t="s">
        <v>699</v>
      </c>
      <c r="KEG1905" s="2156">
        <v>0</v>
      </c>
      <c r="KEH1905" s="2156">
        <v>85000</v>
      </c>
      <c r="KEI1905" s="2157">
        <v>0</v>
      </c>
      <c r="KEJ1905" s="1230">
        <f t="shared" si="2351"/>
        <v>0</v>
      </c>
      <c r="KEK1905" s="1193"/>
      <c r="KEL1905" s="1193"/>
      <c r="KEM1905" s="2153" t="s">
        <v>788</v>
      </c>
      <c r="KEN1905" s="1800" t="s">
        <v>699</v>
      </c>
      <c r="KEO1905" s="2156">
        <v>0</v>
      </c>
      <c r="KEP1905" s="2156">
        <v>85000</v>
      </c>
      <c r="KEQ1905" s="2157">
        <v>0</v>
      </c>
      <c r="KER1905" s="1230">
        <f t="shared" si="2353"/>
        <v>0</v>
      </c>
      <c r="KES1905" s="1193"/>
      <c r="KET1905" s="1193"/>
      <c r="KEU1905" s="2153" t="s">
        <v>788</v>
      </c>
      <c r="KEV1905" s="1800" t="s">
        <v>699</v>
      </c>
      <c r="KEW1905" s="2156">
        <v>0</v>
      </c>
      <c r="KEX1905" s="2156">
        <v>85000</v>
      </c>
      <c r="KEY1905" s="2157">
        <v>0</v>
      </c>
      <c r="KEZ1905" s="1230">
        <f t="shared" si="2355"/>
        <v>0</v>
      </c>
      <c r="KFA1905" s="1193"/>
      <c r="KFB1905" s="1193"/>
      <c r="KFC1905" s="2153" t="s">
        <v>788</v>
      </c>
      <c r="KFD1905" s="1800" t="s">
        <v>699</v>
      </c>
      <c r="KFE1905" s="2156">
        <v>0</v>
      </c>
      <c r="KFF1905" s="2156">
        <v>85000</v>
      </c>
      <c r="KFG1905" s="2157">
        <v>0</v>
      </c>
      <c r="KFH1905" s="1230">
        <f t="shared" si="2357"/>
        <v>0</v>
      </c>
      <c r="KFI1905" s="1193"/>
      <c r="KFJ1905" s="1193"/>
      <c r="KFK1905" s="2153" t="s">
        <v>788</v>
      </c>
      <c r="KFL1905" s="1800" t="s">
        <v>699</v>
      </c>
      <c r="KFM1905" s="2156">
        <v>0</v>
      </c>
      <c r="KFN1905" s="2156">
        <v>85000</v>
      </c>
      <c r="KFO1905" s="2157">
        <v>0</v>
      </c>
      <c r="KFP1905" s="1230">
        <f t="shared" si="2359"/>
        <v>0</v>
      </c>
      <c r="KFQ1905" s="1193"/>
      <c r="KFR1905" s="1193"/>
      <c r="KFS1905" s="2153" t="s">
        <v>788</v>
      </c>
      <c r="KFT1905" s="1800" t="s">
        <v>699</v>
      </c>
      <c r="KFU1905" s="2156">
        <v>0</v>
      </c>
      <c r="KFV1905" s="2156">
        <v>85000</v>
      </c>
      <c r="KFW1905" s="2157">
        <v>0</v>
      </c>
      <c r="KFX1905" s="1230">
        <f t="shared" si="2361"/>
        <v>0</v>
      </c>
      <c r="KFY1905" s="1193"/>
      <c r="KFZ1905" s="1193"/>
      <c r="KGA1905" s="2153" t="s">
        <v>788</v>
      </c>
      <c r="KGB1905" s="1800" t="s">
        <v>699</v>
      </c>
      <c r="KGC1905" s="2156">
        <v>0</v>
      </c>
      <c r="KGD1905" s="2156">
        <v>85000</v>
      </c>
      <c r="KGE1905" s="2157">
        <v>0</v>
      </c>
      <c r="KGF1905" s="1230">
        <f t="shared" si="2363"/>
        <v>0</v>
      </c>
      <c r="KGG1905" s="1193"/>
      <c r="KGH1905" s="1193"/>
      <c r="KGI1905" s="2153" t="s">
        <v>788</v>
      </c>
      <c r="KGJ1905" s="1800" t="s">
        <v>699</v>
      </c>
      <c r="KGK1905" s="2156">
        <v>0</v>
      </c>
      <c r="KGL1905" s="2156">
        <v>85000</v>
      </c>
      <c r="KGM1905" s="2157">
        <v>0</v>
      </c>
      <c r="KGN1905" s="1230">
        <f t="shared" si="2365"/>
        <v>0</v>
      </c>
      <c r="KGO1905" s="1193"/>
      <c r="KGP1905" s="1193"/>
      <c r="KGQ1905" s="2153" t="s">
        <v>788</v>
      </c>
      <c r="KGR1905" s="1800" t="s">
        <v>699</v>
      </c>
      <c r="KGS1905" s="2156">
        <v>0</v>
      </c>
      <c r="KGT1905" s="2156">
        <v>85000</v>
      </c>
      <c r="KGU1905" s="2157">
        <v>0</v>
      </c>
      <c r="KGV1905" s="1230">
        <f t="shared" si="2367"/>
        <v>0</v>
      </c>
      <c r="KGW1905" s="1193"/>
      <c r="KGX1905" s="1193"/>
      <c r="KGY1905" s="2153" t="s">
        <v>788</v>
      </c>
      <c r="KGZ1905" s="1800" t="s">
        <v>699</v>
      </c>
      <c r="KHA1905" s="2156">
        <v>0</v>
      </c>
      <c r="KHB1905" s="2156">
        <v>85000</v>
      </c>
      <c r="KHC1905" s="2157">
        <v>0</v>
      </c>
      <c r="KHD1905" s="1230">
        <f t="shared" si="2369"/>
        <v>0</v>
      </c>
      <c r="KHE1905" s="1193"/>
      <c r="KHF1905" s="1193"/>
      <c r="KHG1905" s="2153" t="s">
        <v>788</v>
      </c>
      <c r="KHH1905" s="1800" t="s">
        <v>699</v>
      </c>
      <c r="KHI1905" s="2156">
        <v>0</v>
      </c>
      <c r="KHJ1905" s="2156">
        <v>85000</v>
      </c>
      <c r="KHK1905" s="2157">
        <v>0</v>
      </c>
      <c r="KHL1905" s="1230">
        <f t="shared" si="2371"/>
        <v>0</v>
      </c>
      <c r="KHM1905" s="1193"/>
      <c r="KHN1905" s="1193"/>
      <c r="KHO1905" s="2153" t="s">
        <v>788</v>
      </c>
      <c r="KHP1905" s="1800" t="s">
        <v>699</v>
      </c>
      <c r="KHQ1905" s="2156">
        <v>0</v>
      </c>
      <c r="KHR1905" s="2156">
        <v>85000</v>
      </c>
      <c r="KHS1905" s="2157">
        <v>0</v>
      </c>
      <c r="KHT1905" s="1230">
        <f t="shared" si="2373"/>
        <v>0</v>
      </c>
      <c r="KHU1905" s="1193"/>
      <c r="KHV1905" s="1193"/>
      <c r="KHW1905" s="2153" t="s">
        <v>788</v>
      </c>
      <c r="KHX1905" s="1800" t="s">
        <v>699</v>
      </c>
      <c r="KHY1905" s="2156">
        <v>0</v>
      </c>
      <c r="KHZ1905" s="2156">
        <v>85000</v>
      </c>
      <c r="KIA1905" s="2157">
        <v>0</v>
      </c>
      <c r="KIB1905" s="1230">
        <f t="shared" si="2375"/>
        <v>0</v>
      </c>
      <c r="KIC1905" s="1193"/>
      <c r="KID1905" s="1193"/>
      <c r="KIE1905" s="2153" t="s">
        <v>788</v>
      </c>
      <c r="KIF1905" s="1800" t="s">
        <v>699</v>
      </c>
      <c r="KIG1905" s="2156">
        <v>0</v>
      </c>
      <c r="KIH1905" s="2156">
        <v>85000</v>
      </c>
      <c r="KII1905" s="2157">
        <v>0</v>
      </c>
      <c r="KIJ1905" s="1230">
        <f t="shared" si="2377"/>
        <v>0</v>
      </c>
      <c r="KIK1905" s="1193"/>
      <c r="KIL1905" s="1193"/>
      <c r="KIM1905" s="2153" t="s">
        <v>788</v>
      </c>
      <c r="KIN1905" s="1800" t="s">
        <v>699</v>
      </c>
      <c r="KIO1905" s="2156">
        <v>0</v>
      </c>
      <c r="KIP1905" s="2156">
        <v>85000</v>
      </c>
      <c r="KIQ1905" s="2157">
        <v>0</v>
      </c>
      <c r="KIR1905" s="1230">
        <f t="shared" si="2379"/>
        <v>0</v>
      </c>
      <c r="KIS1905" s="1193"/>
      <c r="KIT1905" s="1193"/>
      <c r="KIU1905" s="2153" t="s">
        <v>788</v>
      </c>
      <c r="KIV1905" s="1800" t="s">
        <v>699</v>
      </c>
      <c r="KIW1905" s="2156">
        <v>0</v>
      </c>
      <c r="KIX1905" s="2156">
        <v>85000</v>
      </c>
      <c r="KIY1905" s="2157">
        <v>0</v>
      </c>
      <c r="KIZ1905" s="1230">
        <f t="shared" si="2381"/>
        <v>0</v>
      </c>
      <c r="KJA1905" s="1193"/>
      <c r="KJB1905" s="1193"/>
      <c r="KJC1905" s="2153" t="s">
        <v>788</v>
      </c>
      <c r="KJD1905" s="1800" t="s">
        <v>699</v>
      </c>
      <c r="KJE1905" s="2156">
        <v>0</v>
      </c>
      <c r="KJF1905" s="2156">
        <v>85000</v>
      </c>
      <c r="KJG1905" s="2157">
        <v>0</v>
      </c>
      <c r="KJH1905" s="1230">
        <f t="shared" si="2383"/>
        <v>0</v>
      </c>
      <c r="KJI1905" s="1193"/>
      <c r="KJJ1905" s="1193"/>
      <c r="KJK1905" s="2153" t="s">
        <v>788</v>
      </c>
      <c r="KJL1905" s="1800" t="s">
        <v>699</v>
      </c>
      <c r="KJM1905" s="2156">
        <v>0</v>
      </c>
      <c r="KJN1905" s="2156">
        <v>85000</v>
      </c>
      <c r="KJO1905" s="2157">
        <v>0</v>
      </c>
      <c r="KJP1905" s="1230">
        <f t="shared" si="2385"/>
        <v>0</v>
      </c>
      <c r="KJQ1905" s="1193"/>
      <c r="KJR1905" s="1193"/>
      <c r="KJS1905" s="2153" t="s">
        <v>788</v>
      </c>
      <c r="KJT1905" s="1800" t="s">
        <v>699</v>
      </c>
      <c r="KJU1905" s="2156">
        <v>0</v>
      </c>
      <c r="KJV1905" s="2156">
        <v>85000</v>
      </c>
      <c r="KJW1905" s="2157">
        <v>0</v>
      </c>
      <c r="KJX1905" s="1230">
        <f t="shared" si="2387"/>
        <v>0</v>
      </c>
      <c r="KJY1905" s="1193"/>
      <c r="KJZ1905" s="1193"/>
      <c r="KKA1905" s="2153" t="s">
        <v>788</v>
      </c>
      <c r="KKB1905" s="1800" t="s">
        <v>699</v>
      </c>
      <c r="KKC1905" s="2156">
        <v>0</v>
      </c>
      <c r="KKD1905" s="2156">
        <v>85000</v>
      </c>
      <c r="KKE1905" s="2157">
        <v>0</v>
      </c>
      <c r="KKF1905" s="1230">
        <f t="shared" si="2389"/>
        <v>0</v>
      </c>
      <c r="KKG1905" s="1193"/>
      <c r="KKH1905" s="1193"/>
      <c r="KKI1905" s="2153" t="s">
        <v>788</v>
      </c>
      <c r="KKJ1905" s="1800" t="s">
        <v>699</v>
      </c>
      <c r="KKK1905" s="2156">
        <v>0</v>
      </c>
      <c r="KKL1905" s="2156">
        <v>85000</v>
      </c>
      <c r="KKM1905" s="2157">
        <v>0</v>
      </c>
      <c r="KKN1905" s="1230">
        <f t="shared" si="2391"/>
        <v>0</v>
      </c>
      <c r="KKO1905" s="1193"/>
      <c r="KKP1905" s="1193"/>
      <c r="KKQ1905" s="2153" t="s">
        <v>788</v>
      </c>
      <c r="KKR1905" s="1800" t="s">
        <v>699</v>
      </c>
      <c r="KKS1905" s="2156">
        <v>0</v>
      </c>
      <c r="KKT1905" s="2156">
        <v>85000</v>
      </c>
      <c r="KKU1905" s="2157">
        <v>0</v>
      </c>
      <c r="KKV1905" s="1230">
        <f t="shared" si="2393"/>
        <v>0</v>
      </c>
      <c r="KKW1905" s="1193"/>
      <c r="KKX1905" s="1193"/>
      <c r="KKY1905" s="2153" t="s">
        <v>788</v>
      </c>
      <c r="KKZ1905" s="1800" t="s">
        <v>699</v>
      </c>
      <c r="KLA1905" s="2156">
        <v>0</v>
      </c>
      <c r="KLB1905" s="2156">
        <v>85000</v>
      </c>
      <c r="KLC1905" s="2157">
        <v>0</v>
      </c>
      <c r="KLD1905" s="1230">
        <f t="shared" si="2395"/>
        <v>0</v>
      </c>
      <c r="KLE1905" s="1193"/>
      <c r="KLF1905" s="1193"/>
      <c r="KLG1905" s="2153" t="s">
        <v>788</v>
      </c>
      <c r="KLH1905" s="1800" t="s">
        <v>699</v>
      </c>
      <c r="KLI1905" s="2156">
        <v>0</v>
      </c>
      <c r="KLJ1905" s="2156">
        <v>85000</v>
      </c>
      <c r="KLK1905" s="2157">
        <v>0</v>
      </c>
      <c r="KLL1905" s="1230">
        <f t="shared" si="2397"/>
        <v>0</v>
      </c>
      <c r="KLM1905" s="1193"/>
      <c r="KLN1905" s="1193"/>
      <c r="KLO1905" s="2153" t="s">
        <v>788</v>
      </c>
      <c r="KLP1905" s="1800" t="s">
        <v>699</v>
      </c>
      <c r="KLQ1905" s="2156">
        <v>0</v>
      </c>
      <c r="KLR1905" s="2156">
        <v>85000</v>
      </c>
      <c r="KLS1905" s="2157">
        <v>0</v>
      </c>
      <c r="KLT1905" s="1230">
        <f t="shared" si="2399"/>
        <v>0</v>
      </c>
      <c r="KLU1905" s="1193"/>
      <c r="KLV1905" s="1193"/>
      <c r="KLW1905" s="2153" t="s">
        <v>788</v>
      </c>
      <c r="KLX1905" s="1800" t="s">
        <v>699</v>
      </c>
      <c r="KLY1905" s="2156">
        <v>0</v>
      </c>
      <c r="KLZ1905" s="2156">
        <v>85000</v>
      </c>
      <c r="KMA1905" s="2157">
        <v>0</v>
      </c>
      <c r="KMB1905" s="1230">
        <f t="shared" si="2401"/>
        <v>0</v>
      </c>
      <c r="KMC1905" s="1193"/>
      <c r="KMD1905" s="1193"/>
      <c r="KME1905" s="2153" t="s">
        <v>788</v>
      </c>
      <c r="KMF1905" s="1800" t="s">
        <v>699</v>
      </c>
      <c r="KMG1905" s="2156">
        <v>0</v>
      </c>
      <c r="KMH1905" s="2156">
        <v>85000</v>
      </c>
      <c r="KMI1905" s="2157">
        <v>0</v>
      </c>
      <c r="KMJ1905" s="1230">
        <f t="shared" si="2403"/>
        <v>0</v>
      </c>
      <c r="KMK1905" s="1193"/>
      <c r="KML1905" s="1193"/>
      <c r="KMM1905" s="2153" t="s">
        <v>788</v>
      </c>
      <c r="KMN1905" s="1800" t="s">
        <v>699</v>
      </c>
      <c r="KMO1905" s="2156">
        <v>0</v>
      </c>
      <c r="KMP1905" s="2156">
        <v>85000</v>
      </c>
      <c r="KMQ1905" s="2157">
        <v>0</v>
      </c>
      <c r="KMR1905" s="1230">
        <f t="shared" si="2405"/>
        <v>0</v>
      </c>
      <c r="KMS1905" s="1193"/>
      <c r="KMT1905" s="1193"/>
      <c r="KMU1905" s="2153" t="s">
        <v>788</v>
      </c>
      <c r="KMV1905" s="1800" t="s">
        <v>699</v>
      </c>
      <c r="KMW1905" s="2156">
        <v>0</v>
      </c>
      <c r="KMX1905" s="2156">
        <v>85000</v>
      </c>
      <c r="KMY1905" s="2157">
        <v>0</v>
      </c>
      <c r="KMZ1905" s="1230">
        <f t="shared" si="2407"/>
        <v>0</v>
      </c>
      <c r="KNA1905" s="1193"/>
      <c r="KNB1905" s="1193"/>
      <c r="KNC1905" s="2153" t="s">
        <v>788</v>
      </c>
      <c r="KND1905" s="1800" t="s">
        <v>699</v>
      </c>
      <c r="KNE1905" s="2156">
        <v>0</v>
      </c>
      <c r="KNF1905" s="2156">
        <v>85000</v>
      </c>
      <c r="KNG1905" s="2157">
        <v>0</v>
      </c>
      <c r="KNH1905" s="1230">
        <f t="shared" si="2409"/>
        <v>0</v>
      </c>
      <c r="KNI1905" s="1193"/>
      <c r="KNJ1905" s="1193"/>
      <c r="KNK1905" s="2153" t="s">
        <v>788</v>
      </c>
      <c r="KNL1905" s="1800" t="s">
        <v>699</v>
      </c>
      <c r="KNM1905" s="2156">
        <v>0</v>
      </c>
      <c r="KNN1905" s="2156">
        <v>85000</v>
      </c>
      <c r="KNO1905" s="2157">
        <v>0</v>
      </c>
      <c r="KNP1905" s="1230">
        <f t="shared" si="2411"/>
        <v>0</v>
      </c>
      <c r="KNQ1905" s="1193"/>
      <c r="KNR1905" s="1193"/>
      <c r="KNS1905" s="2153" t="s">
        <v>788</v>
      </c>
      <c r="KNT1905" s="1800" t="s">
        <v>699</v>
      </c>
      <c r="KNU1905" s="2156">
        <v>0</v>
      </c>
      <c r="KNV1905" s="2156">
        <v>85000</v>
      </c>
      <c r="KNW1905" s="2157">
        <v>0</v>
      </c>
      <c r="KNX1905" s="1230">
        <f t="shared" si="2413"/>
        <v>0</v>
      </c>
      <c r="KNY1905" s="1193"/>
      <c r="KNZ1905" s="1193"/>
      <c r="KOA1905" s="2153" t="s">
        <v>788</v>
      </c>
      <c r="KOB1905" s="1800" t="s">
        <v>699</v>
      </c>
      <c r="KOC1905" s="2156">
        <v>0</v>
      </c>
      <c r="KOD1905" s="2156">
        <v>85000</v>
      </c>
      <c r="KOE1905" s="2157">
        <v>0</v>
      </c>
      <c r="KOF1905" s="1230">
        <f t="shared" si="2415"/>
        <v>0</v>
      </c>
      <c r="KOG1905" s="1193"/>
      <c r="KOH1905" s="1193"/>
      <c r="KOI1905" s="2153" t="s">
        <v>788</v>
      </c>
      <c r="KOJ1905" s="1800" t="s">
        <v>699</v>
      </c>
      <c r="KOK1905" s="2156">
        <v>0</v>
      </c>
      <c r="KOL1905" s="2156">
        <v>85000</v>
      </c>
      <c r="KOM1905" s="2157">
        <v>0</v>
      </c>
      <c r="KON1905" s="1230">
        <f t="shared" si="2417"/>
        <v>0</v>
      </c>
      <c r="KOO1905" s="1193"/>
      <c r="KOP1905" s="1193"/>
      <c r="KOQ1905" s="2153" t="s">
        <v>788</v>
      </c>
      <c r="KOR1905" s="1800" t="s">
        <v>699</v>
      </c>
      <c r="KOS1905" s="2156">
        <v>0</v>
      </c>
      <c r="KOT1905" s="2156">
        <v>85000</v>
      </c>
      <c r="KOU1905" s="2157">
        <v>0</v>
      </c>
      <c r="KOV1905" s="1230">
        <f t="shared" si="2419"/>
        <v>0</v>
      </c>
      <c r="KOW1905" s="1193"/>
      <c r="KOX1905" s="1193"/>
      <c r="KOY1905" s="2153" t="s">
        <v>788</v>
      </c>
      <c r="KOZ1905" s="1800" t="s">
        <v>699</v>
      </c>
      <c r="KPA1905" s="2156">
        <v>0</v>
      </c>
      <c r="KPB1905" s="2156">
        <v>85000</v>
      </c>
      <c r="KPC1905" s="2157">
        <v>0</v>
      </c>
      <c r="KPD1905" s="1230">
        <f t="shared" si="2421"/>
        <v>0</v>
      </c>
      <c r="KPE1905" s="1193"/>
      <c r="KPF1905" s="1193"/>
      <c r="KPG1905" s="2153" t="s">
        <v>788</v>
      </c>
      <c r="KPH1905" s="1800" t="s">
        <v>699</v>
      </c>
      <c r="KPI1905" s="2156">
        <v>0</v>
      </c>
      <c r="KPJ1905" s="2156">
        <v>85000</v>
      </c>
      <c r="KPK1905" s="2157">
        <v>0</v>
      </c>
      <c r="KPL1905" s="1230">
        <f t="shared" si="2423"/>
        <v>0</v>
      </c>
      <c r="KPM1905" s="1193"/>
      <c r="KPN1905" s="1193"/>
      <c r="KPO1905" s="2153" t="s">
        <v>788</v>
      </c>
      <c r="KPP1905" s="1800" t="s">
        <v>699</v>
      </c>
      <c r="KPQ1905" s="2156">
        <v>0</v>
      </c>
      <c r="KPR1905" s="2156">
        <v>85000</v>
      </c>
      <c r="KPS1905" s="2157">
        <v>0</v>
      </c>
      <c r="KPT1905" s="1230">
        <f t="shared" si="2425"/>
        <v>0</v>
      </c>
      <c r="KPU1905" s="1193"/>
      <c r="KPV1905" s="1193"/>
      <c r="KPW1905" s="2153" t="s">
        <v>788</v>
      </c>
      <c r="KPX1905" s="1800" t="s">
        <v>699</v>
      </c>
      <c r="KPY1905" s="2156">
        <v>0</v>
      </c>
      <c r="KPZ1905" s="2156">
        <v>85000</v>
      </c>
      <c r="KQA1905" s="2157">
        <v>0</v>
      </c>
      <c r="KQB1905" s="1230">
        <f t="shared" si="2427"/>
        <v>0</v>
      </c>
      <c r="KQC1905" s="1193"/>
      <c r="KQD1905" s="1193"/>
      <c r="KQE1905" s="2153" t="s">
        <v>788</v>
      </c>
      <c r="KQF1905" s="1800" t="s">
        <v>699</v>
      </c>
      <c r="KQG1905" s="2156">
        <v>0</v>
      </c>
      <c r="KQH1905" s="2156">
        <v>85000</v>
      </c>
      <c r="KQI1905" s="2157">
        <v>0</v>
      </c>
      <c r="KQJ1905" s="1230">
        <f t="shared" si="2429"/>
        <v>0</v>
      </c>
      <c r="KQK1905" s="1193"/>
      <c r="KQL1905" s="1193"/>
      <c r="KQM1905" s="2153" t="s">
        <v>788</v>
      </c>
      <c r="KQN1905" s="1800" t="s">
        <v>699</v>
      </c>
      <c r="KQO1905" s="2156">
        <v>0</v>
      </c>
      <c r="KQP1905" s="2156">
        <v>85000</v>
      </c>
      <c r="KQQ1905" s="2157">
        <v>0</v>
      </c>
      <c r="KQR1905" s="1230">
        <f t="shared" si="2431"/>
        <v>0</v>
      </c>
      <c r="KQS1905" s="1193"/>
      <c r="KQT1905" s="1193"/>
      <c r="KQU1905" s="2153" t="s">
        <v>788</v>
      </c>
      <c r="KQV1905" s="1800" t="s">
        <v>699</v>
      </c>
      <c r="KQW1905" s="2156">
        <v>0</v>
      </c>
      <c r="KQX1905" s="2156">
        <v>85000</v>
      </c>
      <c r="KQY1905" s="2157">
        <v>0</v>
      </c>
      <c r="KQZ1905" s="1230">
        <f t="shared" si="2433"/>
        <v>0</v>
      </c>
      <c r="KRA1905" s="1193"/>
      <c r="KRB1905" s="1193"/>
      <c r="KRC1905" s="2153" t="s">
        <v>788</v>
      </c>
      <c r="KRD1905" s="1800" t="s">
        <v>699</v>
      </c>
      <c r="KRE1905" s="2156">
        <v>0</v>
      </c>
      <c r="KRF1905" s="2156">
        <v>85000</v>
      </c>
      <c r="KRG1905" s="2157">
        <v>0</v>
      </c>
      <c r="KRH1905" s="1230">
        <f t="shared" si="2435"/>
        <v>0</v>
      </c>
      <c r="KRI1905" s="1193"/>
      <c r="KRJ1905" s="1193"/>
      <c r="KRK1905" s="2153" t="s">
        <v>788</v>
      </c>
      <c r="KRL1905" s="1800" t="s">
        <v>699</v>
      </c>
      <c r="KRM1905" s="2156">
        <v>0</v>
      </c>
      <c r="KRN1905" s="2156">
        <v>85000</v>
      </c>
      <c r="KRO1905" s="2157">
        <v>0</v>
      </c>
      <c r="KRP1905" s="1230">
        <f t="shared" si="2437"/>
        <v>0</v>
      </c>
      <c r="KRQ1905" s="1193"/>
      <c r="KRR1905" s="1193"/>
      <c r="KRS1905" s="2153" t="s">
        <v>788</v>
      </c>
      <c r="KRT1905" s="1800" t="s">
        <v>699</v>
      </c>
      <c r="KRU1905" s="2156">
        <v>0</v>
      </c>
      <c r="KRV1905" s="2156">
        <v>85000</v>
      </c>
      <c r="KRW1905" s="2157">
        <v>0</v>
      </c>
      <c r="KRX1905" s="1230">
        <f t="shared" si="2439"/>
        <v>0</v>
      </c>
      <c r="KRY1905" s="1193"/>
      <c r="KRZ1905" s="1193"/>
      <c r="KSA1905" s="2153" t="s">
        <v>788</v>
      </c>
      <c r="KSB1905" s="1800" t="s">
        <v>699</v>
      </c>
      <c r="KSC1905" s="2156">
        <v>0</v>
      </c>
      <c r="KSD1905" s="2156">
        <v>85000</v>
      </c>
      <c r="KSE1905" s="2157">
        <v>0</v>
      </c>
      <c r="KSF1905" s="1230">
        <f t="shared" si="2441"/>
        <v>0</v>
      </c>
      <c r="KSG1905" s="1193"/>
      <c r="KSH1905" s="1193"/>
      <c r="KSI1905" s="2153" t="s">
        <v>788</v>
      </c>
      <c r="KSJ1905" s="1800" t="s">
        <v>699</v>
      </c>
      <c r="KSK1905" s="2156">
        <v>0</v>
      </c>
      <c r="KSL1905" s="2156">
        <v>85000</v>
      </c>
      <c r="KSM1905" s="2157">
        <v>0</v>
      </c>
      <c r="KSN1905" s="1230">
        <f t="shared" si="2443"/>
        <v>0</v>
      </c>
      <c r="KSO1905" s="1193"/>
      <c r="KSP1905" s="1193"/>
      <c r="KSQ1905" s="2153" t="s">
        <v>788</v>
      </c>
      <c r="KSR1905" s="1800" t="s">
        <v>699</v>
      </c>
      <c r="KSS1905" s="2156">
        <v>0</v>
      </c>
      <c r="KST1905" s="2156">
        <v>85000</v>
      </c>
      <c r="KSU1905" s="2157">
        <v>0</v>
      </c>
      <c r="KSV1905" s="1230">
        <f t="shared" si="2445"/>
        <v>0</v>
      </c>
      <c r="KSW1905" s="1193"/>
      <c r="KSX1905" s="1193"/>
      <c r="KSY1905" s="2153" t="s">
        <v>788</v>
      </c>
      <c r="KSZ1905" s="1800" t="s">
        <v>699</v>
      </c>
      <c r="KTA1905" s="2156">
        <v>0</v>
      </c>
      <c r="KTB1905" s="2156">
        <v>85000</v>
      </c>
      <c r="KTC1905" s="2157">
        <v>0</v>
      </c>
      <c r="KTD1905" s="1230">
        <f t="shared" si="2447"/>
        <v>0</v>
      </c>
      <c r="KTE1905" s="1193"/>
      <c r="KTF1905" s="1193"/>
      <c r="KTG1905" s="2153" t="s">
        <v>788</v>
      </c>
      <c r="KTH1905" s="1800" t="s">
        <v>699</v>
      </c>
      <c r="KTI1905" s="2156">
        <v>0</v>
      </c>
      <c r="KTJ1905" s="2156">
        <v>85000</v>
      </c>
      <c r="KTK1905" s="2157">
        <v>0</v>
      </c>
      <c r="KTL1905" s="1230">
        <f t="shared" si="2449"/>
        <v>0</v>
      </c>
      <c r="KTM1905" s="1193"/>
      <c r="KTN1905" s="1193"/>
      <c r="KTO1905" s="2153" t="s">
        <v>788</v>
      </c>
      <c r="KTP1905" s="1800" t="s">
        <v>699</v>
      </c>
      <c r="KTQ1905" s="2156">
        <v>0</v>
      </c>
      <c r="KTR1905" s="2156">
        <v>85000</v>
      </c>
      <c r="KTS1905" s="2157">
        <v>0</v>
      </c>
      <c r="KTT1905" s="1230">
        <f t="shared" si="2451"/>
        <v>0</v>
      </c>
      <c r="KTU1905" s="1193"/>
      <c r="KTV1905" s="1193"/>
      <c r="KTW1905" s="2153" t="s">
        <v>788</v>
      </c>
      <c r="KTX1905" s="1800" t="s">
        <v>699</v>
      </c>
      <c r="KTY1905" s="2156">
        <v>0</v>
      </c>
      <c r="KTZ1905" s="2156">
        <v>85000</v>
      </c>
      <c r="KUA1905" s="2157">
        <v>0</v>
      </c>
      <c r="KUB1905" s="1230">
        <f t="shared" si="2453"/>
        <v>0</v>
      </c>
      <c r="KUC1905" s="1193"/>
      <c r="KUD1905" s="1193"/>
      <c r="KUE1905" s="2153" t="s">
        <v>788</v>
      </c>
      <c r="KUF1905" s="1800" t="s">
        <v>699</v>
      </c>
      <c r="KUG1905" s="2156">
        <v>0</v>
      </c>
      <c r="KUH1905" s="2156">
        <v>85000</v>
      </c>
      <c r="KUI1905" s="2157">
        <v>0</v>
      </c>
      <c r="KUJ1905" s="1230">
        <f t="shared" si="2455"/>
        <v>0</v>
      </c>
      <c r="KUK1905" s="1193"/>
      <c r="KUL1905" s="1193"/>
      <c r="KUM1905" s="2153" t="s">
        <v>788</v>
      </c>
      <c r="KUN1905" s="1800" t="s">
        <v>699</v>
      </c>
      <c r="KUO1905" s="2156">
        <v>0</v>
      </c>
      <c r="KUP1905" s="2156">
        <v>85000</v>
      </c>
      <c r="KUQ1905" s="2157">
        <v>0</v>
      </c>
      <c r="KUR1905" s="1230">
        <f t="shared" si="2457"/>
        <v>0</v>
      </c>
      <c r="KUS1905" s="1193"/>
      <c r="KUT1905" s="1193"/>
      <c r="KUU1905" s="2153" t="s">
        <v>788</v>
      </c>
      <c r="KUV1905" s="1800" t="s">
        <v>699</v>
      </c>
      <c r="KUW1905" s="2156">
        <v>0</v>
      </c>
      <c r="KUX1905" s="2156">
        <v>85000</v>
      </c>
      <c r="KUY1905" s="2157">
        <v>0</v>
      </c>
      <c r="KUZ1905" s="1230">
        <f t="shared" si="2459"/>
        <v>0</v>
      </c>
      <c r="KVA1905" s="1193"/>
      <c r="KVB1905" s="1193"/>
      <c r="KVC1905" s="2153" t="s">
        <v>788</v>
      </c>
      <c r="KVD1905" s="1800" t="s">
        <v>699</v>
      </c>
      <c r="KVE1905" s="2156">
        <v>0</v>
      </c>
      <c r="KVF1905" s="2156">
        <v>85000</v>
      </c>
      <c r="KVG1905" s="2157">
        <v>0</v>
      </c>
      <c r="KVH1905" s="1230">
        <f t="shared" si="2461"/>
        <v>0</v>
      </c>
      <c r="KVI1905" s="1193"/>
      <c r="KVJ1905" s="1193"/>
      <c r="KVK1905" s="2153" t="s">
        <v>788</v>
      </c>
      <c r="KVL1905" s="1800" t="s">
        <v>699</v>
      </c>
      <c r="KVM1905" s="2156">
        <v>0</v>
      </c>
      <c r="KVN1905" s="2156">
        <v>85000</v>
      </c>
      <c r="KVO1905" s="2157">
        <v>0</v>
      </c>
      <c r="KVP1905" s="1230">
        <f t="shared" si="2463"/>
        <v>0</v>
      </c>
      <c r="KVQ1905" s="1193"/>
      <c r="KVR1905" s="1193"/>
      <c r="KVS1905" s="2153" t="s">
        <v>788</v>
      </c>
      <c r="KVT1905" s="1800" t="s">
        <v>699</v>
      </c>
      <c r="KVU1905" s="2156">
        <v>0</v>
      </c>
      <c r="KVV1905" s="2156">
        <v>85000</v>
      </c>
      <c r="KVW1905" s="2157">
        <v>0</v>
      </c>
      <c r="KVX1905" s="1230">
        <f t="shared" si="2465"/>
        <v>0</v>
      </c>
      <c r="KVY1905" s="1193"/>
      <c r="KVZ1905" s="1193"/>
      <c r="KWA1905" s="2153" t="s">
        <v>788</v>
      </c>
      <c r="KWB1905" s="1800" t="s">
        <v>699</v>
      </c>
      <c r="KWC1905" s="2156">
        <v>0</v>
      </c>
      <c r="KWD1905" s="2156">
        <v>85000</v>
      </c>
      <c r="KWE1905" s="2157">
        <v>0</v>
      </c>
      <c r="KWF1905" s="1230">
        <f t="shared" si="2467"/>
        <v>0</v>
      </c>
      <c r="KWG1905" s="1193"/>
      <c r="KWH1905" s="1193"/>
      <c r="KWI1905" s="2153" t="s">
        <v>788</v>
      </c>
      <c r="KWJ1905" s="1800" t="s">
        <v>699</v>
      </c>
      <c r="KWK1905" s="2156">
        <v>0</v>
      </c>
      <c r="KWL1905" s="2156">
        <v>85000</v>
      </c>
      <c r="KWM1905" s="2157">
        <v>0</v>
      </c>
      <c r="KWN1905" s="1230">
        <f t="shared" si="2469"/>
        <v>0</v>
      </c>
      <c r="KWO1905" s="1193"/>
      <c r="KWP1905" s="1193"/>
      <c r="KWQ1905" s="2153" t="s">
        <v>788</v>
      </c>
      <c r="KWR1905" s="1800" t="s">
        <v>699</v>
      </c>
      <c r="KWS1905" s="2156">
        <v>0</v>
      </c>
      <c r="KWT1905" s="2156">
        <v>85000</v>
      </c>
      <c r="KWU1905" s="2157">
        <v>0</v>
      </c>
      <c r="KWV1905" s="1230">
        <f t="shared" si="2471"/>
        <v>0</v>
      </c>
      <c r="KWW1905" s="1193"/>
      <c r="KWX1905" s="1193"/>
      <c r="KWY1905" s="2153" t="s">
        <v>788</v>
      </c>
      <c r="KWZ1905" s="1800" t="s">
        <v>699</v>
      </c>
      <c r="KXA1905" s="2156">
        <v>0</v>
      </c>
      <c r="KXB1905" s="2156">
        <v>85000</v>
      </c>
      <c r="KXC1905" s="2157">
        <v>0</v>
      </c>
      <c r="KXD1905" s="1230">
        <f t="shared" si="2473"/>
        <v>0</v>
      </c>
      <c r="KXE1905" s="1193"/>
      <c r="KXF1905" s="1193"/>
      <c r="KXG1905" s="2153" t="s">
        <v>788</v>
      </c>
      <c r="KXH1905" s="1800" t="s">
        <v>699</v>
      </c>
      <c r="KXI1905" s="2156">
        <v>0</v>
      </c>
      <c r="KXJ1905" s="2156">
        <v>85000</v>
      </c>
      <c r="KXK1905" s="2157">
        <v>0</v>
      </c>
      <c r="KXL1905" s="1230">
        <f t="shared" si="2475"/>
        <v>0</v>
      </c>
      <c r="KXM1905" s="1193"/>
      <c r="KXN1905" s="1193"/>
      <c r="KXO1905" s="2153" t="s">
        <v>788</v>
      </c>
      <c r="KXP1905" s="1800" t="s">
        <v>699</v>
      </c>
      <c r="KXQ1905" s="2156">
        <v>0</v>
      </c>
      <c r="KXR1905" s="2156">
        <v>85000</v>
      </c>
      <c r="KXS1905" s="2157">
        <v>0</v>
      </c>
      <c r="KXT1905" s="1230">
        <f t="shared" si="2477"/>
        <v>0</v>
      </c>
      <c r="KXU1905" s="1193"/>
      <c r="KXV1905" s="1193"/>
      <c r="KXW1905" s="2153" t="s">
        <v>788</v>
      </c>
      <c r="KXX1905" s="1800" t="s">
        <v>699</v>
      </c>
      <c r="KXY1905" s="2156">
        <v>0</v>
      </c>
      <c r="KXZ1905" s="2156">
        <v>85000</v>
      </c>
      <c r="KYA1905" s="2157">
        <v>0</v>
      </c>
      <c r="KYB1905" s="1230">
        <f t="shared" si="2479"/>
        <v>0</v>
      </c>
      <c r="KYC1905" s="1193"/>
      <c r="KYD1905" s="1193"/>
      <c r="KYE1905" s="2153" t="s">
        <v>788</v>
      </c>
      <c r="KYF1905" s="1800" t="s">
        <v>699</v>
      </c>
      <c r="KYG1905" s="2156">
        <v>0</v>
      </c>
      <c r="KYH1905" s="2156">
        <v>85000</v>
      </c>
      <c r="KYI1905" s="2157">
        <v>0</v>
      </c>
      <c r="KYJ1905" s="1230">
        <f t="shared" si="2481"/>
        <v>0</v>
      </c>
      <c r="KYK1905" s="1193"/>
      <c r="KYL1905" s="1193"/>
      <c r="KYM1905" s="2153" t="s">
        <v>788</v>
      </c>
      <c r="KYN1905" s="1800" t="s">
        <v>699</v>
      </c>
      <c r="KYO1905" s="2156">
        <v>0</v>
      </c>
      <c r="KYP1905" s="2156">
        <v>85000</v>
      </c>
      <c r="KYQ1905" s="2157">
        <v>0</v>
      </c>
      <c r="KYR1905" s="1230">
        <f t="shared" si="2483"/>
        <v>0</v>
      </c>
      <c r="KYS1905" s="1193"/>
      <c r="KYT1905" s="1193"/>
      <c r="KYU1905" s="2153" t="s">
        <v>788</v>
      </c>
      <c r="KYV1905" s="1800" t="s">
        <v>699</v>
      </c>
      <c r="KYW1905" s="2156">
        <v>0</v>
      </c>
      <c r="KYX1905" s="2156">
        <v>85000</v>
      </c>
      <c r="KYY1905" s="2157">
        <v>0</v>
      </c>
      <c r="KYZ1905" s="1230">
        <f t="shared" si="2485"/>
        <v>0</v>
      </c>
      <c r="KZA1905" s="1193"/>
      <c r="KZB1905" s="1193"/>
      <c r="KZC1905" s="2153" t="s">
        <v>788</v>
      </c>
      <c r="KZD1905" s="1800" t="s">
        <v>699</v>
      </c>
      <c r="KZE1905" s="2156">
        <v>0</v>
      </c>
      <c r="KZF1905" s="2156">
        <v>85000</v>
      </c>
      <c r="KZG1905" s="2157">
        <v>0</v>
      </c>
      <c r="KZH1905" s="1230">
        <f t="shared" si="2487"/>
        <v>0</v>
      </c>
      <c r="KZI1905" s="1193"/>
      <c r="KZJ1905" s="1193"/>
      <c r="KZK1905" s="2153" t="s">
        <v>788</v>
      </c>
      <c r="KZL1905" s="1800" t="s">
        <v>699</v>
      </c>
      <c r="KZM1905" s="2156">
        <v>0</v>
      </c>
      <c r="KZN1905" s="2156">
        <v>85000</v>
      </c>
      <c r="KZO1905" s="2157">
        <v>0</v>
      </c>
      <c r="KZP1905" s="1230">
        <f t="shared" si="2489"/>
        <v>0</v>
      </c>
      <c r="KZQ1905" s="1193"/>
      <c r="KZR1905" s="1193"/>
      <c r="KZS1905" s="2153" t="s">
        <v>788</v>
      </c>
      <c r="KZT1905" s="1800" t="s">
        <v>699</v>
      </c>
      <c r="KZU1905" s="2156">
        <v>0</v>
      </c>
      <c r="KZV1905" s="2156">
        <v>85000</v>
      </c>
      <c r="KZW1905" s="2157">
        <v>0</v>
      </c>
      <c r="KZX1905" s="1230">
        <f t="shared" si="2491"/>
        <v>0</v>
      </c>
      <c r="KZY1905" s="1193"/>
      <c r="KZZ1905" s="1193"/>
      <c r="LAA1905" s="2153" t="s">
        <v>788</v>
      </c>
      <c r="LAB1905" s="1800" t="s">
        <v>699</v>
      </c>
      <c r="LAC1905" s="2156">
        <v>0</v>
      </c>
      <c r="LAD1905" s="2156">
        <v>85000</v>
      </c>
      <c r="LAE1905" s="2157">
        <v>0</v>
      </c>
      <c r="LAF1905" s="1230">
        <f t="shared" si="2493"/>
        <v>0</v>
      </c>
      <c r="LAG1905" s="1193"/>
      <c r="LAH1905" s="1193"/>
      <c r="LAI1905" s="2153" t="s">
        <v>788</v>
      </c>
      <c r="LAJ1905" s="1800" t="s">
        <v>699</v>
      </c>
      <c r="LAK1905" s="2156">
        <v>0</v>
      </c>
      <c r="LAL1905" s="2156">
        <v>85000</v>
      </c>
      <c r="LAM1905" s="2157">
        <v>0</v>
      </c>
      <c r="LAN1905" s="1230">
        <f t="shared" si="2495"/>
        <v>0</v>
      </c>
      <c r="LAO1905" s="1193"/>
      <c r="LAP1905" s="1193"/>
      <c r="LAQ1905" s="2153" t="s">
        <v>788</v>
      </c>
      <c r="LAR1905" s="1800" t="s">
        <v>699</v>
      </c>
      <c r="LAS1905" s="2156">
        <v>0</v>
      </c>
      <c r="LAT1905" s="2156">
        <v>85000</v>
      </c>
      <c r="LAU1905" s="2157">
        <v>0</v>
      </c>
      <c r="LAV1905" s="1230">
        <f t="shared" si="2497"/>
        <v>0</v>
      </c>
      <c r="LAW1905" s="1193"/>
      <c r="LAX1905" s="1193"/>
      <c r="LAY1905" s="2153" t="s">
        <v>788</v>
      </c>
      <c r="LAZ1905" s="1800" t="s">
        <v>699</v>
      </c>
      <c r="LBA1905" s="2156">
        <v>0</v>
      </c>
      <c r="LBB1905" s="2156">
        <v>85000</v>
      </c>
      <c r="LBC1905" s="2157">
        <v>0</v>
      </c>
      <c r="LBD1905" s="1230">
        <f t="shared" si="2499"/>
        <v>0</v>
      </c>
      <c r="LBE1905" s="1193"/>
      <c r="LBF1905" s="1193"/>
      <c r="LBG1905" s="2153" t="s">
        <v>788</v>
      </c>
      <c r="LBH1905" s="1800" t="s">
        <v>699</v>
      </c>
      <c r="LBI1905" s="2156">
        <v>0</v>
      </c>
      <c r="LBJ1905" s="2156">
        <v>85000</v>
      </c>
      <c r="LBK1905" s="2157">
        <v>0</v>
      </c>
      <c r="LBL1905" s="1230">
        <f t="shared" si="2501"/>
        <v>0</v>
      </c>
      <c r="LBM1905" s="1193"/>
      <c r="LBN1905" s="1193"/>
      <c r="LBO1905" s="2153" t="s">
        <v>788</v>
      </c>
      <c r="LBP1905" s="1800" t="s">
        <v>699</v>
      </c>
      <c r="LBQ1905" s="2156">
        <v>0</v>
      </c>
      <c r="LBR1905" s="2156">
        <v>85000</v>
      </c>
      <c r="LBS1905" s="2157">
        <v>0</v>
      </c>
      <c r="LBT1905" s="1230">
        <f t="shared" si="2503"/>
        <v>0</v>
      </c>
      <c r="LBU1905" s="1193"/>
      <c r="LBV1905" s="1193"/>
      <c r="LBW1905" s="2153" t="s">
        <v>788</v>
      </c>
      <c r="LBX1905" s="1800" t="s">
        <v>699</v>
      </c>
      <c r="LBY1905" s="2156">
        <v>0</v>
      </c>
      <c r="LBZ1905" s="2156">
        <v>85000</v>
      </c>
      <c r="LCA1905" s="2157">
        <v>0</v>
      </c>
      <c r="LCB1905" s="1230">
        <f t="shared" si="2505"/>
        <v>0</v>
      </c>
      <c r="LCC1905" s="1193"/>
      <c r="LCD1905" s="1193"/>
      <c r="LCE1905" s="2153" t="s">
        <v>788</v>
      </c>
      <c r="LCF1905" s="1800" t="s">
        <v>699</v>
      </c>
      <c r="LCG1905" s="2156">
        <v>0</v>
      </c>
      <c r="LCH1905" s="2156">
        <v>85000</v>
      </c>
      <c r="LCI1905" s="2157">
        <v>0</v>
      </c>
      <c r="LCJ1905" s="1230">
        <f t="shared" si="2507"/>
        <v>0</v>
      </c>
      <c r="LCK1905" s="1193"/>
      <c r="LCL1905" s="1193"/>
      <c r="LCM1905" s="2153" t="s">
        <v>788</v>
      </c>
      <c r="LCN1905" s="1800" t="s">
        <v>699</v>
      </c>
      <c r="LCO1905" s="2156">
        <v>0</v>
      </c>
      <c r="LCP1905" s="2156">
        <v>85000</v>
      </c>
      <c r="LCQ1905" s="2157">
        <v>0</v>
      </c>
      <c r="LCR1905" s="1230">
        <f t="shared" si="2509"/>
        <v>0</v>
      </c>
      <c r="LCS1905" s="1193"/>
      <c r="LCT1905" s="1193"/>
      <c r="LCU1905" s="2153" t="s">
        <v>788</v>
      </c>
      <c r="LCV1905" s="1800" t="s">
        <v>699</v>
      </c>
      <c r="LCW1905" s="2156">
        <v>0</v>
      </c>
      <c r="LCX1905" s="2156">
        <v>85000</v>
      </c>
      <c r="LCY1905" s="2157">
        <v>0</v>
      </c>
      <c r="LCZ1905" s="1230">
        <f t="shared" si="2511"/>
        <v>0</v>
      </c>
      <c r="LDA1905" s="1193"/>
      <c r="LDB1905" s="1193"/>
      <c r="LDC1905" s="2153" t="s">
        <v>788</v>
      </c>
      <c r="LDD1905" s="1800" t="s">
        <v>699</v>
      </c>
      <c r="LDE1905" s="2156">
        <v>0</v>
      </c>
      <c r="LDF1905" s="2156">
        <v>85000</v>
      </c>
      <c r="LDG1905" s="2157">
        <v>0</v>
      </c>
      <c r="LDH1905" s="1230">
        <f t="shared" si="2513"/>
        <v>0</v>
      </c>
      <c r="LDI1905" s="1193"/>
      <c r="LDJ1905" s="1193"/>
      <c r="LDK1905" s="2153" t="s">
        <v>788</v>
      </c>
      <c r="LDL1905" s="1800" t="s">
        <v>699</v>
      </c>
      <c r="LDM1905" s="2156">
        <v>0</v>
      </c>
      <c r="LDN1905" s="2156">
        <v>85000</v>
      </c>
      <c r="LDO1905" s="2157">
        <v>0</v>
      </c>
      <c r="LDP1905" s="1230">
        <f t="shared" si="2515"/>
        <v>0</v>
      </c>
      <c r="LDQ1905" s="1193"/>
      <c r="LDR1905" s="1193"/>
      <c r="LDS1905" s="2153" t="s">
        <v>788</v>
      </c>
      <c r="LDT1905" s="1800" t="s">
        <v>699</v>
      </c>
      <c r="LDU1905" s="2156">
        <v>0</v>
      </c>
      <c r="LDV1905" s="2156">
        <v>85000</v>
      </c>
      <c r="LDW1905" s="2157">
        <v>0</v>
      </c>
      <c r="LDX1905" s="1230">
        <f t="shared" si="2517"/>
        <v>0</v>
      </c>
      <c r="LDY1905" s="1193"/>
      <c r="LDZ1905" s="1193"/>
      <c r="LEA1905" s="2153" t="s">
        <v>788</v>
      </c>
      <c r="LEB1905" s="1800" t="s">
        <v>699</v>
      </c>
      <c r="LEC1905" s="2156">
        <v>0</v>
      </c>
      <c r="LED1905" s="2156">
        <v>85000</v>
      </c>
      <c r="LEE1905" s="2157">
        <v>0</v>
      </c>
      <c r="LEF1905" s="1230">
        <f t="shared" si="2519"/>
        <v>0</v>
      </c>
      <c r="LEG1905" s="1193"/>
      <c r="LEH1905" s="1193"/>
      <c r="LEI1905" s="2153" t="s">
        <v>788</v>
      </c>
      <c r="LEJ1905" s="1800" t="s">
        <v>699</v>
      </c>
      <c r="LEK1905" s="2156">
        <v>0</v>
      </c>
      <c r="LEL1905" s="2156">
        <v>85000</v>
      </c>
      <c r="LEM1905" s="2157">
        <v>0</v>
      </c>
      <c r="LEN1905" s="1230">
        <f t="shared" si="2521"/>
        <v>0</v>
      </c>
      <c r="LEO1905" s="1193"/>
      <c r="LEP1905" s="1193"/>
      <c r="LEQ1905" s="2153" t="s">
        <v>788</v>
      </c>
      <c r="LER1905" s="1800" t="s">
        <v>699</v>
      </c>
      <c r="LES1905" s="2156">
        <v>0</v>
      </c>
      <c r="LET1905" s="2156">
        <v>85000</v>
      </c>
      <c r="LEU1905" s="2157">
        <v>0</v>
      </c>
      <c r="LEV1905" s="1230">
        <f t="shared" si="2523"/>
        <v>0</v>
      </c>
      <c r="LEW1905" s="1193"/>
      <c r="LEX1905" s="1193"/>
      <c r="LEY1905" s="2153" t="s">
        <v>788</v>
      </c>
      <c r="LEZ1905" s="1800" t="s">
        <v>699</v>
      </c>
      <c r="LFA1905" s="2156">
        <v>0</v>
      </c>
      <c r="LFB1905" s="2156">
        <v>85000</v>
      </c>
      <c r="LFC1905" s="2157">
        <v>0</v>
      </c>
      <c r="LFD1905" s="1230">
        <f t="shared" si="2525"/>
        <v>0</v>
      </c>
      <c r="LFE1905" s="1193"/>
      <c r="LFF1905" s="1193"/>
      <c r="LFG1905" s="2153" t="s">
        <v>788</v>
      </c>
      <c r="LFH1905" s="1800" t="s">
        <v>699</v>
      </c>
      <c r="LFI1905" s="2156">
        <v>0</v>
      </c>
      <c r="LFJ1905" s="2156">
        <v>85000</v>
      </c>
      <c r="LFK1905" s="2157">
        <v>0</v>
      </c>
      <c r="LFL1905" s="1230">
        <f t="shared" si="2527"/>
        <v>0</v>
      </c>
      <c r="LFM1905" s="1193"/>
      <c r="LFN1905" s="1193"/>
      <c r="LFO1905" s="2153" t="s">
        <v>788</v>
      </c>
      <c r="LFP1905" s="1800" t="s">
        <v>699</v>
      </c>
      <c r="LFQ1905" s="2156">
        <v>0</v>
      </c>
      <c r="LFR1905" s="2156">
        <v>85000</v>
      </c>
      <c r="LFS1905" s="2157">
        <v>0</v>
      </c>
      <c r="LFT1905" s="1230">
        <f t="shared" si="2529"/>
        <v>0</v>
      </c>
      <c r="LFU1905" s="1193"/>
      <c r="LFV1905" s="1193"/>
      <c r="LFW1905" s="2153" t="s">
        <v>788</v>
      </c>
      <c r="LFX1905" s="1800" t="s">
        <v>699</v>
      </c>
      <c r="LFY1905" s="2156">
        <v>0</v>
      </c>
      <c r="LFZ1905" s="2156">
        <v>85000</v>
      </c>
      <c r="LGA1905" s="2157">
        <v>0</v>
      </c>
      <c r="LGB1905" s="1230">
        <f t="shared" si="2531"/>
        <v>0</v>
      </c>
      <c r="LGC1905" s="1193"/>
      <c r="LGD1905" s="1193"/>
      <c r="LGE1905" s="2153" t="s">
        <v>788</v>
      </c>
      <c r="LGF1905" s="1800" t="s">
        <v>699</v>
      </c>
      <c r="LGG1905" s="2156">
        <v>0</v>
      </c>
      <c r="LGH1905" s="2156">
        <v>85000</v>
      </c>
      <c r="LGI1905" s="2157">
        <v>0</v>
      </c>
      <c r="LGJ1905" s="1230">
        <f t="shared" si="2533"/>
        <v>0</v>
      </c>
      <c r="LGK1905" s="1193"/>
      <c r="LGL1905" s="1193"/>
      <c r="LGM1905" s="2153" t="s">
        <v>788</v>
      </c>
      <c r="LGN1905" s="1800" t="s">
        <v>699</v>
      </c>
      <c r="LGO1905" s="2156">
        <v>0</v>
      </c>
      <c r="LGP1905" s="2156">
        <v>85000</v>
      </c>
      <c r="LGQ1905" s="2157">
        <v>0</v>
      </c>
      <c r="LGR1905" s="1230">
        <f t="shared" si="2535"/>
        <v>0</v>
      </c>
      <c r="LGS1905" s="1193"/>
      <c r="LGT1905" s="1193"/>
      <c r="LGU1905" s="2153" t="s">
        <v>788</v>
      </c>
      <c r="LGV1905" s="1800" t="s">
        <v>699</v>
      </c>
      <c r="LGW1905" s="2156">
        <v>0</v>
      </c>
      <c r="LGX1905" s="2156">
        <v>85000</v>
      </c>
      <c r="LGY1905" s="2157">
        <v>0</v>
      </c>
      <c r="LGZ1905" s="1230">
        <f t="shared" si="2537"/>
        <v>0</v>
      </c>
      <c r="LHA1905" s="1193"/>
      <c r="LHB1905" s="1193"/>
      <c r="LHC1905" s="2153" t="s">
        <v>788</v>
      </c>
      <c r="LHD1905" s="1800" t="s">
        <v>699</v>
      </c>
      <c r="LHE1905" s="2156">
        <v>0</v>
      </c>
      <c r="LHF1905" s="2156">
        <v>85000</v>
      </c>
      <c r="LHG1905" s="2157">
        <v>0</v>
      </c>
      <c r="LHH1905" s="1230">
        <f t="shared" si="2539"/>
        <v>0</v>
      </c>
      <c r="LHI1905" s="1193"/>
      <c r="LHJ1905" s="1193"/>
      <c r="LHK1905" s="2153" t="s">
        <v>788</v>
      </c>
      <c r="LHL1905" s="1800" t="s">
        <v>699</v>
      </c>
      <c r="LHM1905" s="2156">
        <v>0</v>
      </c>
      <c r="LHN1905" s="2156">
        <v>85000</v>
      </c>
      <c r="LHO1905" s="2157">
        <v>0</v>
      </c>
      <c r="LHP1905" s="1230">
        <f t="shared" si="2541"/>
        <v>0</v>
      </c>
      <c r="LHQ1905" s="1193"/>
      <c r="LHR1905" s="1193"/>
      <c r="LHS1905" s="2153" t="s">
        <v>788</v>
      </c>
      <c r="LHT1905" s="1800" t="s">
        <v>699</v>
      </c>
      <c r="LHU1905" s="2156">
        <v>0</v>
      </c>
      <c r="LHV1905" s="2156">
        <v>85000</v>
      </c>
      <c r="LHW1905" s="2157">
        <v>0</v>
      </c>
      <c r="LHX1905" s="1230">
        <f t="shared" si="2543"/>
        <v>0</v>
      </c>
      <c r="LHY1905" s="1193"/>
      <c r="LHZ1905" s="1193"/>
      <c r="LIA1905" s="2153" t="s">
        <v>788</v>
      </c>
      <c r="LIB1905" s="1800" t="s">
        <v>699</v>
      </c>
      <c r="LIC1905" s="2156">
        <v>0</v>
      </c>
      <c r="LID1905" s="2156">
        <v>85000</v>
      </c>
      <c r="LIE1905" s="2157">
        <v>0</v>
      </c>
      <c r="LIF1905" s="1230">
        <f t="shared" si="2545"/>
        <v>0</v>
      </c>
      <c r="LIG1905" s="1193"/>
      <c r="LIH1905" s="1193"/>
      <c r="LII1905" s="2153" t="s">
        <v>788</v>
      </c>
      <c r="LIJ1905" s="1800" t="s">
        <v>699</v>
      </c>
      <c r="LIK1905" s="2156">
        <v>0</v>
      </c>
      <c r="LIL1905" s="2156">
        <v>85000</v>
      </c>
      <c r="LIM1905" s="2157">
        <v>0</v>
      </c>
      <c r="LIN1905" s="1230">
        <f t="shared" si="2547"/>
        <v>0</v>
      </c>
      <c r="LIO1905" s="1193"/>
      <c r="LIP1905" s="1193"/>
      <c r="LIQ1905" s="2153" t="s">
        <v>788</v>
      </c>
      <c r="LIR1905" s="1800" t="s">
        <v>699</v>
      </c>
      <c r="LIS1905" s="2156">
        <v>0</v>
      </c>
      <c r="LIT1905" s="2156">
        <v>85000</v>
      </c>
      <c r="LIU1905" s="2157">
        <v>0</v>
      </c>
      <c r="LIV1905" s="1230">
        <f t="shared" si="2549"/>
        <v>0</v>
      </c>
      <c r="LIW1905" s="1193"/>
      <c r="LIX1905" s="1193"/>
      <c r="LIY1905" s="2153" t="s">
        <v>788</v>
      </c>
      <c r="LIZ1905" s="1800" t="s">
        <v>699</v>
      </c>
      <c r="LJA1905" s="2156">
        <v>0</v>
      </c>
      <c r="LJB1905" s="2156">
        <v>85000</v>
      </c>
      <c r="LJC1905" s="2157">
        <v>0</v>
      </c>
      <c r="LJD1905" s="1230">
        <f t="shared" si="2551"/>
        <v>0</v>
      </c>
      <c r="LJE1905" s="1193"/>
      <c r="LJF1905" s="1193"/>
      <c r="LJG1905" s="2153" t="s">
        <v>788</v>
      </c>
      <c r="LJH1905" s="1800" t="s">
        <v>699</v>
      </c>
      <c r="LJI1905" s="2156">
        <v>0</v>
      </c>
      <c r="LJJ1905" s="2156">
        <v>85000</v>
      </c>
      <c r="LJK1905" s="2157">
        <v>0</v>
      </c>
      <c r="LJL1905" s="1230">
        <f t="shared" si="2553"/>
        <v>0</v>
      </c>
      <c r="LJM1905" s="1193"/>
      <c r="LJN1905" s="1193"/>
      <c r="LJO1905" s="2153" t="s">
        <v>788</v>
      </c>
      <c r="LJP1905" s="1800" t="s">
        <v>699</v>
      </c>
      <c r="LJQ1905" s="2156">
        <v>0</v>
      </c>
      <c r="LJR1905" s="2156">
        <v>85000</v>
      </c>
      <c r="LJS1905" s="2157">
        <v>0</v>
      </c>
      <c r="LJT1905" s="1230">
        <f t="shared" si="2555"/>
        <v>0</v>
      </c>
      <c r="LJU1905" s="1193"/>
      <c r="LJV1905" s="1193"/>
      <c r="LJW1905" s="2153" t="s">
        <v>788</v>
      </c>
      <c r="LJX1905" s="1800" t="s">
        <v>699</v>
      </c>
      <c r="LJY1905" s="2156">
        <v>0</v>
      </c>
      <c r="LJZ1905" s="2156">
        <v>85000</v>
      </c>
      <c r="LKA1905" s="2157">
        <v>0</v>
      </c>
      <c r="LKB1905" s="1230">
        <f t="shared" si="2557"/>
        <v>0</v>
      </c>
      <c r="LKC1905" s="1193"/>
      <c r="LKD1905" s="1193"/>
      <c r="LKE1905" s="2153" t="s">
        <v>788</v>
      </c>
      <c r="LKF1905" s="1800" t="s">
        <v>699</v>
      </c>
      <c r="LKG1905" s="2156">
        <v>0</v>
      </c>
      <c r="LKH1905" s="2156">
        <v>85000</v>
      </c>
      <c r="LKI1905" s="2157">
        <v>0</v>
      </c>
      <c r="LKJ1905" s="1230">
        <f t="shared" si="2559"/>
        <v>0</v>
      </c>
      <c r="LKK1905" s="1193"/>
      <c r="LKL1905" s="1193"/>
      <c r="LKM1905" s="2153" t="s">
        <v>788</v>
      </c>
      <c r="LKN1905" s="1800" t="s">
        <v>699</v>
      </c>
      <c r="LKO1905" s="2156">
        <v>0</v>
      </c>
      <c r="LKP1905" s="2156">
        <v>85000</v>
      </c>
      <c r="LKQ1905" s="2157">
        <v>0</v>
      </c>
      <c r="LKR1905" s="1230">
        <f t="shared" si="2561"/>
        <v>0</v>
      </c>
      <c r="LKS1905" s="1193"/>
      <c r="LKT1905" s="1193"/>
      <c r="LKU1905" s="2153" t="s">
        <v>788</v>
      </c>
      <c r="LKV1905" s="1800" t="s">
        <v>699</v>
      </c>
      <c r="LKW1905" s="2156">
        <v>0</v>
      </c>
      <c r="LKX1905" s="2156">
        <v>85000</v>
      </c>
      <c r="LKY1905" s="2157">
        <v>0</v>
      </c>
      <c r="LKZ1905" s="1230">
        <f t="shared" si="2563"/>
        <v>0</v>
      </c>
      <c r="LLA1905" s="1193"/>
      <c r="LLB1905" s="1193"/>
      <c r="LLC1905" s="2153" t="s">
        <v>788</v>
      </c>
      <c r="LLD1905" s="1800" t="s">
        <v>699</v>
      </c>
      <c r="LLE1905" s="2156">
        <v>0</v>
      </c>
      <c r="LLF1905" s="2156">
        <v>85000</v>
      </c>
      <c r="LLG1905" s="2157">
        <v>0</v>
      </c>
      <c r="LLH1905" s="1230">
        <f t="shared" si="2565"/>
        <v>0</v>
      </c>
      <c r="LLI1905" s="1193"/>
      <c r="LLJ1905" s="1193"/>
      <c r="LLK1905" s="2153" t="s">
        <v>788</v>
      </c>
      <c r="LLL1905" s="1800" t="s">
        <v>699</v>
      </c>
      <c r="LLM1905" s="2156">
        <v>0</v>
      </c>
      <c r="LLN1905" s="2156">
        <v>85000</v>
      </c>
      <c r="LLO1905" s="2157">
        <v>0</v>
      </c>
      <c r="LLP1905" s="1230">
        <f t="shared" si="2567"/>
        <v>0</v>
      </c>
      <c r="LLQ1905" s="1193"/>
      <c r="LLR1905" s="1193"/>
      <c r="LLS1905" s="2153" t="s">
        <v>788</v>
      </c>
      <c r="LLT1905" s="1800" t="s">
        <v>699</v>
      </c>
      <c r="LLU1905" s="2156">
        <v>0</v>
      </c>
      <c r="LLV1905" s="2156">
        <v>85000</v>
      </c>
      <c r="LLW1905" s="2157">
        <v>0</v>
      </c>
      <c r="LLX1905" s="1230">
        <f t="shared" si="2569"/>
        <v>0</v>
      </c>
      <c r="LLY1905" s="1193"/>
      <c r="LLZ1905" s="1193"/>
      <c r="LMA1905" s="2153" t="s">
        <v>788</v>
      </c>
      <c r="LMB1905" s="1800" t="s">
        <v>699</v>
      </c>
      <c r="LMC1905" s="2156">
        <v>0</v>
      </c>
      <c r="LMD1905" s="2156">
        <v>85000</v>
      </c>
      <c r="LME1905" s="2157">
        <v>0</v>
      </c>
      <c r="LMF1905" s="1230">
        <f t="shared" si="2571"/>
        <v>0</v>
      </c>
      <c r="LMG1905" s="1193"/>
      <c r="LMH1905" s="1193"/>
      <c r="LMI1905" s="2153" t="s">
        <v>788</v>
      </c>
      <c r="LMJ1905" s="1800" t="s">
        <v>699</v>
      </c>
      <c r="LMK1905" s="2156">
        <v>0</v>
      </c>
      <c r="LML1905" s="2156">
        <v>85000</v>
      </c>
      <c r="LMM1905" s="2157">
        <v>0</v>
      </c>
      <c r="LMN1905" s="1230">
        <f t="shared" si="2573"/>
        <v>0</v>
      </c>
      <c r="LMO1905" s="1193"/>
      <c r="LMP1905" s="1193"/>
      <c r="LMQ1905" s="2153" t="s">
        <v>788</v>
      </c>
      <c r="LMR1905" s="1800" t="s">
        <v>699</v>
      </c>
      <c r="LMS1905" s="2156">
        <v>0</v>
      </c>
      <c r="LMT1905" s="2156">
        <v>85000</v>
      </c>
      <c r="LMU1905" s="2157">
        <v>0</v>
      </c>
      <c r="LMV1905" s="1230">
        <f t="shared" si="2575"/>
        <v>0</v>
      </c>
      <c r="LMW1905" s="1193"/>
      <c r="LMX1905" s="1193"/>
      <c r="LMY1905" s="2153" t="s">
        <v>788</v>
      </c>
      <c r="LMZ1905" s="1800" t="s">
        <v>699</v>
      </c>
      <c r="LNA1905" s="2156">
        <v>0</v>
      </c>
      <c r="LNB1905" s="2156">
        <v>85000</v>
      </c>
      <c r="LNC1905" s="2157">
        <v>0</v>
      </c>
      <c r="LND1905" s="1230">
        <f t="shared" si="2577"/>
        <v>0</v>
      </c>
      <c r="LNE1905" s="1193"/>
      <c r="LNF1905" s="1193"/>
      <c r="LNG1905" s="2153" t="s">
        <v>788</v>
      </c>
      <c r="LNH1905" s="1800" t="s">
        <v>699</v>
      </c>
      <c r="LNI1905" s="2156">
        <v>0</v>
      </c>
      <c r="LNJ1905" s="2156">
        <v>85000</v>
      </c>
      <c r="LNK1905" s="2157">
        <v>0</v>
      </c>
      <c r="LNL1905" s="1230">
        <f t="shared" si="2579"/>
        <v>0</v>
      </c>
      <c r="LNM1905" s="1193"/>
      <c r="LNN1905" s="1193"/>
      <c r="LNO1905" s="2153" t="s">
        <v>788</v>
      </c>
      <c r="LNP1905" s="1800" t="s">
        <v>699</v>
      </c>
      <c r="LNQ1905" s="2156">
        <v>0</v>
      </c>
      <c r="LNR1905" s="2156">
        <v>85000</v>
      </c>
      <c r="LNS1905" s="2157">
        <v>0</v>
      </c>
      <c r="LNT1905" s="1230">
        <f t="shared" si="2581"/>
        <v>0</v>
      </c>
      <c r="LNU1905" s="1193"/>
      <c r="LNV1905" s="1193"/>
      <c r="LNW1905" s="2153" t="s">
        <v>788</v>
      </c>
      <c r="LNX1905" s="1800" t="s">
        <v>699</v>
      </c>
      <c r="LNY1905" s="2156">
        <v>0</v>
      </c>
      <c r="LNZ1905" s="2156">
        <v>85000</v>
      </c>
      <c r="LOA1905" s="2157">
        <v>0</v>
      </c>
      <c r="LOB1905" s="1230">
        <f t="shared" si="2583"/>
        <v>0</v>
      </c>
      <c r="LOC1905" s="1193"/>
      <c r="LOD1905" s="1193"/>
      <c r="LOE1905" s="2153" t="s">
        <v>788</v>
      </c>
      <c r="LOF1905" s="1800" t="s">
        <v>699</v>
      </c>
      <c r="LOG1905" s="2156">
        <v>0</v>
      </c>
      <c r="LOH1905" s="2156">
        <v>85000</v>
      </c>
      <c r="LOI1905" s="2157">
        <v>0</v>
      </c>
      <c r="LOJ1905" s="1230">
        <f t="shared" si="2585"/>
        <v>0</v>
      </c>
      <c r="LOK1905" s="1193"/>
      <c r="LOL1905" s="1193"/>
      <c r="LOM1905" s="2153" t="s">
        <v>788</v>
      </c>
      <c r="LON1905" s="1800" t="s">
        <v>699</v>
      </c>
      <c r="LOO1905" s="2156">
        <v>0</v>
      </c>
      <c r="LOP1905" s="2156">
        <v>85000</v>
      </c>
      <c r="LOQ1905" s="2157">
        <v>0</v>
      </c>
      <c r="LOR1905" s="1230">
        <f t="shared" si="2587"/>
        <v>0</v>
      </c>
      <c r="LOS1905" s="1193"/>
      <c r="LOT1905" s="1193"/>
      <c r="LOU1905" s="2153" t="s">
        <v>788</v>
      </c>
      <c r="LOV1905" s="1800" t="s">
        <v>699</v>
      </c>
      <c r="LOW1905" s="2156">
        <v>0</v>
      </c>
      <c r="LOX1905" s="2156">
        <v>85000</v>
      </c>
      <c r="LOY1905" s="2157">
        <v>0</v>
      </c>
      <c r="LOZ1905" s="1230">
        <f t="shared" si="2589"/>
        <v>0</v>
      </c>
      <c r="LPA1905" s="1193"/>
      <c r="LPB1905" s="1193"/>
      <c r="LPC1905" s="2153" t="s">
        <v>788</v>
      </c>
      <c r="LPD1905" s="1800" t="s">
        <v>699</v>
      </c>
      <c r="LPE1905" s="2156">
        <v>0</v>
      </c>
      <c r="LPF1905" s="2156">
        <v>85000</v>
      </c>
      <c r="LPG1905" s="2157">
        <v>0</v>
      </c>
      <c r="LPH1905" s="1230">
        <f t="shared" si="2591"/>
        <v>0</v>
      </c>
      <c r="LPI1905" s="1193"/>
      <c r="LPJ1905" s="1193"/>
      <c r="LPK1905" s="2153" t="s">
        <v>788</v>
      </c>
      <c r="LPL1905" s="1800" t="s">
        <v>699</v>
      </c>
      <c r="LPM1905" s="2156">
        <v>0</v>
      </c>
      <c r="LPN1905" s="2156">
        <v>85000</v>
      </c>
      <c r="LPO1905" s="2157">
        <v>0</v>
      </c>
      <c r="LPP1905" s="1230">
        <f t="shared" si="2593"/>
        <v>0</v>
      </c>
      <c r="LPQ1905" s="1193"/>
      <c r="LPR1905" s="1193"/>
      <c r="LPS1905" s="2153" t="s">
        <v>788</v>
      </c>
      <c r="LPT1905" s="1800" t="s">
        <v>699</v>
      </c>
      <c r="LPU1905" s="2156">
        <v>0</v>
      </c>
      <c r="LPV1905" s="2156">
        <v>85000</v>
      </c>
      <c r="LPW1905" s="2157">
        <v>0</v>
      </c>
      <c r="LPX1905" s="1230">
        <f t="shared" si="2595"/>
        <v>0</v>
      </c>
      <c r="LPY1905" s="1193"/>
      <c r="LPZ1905" s="1193"/>
      <c r="LQA1905" s="2153" t="s">
        <v>788</v>
      </c>
      <c r="LQB1905" s="1800" t="s">
        <v>699</v>
      </c>
      <c r="LQC1905" s="2156">
        <v>0</v>
      </c>
      <c r="LQD1905" s="2156">
        <v>85000</v>
      </c>
      <c r="LQE1905" s="2157">
        <v>0</v>
      </c>
      <c r="LQF1905" s="1230">
        <f t="shared" si="2597"/>
        <v>0</v>
      </c>
      <c r="LQG1905" s="1193"/>
      <c r="LQH1905" s="1193"/>
      <c r="LQI1905" s="2153" t="s">
        <v>788</v>
      </c>
      <c r="LQJ1905" s="1800" t="s">
        <v>699</v>
      </c>
      <c r="LQK1905" s="2156">
        <v>0</v>
      </c>
      <c r="LQL1905" s="2156">
        <v>85000</v>
      </c>
      <c r="LQM1905" s="2157">
        <v>0</v>
      </c>
      <c r="LQN1905" s="1230">
        <f t="shared" si="2599"/>
        <v>0</v>
      </c>
      <c r="LQO1905" s="1193"/>
      <c r="LQP1905" s="1193"/>
      <c r="LQQ1905" s="2153" t="s">
        <v>788</v>
      </c>
      <c r="LQR1905" s="1800" t="s">
        <v>699</v>
      </c>
      <c r="LQS1905" s="2156">
        <v>0</v>
      </c>
      <c r="LQT1905" s="2156">
        <v>85000</v>
      </c>
      <c r="LQU1905" s="2157">
        <v>0</v>
      </c>
      <c r="LQV1905" s="1230">
        <f t="shared" si="2601"/>
        <v>0</v>
      </c>
      <c r="LQW1905" s="1193"/>
      <c r="LQX1905" s="1193"/>
      <c r="LQY1905" s="2153" t="s">
        <v>788</v>
      </c>
      <c r="LQZ1905" s="1800" t="s">
        <v>699</v>
      </c>
      <c r="LRA1905" s="2156">
        <v>0</v>
      </c>
      <c r="LRB1905" s="2156">
        <v>85000</v>
      </c>
      <c r="LRC1905" s="2157">
        <v>0</v>
      </c>
      <c r="LRD1905" s="1230">
        <f t="shared" si="2603"/>
        <v>0</v>
      </c>
      <c r="LRE1905" s="1193"/>
      <c r="LRF1905" s="1193"/>
      <c r="LRG1905" s="2153" t="s">
        <v>788</v>
      </c>
      <c r="LRH1905" s="1800" t="s">
        <v>699</v>
      </c>
      <c r="LRI1905" s="2156">
        <v>0</v>
      </c>
      <c r="LRJ1905" s="2156">
        <v>85000</v>
      </c>
      <c r="LRK1905" s="2157">
        <v>0</v>
      </c>
      <c r="LRL1905" s="1230">
        <f t="shared" si="2605"/>
        <v>0</v>
      </c>
      <c r="LRM1905" s="1193"/>
      <c r="LRN1905" s="1193"/>
      <c r="LRO1905" s="2153" t="s">
        <v>788</v>
      </c>
      <c r="LRP1905" s="1800" t="s">
        <v>699</v>
      </c>
      <c r="LRQ1905" s="2156">
        <v>0</v>
      </c>
      <c r="LRR1905" s="2156">
        <v>85000</v>
      </c>
      <c r="LRS1905" s="2157">
        <v>0</v>
      </c>
      <c r="LRT1905" s="1230">
        <f t="shared" si="2607"/>
        <v>0</v>
      </c>
      <c r="LRU1905" s="1193"/>
      <c r="LRV1905" s="1193"/>
      <c r="LRW1905" s="2153" t="s">
        <v>788</v>
      </c>
      <c r="LRX1905" s="1800" t="s">
        <v>699</v>
      </c>
      <c r="LRY1905" s="2156">
        <v>0</v>
      </c>
      <c r="LRZ1905" s="2156">
        <v>85000</v>
      </c>
      <c r="LSA1905" s="2157">
        <v>0</v>
      </c>
      <c r="LSB1905" s="1230">
        <f t="shared" si="2609"/>
        <v>0</v>
      </c>
      <c r="LSC1905" s="1193"/>
      <c r="LSD1905" s="1193"/>
      <c r="LSE1905" s="2153" t="s">
        <v>788</v>
      </c>
      <c r="LSF1905" s="1800" t="s">
        <v>699</v>
      </c>
      <c r="LSG1905" s="2156">
        <v>0</v>
      </c>
      <c r="LSH1905" s="2156">
        <v>85000</v>
      </c>
      <c r="LSI1905" s="2157">
        <v>0</v>
      </c>
      <c r="LSJ1905" s="1230">
        <f t="shared" si="2611"/>
        <v>0</v>
      </c>
      <c r="LSK1905" s="1193"/>
      <c r="LSL1905" s="1193"/>
      <c r="LSM1905" s="2153" t="s">
        <v>788</v>
      </c>
      <c r="LSN1905" s="1800" t="s">
        <v>699</v>
      </c>
      <c r="LSO1905" s="2156">
        <v>0</v>
      </c>
      <c r="LSP1905" s="2156">
        <v>85000</v>
      </c>
      <c r="LSQ1905" s="2157">
        <v>0</v>
      </c>
      <c r="LSR1905" s="1230">
        <f t="shared" si="2613"/>
        <v>0</v>
      </c>
      <c r="LSS1905" s="1193"/>
      <c r="LST1905" s="1193"/>
      <c r="LSU1905" s="2153" t="s">
        <v>788</v>
      </c>
      <c r="LSV1905" s="1800" t="s">
        <v>699</v>
      </c>
      <c r="LSW1905" s="2156">
        <v>0</v>
      </c>
      <c r="LSX1905" s="2156">
        <v>85000</v>
      </c>
      <c r="LSY1905" s="2157">
        <v>0</v>
      </c>
      <c r="LSZ1905" s="1230">
        <f t="shared" si="2615"/>
        <v>0</v>
      </c>
      <c r="LTA1905" s="1193"/>
      <c r="LTB1905" s="1193"/>
      <c r="LTC1905" s="2153" t="s">
        <v>788</v>
      </c>
      <c r="LTD1905" s="1800" t="s">
        <v>699</v>
      </c>
      <c r="LTE1905" s="2156">
        <v>0</v>
      </c>
      <c r="LTF1905" s="2156">
        <v>85000</v>
      </c>
      <c r="LTG1905" s="2157">
        <v>0</v>
      </c>
      <c r="LTH1905" s="1230">
        <f t="shared" si="2617"/>
        <v>0</v>
      </c>
      <c r="LTI1905" s="1193"/>
      <c r="LTJ1905" s="1193"/>
      <c r="LTK1905" s="2153" t="s">
        <v>788</v>
      </c>
      <c r="LTL1905" s="1800" t="s">
        <v>699</v>
      </c>
      <c r="LTM1905" s="2156">
        <v>0</v>
      </c>
      <c r="LTN1905" s="2156">
        <v>85000</v>
      </c>
      <c r="LTO1905" s="2157">
        <v>0</v>
      </c>
      <c r="LTP1905" s="1230">
        <f t="shared" si="2619"/>
        <v>0</v>
      </c>
      <c r="LTQ1905" s="1193"/>
      <c r="LTR1905" s="1193"/>
      <c r="LTS1905" s="2153" t="s">
        <v>788</v>
      </c>
      <c r="LTT1905" s="1800" t="s">
        <v>699</v>
      </c>
      <c r="LTU1905" s="2156">
        <v>0</v>
      </c>
      <c r="LTV1905" s="2156">
        <v>85000</v>
      </c>
      <c r="LTW1905" s="2157">
        <v>0</v>
      </c>
      <c r="LTX1905" s="1230">
        <f t="shared" si="2621"/>
        <v>0</v>
      </c>
      <c r="LTY1905" s="1193"/>
      <c r="LTZ1905" s="1193"/>
      <c r="LUA1905" s="2153" t="s">
        <v>788</v>
      </c>
      <c r="LUB1905" s="1800" t="s">
        <v>699</v>
      </c>
      <c r="LUC1905" s="2156">
        <v>0</v>
      </c>
      <c r="LUD1905" s="2156">
        <v>85000</v>
      </c>
      <c r="LUE1905" s="2157">
        <v>0</v>
      </c>
      <c r="LUF1905" s="1230">
        <f t="shared" si="2623"/>
        <v>0</v>
      </c>
      <c r="LUG1905" s="1193"/>
      <c r="LUH1905" s="1193"/>
      <c r="LUI1905" s="2153" t="s">
        <v>788</v>
      </c>
      <c r="LUJ1905" s="1800" t="s">
        <v>699</v>
      </c>
      <c r="LUK1905" s="2156">
        <v>0</v>
      </c>
      <c r="LUL1905" s="2156">
        <v>85000</v>
      </c>
      <c r="LUM1905" s="2157">
        <v>0</v>
      </c>
      <c r="LUN1905" s="1230">
        <f t="shared" si="2625"/>
        <v>0</v>
      </c>
      <c r="LUO1905" s="1193"/>
      <c r="LUP1905" s="1193"/>
      <c r="LUQ1905" s="2153" t="s">
        <v>788</v>
      </c>
      <c r="LUR1905" s="1800" t="s">
        <v>699</v>
      </c>
      <c r="LUS1905" s="2156">
        <v>0</v>
      </c>
      <c r="LUT1905" s="2156">
        <v>85000</v>
      </c>
      <c r="LUU1905" s="2157">
        <v>0</v>
      </c>
      <c r="LUV1905" s="1230">
        <f t="shared" si="2627"/>
        <v>0</v>
      </c>
      <c r="LUW1905" s="1193"/>
      <c r="LUX1905" s="1193"/>
      <c r="LUY1905" s="2153" t="s">
        <v>788</v>
      </c>
      <c r="LUZ1905" s="1800" t="s">
        <v>699</v>
      </c>
      <c r="LVA1905" s="2156">
        <v>0</v>
      </c>
      <c r="LVB1905" s="2156">
        <v>85000</v>
      </c>
      <c r="LVC1905" s="2157">
        <v>0</v>
      </c>
      <c r="LVD1905" s="1230">
        <f t="shared" si="2629"/>
        <v>0</v>
      </c>
      <c r="LVE1905" s="1193"/>
      <c r="LVF1905" s="1193"/>
      <c r="LVG1905" s="2153" t="s">
        <v>788</v>
      </c>
      <c r="LVH1905" s="1800" t="s">
        <v>699</v>
      </c>
      <c r="LVI1905" s="2156">
        <v>0</v>
      </c>
      <c r="LVJ1905" s="2156">
        <v>85000</v>
      </c>
      <c r="LVK1905" s="2157">
        <v>0</v>
      </c>
      <c r="LVL1905" s="1230">
        <f t="shared" si="2631"/>
        <v>0</v>
      </c>
      <c r="LVM1905" s="1193"/>
      <c r="LVN1905" s="1193"/>
      <c r="LVO1905" s="2153" t="s">
        <v>788</v>
      </c>
      <c r="LVP1905" s="1800" t="s">
        <v>699</v>
      </c>
      <c r="LVQ1905" s="2156">
        <v>0</v>
      </c>
      <c r="LVR1905" s="2156">
        <v>85000</v>
      </c>
      <c r="LVS1905" s="2157">
        <v>0</v>
      </c>
      <c r="LVT1905" s="1230">
        <f t="shared" si="2633"/>
        <v>0</v>
      </c>
      <c r="LVU1905" s="1193"/>
      <c r="LVV1905" s="1193"/>
      <c r="LVW1905" s="2153" t="s">
        <v>788</v>
      </c>
      <c r="LVX1905" s="1800" t="s">
        <v>699</v>
      </c>
      <c r="LVY1905" s="2156">
        <v>0</v>
      </c>
      <c r="LVZ1905" s="2156">
        <v>85000</v>
      </c>
      <c r="LWA1905" s="2157">
        <v>0</v>
      </c>
      <c r="LWB1905" s="1230">
        <f t="shared" si="2635"/>
        <v>0</v>
      </c>
      <c r="LWC1905" s="1193"/>
      <c r="LWD1905" s="1193"/>
      <c r="LWE1905" s="2153" t="s">
        <v>788</v>
      </c>
      <c r="LWF1905" s="1800" t="s">
        <v>699</v>
      </c>
      <c r="LWG1905" s="2156">
        <v>0</v>
      </c>
      <c r="LWH1905" s="2156">
        <v>85000</v>
      </c>
      <c r="LWI1905" s="2157">
        <v>0</v>
      </c>
      <c r="LWJ1905" s="1230">
        <f t="shared" si="2637"/>
        <v>0</v>
      </c>
      <c r="LWK1905" s="1193"/>
      <c r="LWL1905" s="1193"/>
      <c r="LWM1905" s="2153" t="s">
        <v>788</v>
      </c>
      <c r="LWN1905" s="1800" t="s">
        <v>699</v>
      </c>
      <c r="LWO1905" s="2156">
        <v>0</v>
      </c>
      <c r="LWP1905" s="2156">
        <v>85000</v>
      </c>
      <c r="LWQ1905" s="2157">
        <v>0</v>
      </c>
      <c r="LWR1905" s="1230">
        <f t="shared" si="2639"/>
        <v>0</v>
      </c>
      <c r="LWS1905" s="1193"/>
      <c r="LWT1905" s="1193"/>
      <c r="LWU1905" s="2153" t="s">
        <v>788</v>
      </c>
      <c r="LWV1905" s="1800" t="s">
        <v>699</v>
      </c>
      <c r="LWW1905" s="2156">
        <v>0</v>
      </c>
      <c r="LWX1905" s="2156">
        <v>85000</v>
      </c>
      <c r="LWY1905" s="2157">
        <v>0</v>
      </c>
      <c r="LWZ1905" s="1230">
        <f t="shared" si="2641"/>
        <v>0</v>
      </c>
      <c r="LXA1905" s="1193"/>
      <c r="LXB1905" s="1193"/>
      <c r="LXC1905" s="2153" t="s">
        <v>788</v>
      </c>
      <c r="LXD1905" s="1800" t="s">
        <v>699</v>
      </c>
      <c r="LXE1905" s="2156">
        <v>0</v>
      </c>
      <c r="LXF1905" s="2156">
        <v>85000</v>
      </c>
      <c r="LXG1905" s="2157">
        <v>0</v>
      </c>
      <c r="LXH1905" s="1230">
        <f t="shared" si="2643"/>
        <v>0</v>
      </c>
      <c r="LXI1905" s="1193"/>
      <c r="LXJ1905" s="1193"/>
      <c r="LXK1905" s="2153" t="s">
        <v>788</v>
      </c>
      <c r="LXL1905" s="1800" t="s">
        <v>699</v>
      </c>
      <c r="LXM1905" s="2156">
        <v>0</v>
      </c>
      <c r="LXN1905" s="2156">
        <v>85000</v>
      </c>
      <c r="LXO1905" s="2157">
        <v>0</v>
      </c>
      <c r="LXP1905" s="1230">
        <f t="shared" si="2645"/>
        <v>0</v>
      </c>
      <c r="LXQ1905" s="1193"/>
      <c r="LXR1905" s="1193"/>
      <c r="LXS1905" s="2153" t="s">
        <v>788</v>
      </c>
      <c r="LXT1905" s="1800" t="s">
        <v>699</v>
      </c>
      <c r="LXU1905" s="2156">
        <v>0</v>
      </c>
      <c r="LXV1905" s="2156">
        <v>85000</v>
      </c>
      <c r="LXW1905" s="2157">
        <v>0</v>
      </c>
      <c r="LXX1905" s="1230">
        <f t="shared" si="2647"/>
        <v>0</v>
      </c>
      <c r="LXY1905" s="1193"/>
      <c r="LXZ1905" s="1193"/>
      <c r="LYA1905" s="2153" t="s">
        <v>788</v>
      </c>
      <c r="LYB1905" s="1800" t="s">
        <v>699</v>
      </c>
      <c r="LYC1905" s="2156">
        <v>0</v>
      </c>
      <c r="LYD1905" s="2156">
        <v>85000</v>
      </c>
      <c r="LYE1905" s="2157">
        <v>0</v>
      </c>
      <c r="LYF1905" s="1230">
        <f t="shared" si="2649"/>
        <v>0</v>
      </c>
      <c r="LYG1905" s="1193"/>
      <c r="LYH1905" s="1193"/>
      <c r="LYI1905" s="2153" t="s">
        <v>788</v>
      </c>
      <c r="LYJ1905" s="1800" t="s">
        <v>699</v>
      </c>
      <c r="LYK1905" s="2156">
        <v>0</v>
      </c>
      <c r="LYL1905" s="2156">
        <v>85000</v>
      </c>
      <c r="LYM1905" s="2157">
        <v>0</v>
      </c>
      <c r="LYN1905" s="1230">
        <f t="shared" si="2651"/>
        <v>0</v>
      </c>
      <c r="LYO1905" s="1193"/>
      <c r="LYP1905" s="1193"/>
      <c r="LYQ1905" s="2153" t="s">
        <v>788</v>
      </c>
      <c r="LYR1905" s="1800" t="s">
        <v>699</v>
      </c>
      <c r="LYS1905" s="2156">
        <v>0</v>
      </c>
      <c r="LYT1905" s="2156">
        <v>85000</v>
      </c>
      <c r="LYU1905" s="2157">
        <v>0</v>
      </c>
      <c r="LYV1905" s="1230">
        <f t="shared" si="2653"/>
        <v>0</v>
      </c>
      <c r="LYW1905" s="1193"/>
      <c r="LYX1905" s="1193"/>
      <c r="LYY1905" s="2153" t="s">
        <v>788</v>
      </c>
      <c r="LYZ1905" s="1800" t="s">
        <v>699</v>
      </c>
      <c r="LZA1905" s="2156">
        <v>0</v>
      </c>
      <c r="LZB1905" s="2156">
        <v>85000</v>
      </c>
      <c r="LZC1905" s="2157">
        <v>0</v>
      </c>
      <c r="LZD1905" s="1230">
        <f t="shared" si="2655"/>
        <v>0</v>
      </c>
      <c r="LZE1905" s="1193"/>
      <c r="LZF1905" s="1193"/>
      <c r="LZG1905" s="2153" t="s">
        <v>788</v>
      </c>
      <c r="LZH1905" s="1800" t="s">
        <v>699</v>
      </c>
      <c r="LZI1905" s="2156">
        <v>0</v>
      </c>
      <c r="LZJ1905" s="2156">
        <v>85000</v>
      </c>
      <c r="LZK1905" s="2157">
        <v>0</v>
      </c>
      <c r="LZL1905" s="1230">
        <f t="shared" si="2657"/>
        <v>0</v>
      </c>
      <c r="LZM1905" s="1193"/>
      <c r="LZN1905" s="1193"/>
      <c r="LZO1905" s="2153" t="s">
        <v>788</v>
      </c>
      <c r="LZP1905" s="1800" t="s">
        <v>699</v>
      </c>
      <c r="LZQ1905" s="2156">
        <v>0</v>
      </c>
      <c r="LZR1905" s="2156">
        <v>85000</v>
      </c>
      <c r="LZS1905" s="2157">
        <v>0</v>
      </c>
      <c r="LZT1905" s="1230">
        <f t="shared" si="2659"/>
        <v>0</v>
      </c>
      <c r="LZU1905" s="1193"/>
      <c r="LZV1905" s="1193"/>
      <c r="LZW1905" s="2153" t="s">
        <v>788</v>
      </c>
      <c r="LZX1905" s="1800" t="s">
        <v>699</v>
      </c>
      <c r="LZY1905" s="2156">
        <v>0</v>
      </c>
      <c r="LZZ1905" s="2156">
        <v>85000</v>
      </c>
      <c r="MAA1905" s="2157">
        <v>0</v>
      </c>
      <c r="MAB1905" s="1230">
        <f t="shared" si="2661"/>
        <v>0</v>
      </c>
      <c r="MAC1905" s="1193"/>
      <c r="MAD1905" s="1193"/>
      <c r="MAE1905" s="2153" t="s">
        <v>788</v>
      </c>
      <c r="MAF1905" s="1800" t="s">
        <v>699</v>
      </c>
      <c r="MAG1905" s="2156">
        <v>0</v>
      </c>
      <c r="MAH1905" s="2156">
        <v>85000</v>
      </c>
      <c r="MAI1905" s="2157">
        <v>0</v>
      </c>
      <c r="MAJ1905" s="1230">
        <f t="shared" si="2663"/>
        <v>0</v>
      </c>
      <c r="MAK1905" s="1193"/>
      <c r="MAL1905" s="1193"/>
      <c r="MAM1905" s="2153" t="s">
        <v>788</v>
      </c>
      <c r="MAN1905" s="1800" t="s">
        <v>699</v>
      </c>
      <c r="MAO1905" s="2156">
        <v>0</v>
      </c>
      <c r="MAP1905" s="2156">
        <v>85000</v>
      </c>
      <c r="MAQ1905" s="2157">
        <v>0</v>
      </c>
      <c r="MAR1905" s="1230">
        <f t="shared" si="2665"/>
        <v>0</v>
      </c>
      <c r="MAS1905" s="1193"/>
      <c r="MAT1905" s="1193"/>
      <c r="MAU1905" s="2153" t="s">
        <v>788</v>
      </c>
      <c r="MAV1905" s="1800" t="s">
        <v>699</v>
      </c>
      <c r="MAW1905" s="2156">
        <v>0</v>
      </c>
      <c r="MAX1905" s="2156">
        <v>85000</v>
      </c>
      <c r="MAY1905" s="2157">
        <v>0</v>
      </c>
      <c r="MAZ1905" s="1230">
        <f t="shared" si="2667"/>
        <v>0</v>
      </c>
      <c r="MBA1905" s="1193"/>
      <c r="MBB1905" s="1193"/>
      <c r="MBC1905" s="2153" t="s">
        <v>788</v>
      </c>
      <c r="MBD1905" s="1800" t="s">
        <v>699</v>
      </c>
      <c r="MBE1905" s="2156">
        <v>0</v>
      </c>
      <c r="MBF1905" s="2156">
        <v>85000</v>
      </c>
      <c r="MBG1905" s="2157">
        <v>0</v>
      </c>
      <c r="MBH1905" s="1230">
        <f t="shared" si="2669"/>
        <v>0</v>
      </c>
      <c r="MBI1905" s="1193"/>
      <c r="MBJ1905" s="1193"/>
      <c r="MBK1905" s="2153" t="s">
        <v>788</v>
      </c>
      <c r="MBL1905" s="1800" t="s">
        <v>699</v>
      </c>
      <c r="MBM1905" s="2156">
        <v>0</v>
      </c>
      <c r="MBN1905" s="2156">
        <v>85000</v>
      </c>
      <c r="MBO1905" s="2157">
        <v>0</v>
      </c>
      <c r="MBP1905" s="1230">
        <f t="shared" si="2671"/>
        <v>0</v>
      </c>
      <c r="MBQ1905" s="1193"/>
      <c r="MBR1905" s="1193"/>
      <c r="MBS1905" s="2153" t="s">
        <v>788</v>
      </c>
      <c r="MBT1905" s="1800" t="s">
        <v>699</v>
      </c>
      <c r="MBU1905" s="2156">
        <v>0</v>
      </c>
      <c r="MBV1905" s="2156">
        <v>85000</v>
      </c>
      <c r="MBW1905" s="2157">
        <v>0</v>
      </c>
      <c r="MBX1905" s="1230">
        <f t="shared" si="2673"/>
        <v>0</v>
      </c>
      <c r="MBY1905" s="1193"/>
      <c r="MBZ1905" s="1193"/>
      <c r="MCA1905" s="2153" t="s">
        <v>788</v>
      </c>
      <c r="MCB1905" s="1800" t="s">
        <v>699</v>
      </c>
      <c r="MCC1905" s="2156">
        <v>0</v>
      </c>
      <c r="MCD1905" s="2156">
        <v>85000</v>
      </c>
      <c r="MCE1905" s="2157">
        <v>0</v>
      </c>
      <c r="MCF1905" s="1230">
        <f t="shared" si="2675"/>
        <v>0</v>
      </c>
      <c r="MCG1905" s="1193"/>
      <c r="MCH1905" s="1193"/>
      <c r="MCI1905" s="2153" t="s">
        <v>788</v>
      </c>
      <c r="MCJ1905" s="1800" t="s">
        <v>699</v>
      </c>
      <c r="MCK1905" s="2156">
        <v>0</v>
      </c>
      <c r="MCL1905" s="2156">
        <v>85000</v>
      </c>
      <c r="MCM1905" s="2157">
        <v>0</v>
      </c>
      <c r="MCN1905" s="1230">
        <f t="shared" si="2677"/>
        <v>0</v>
      </c>
      <c r="MCO1905" s="1193"/>
      <c r="MCP1905" s="1193"/>
      <c r="MCQ1905" s="2153" t="s">
        <v>788</v>
      </c>
      <c r="MCR1905" s="1800" t="s">
        <v>699</v>
      </c>
      <c r="MCS1905" s="2156">
        <v>0</v>
      </c>
      <c r="MCT1905" s="2156">
        <v>85000</v>
      </c>
      <c r="MCU1905" s="2157">
        <v>0</v>
      </c>
      <c r="MCV1905" s="1230">
        <f t="shared" si="2679"/>
        <v>0</v>
      </c>
      <c r="MCW1905" s="1193"/>
      <c r="MCX1905" s="1193"/>
      <c r="MCY1905" s="2153" t="s">
        <v>788</v>
      </c>
      <c r="MCZ1905" s="1800" t="s">
        <v>699</v>
      </c>
      <c r="MDA1905" s="2156">
        <v>0</v>
      </c>
      <c r="MDB1905" s="2156">
        <v>85000</v>
      </c>
      <c r="MDC1905" s="2157">
        <v>0</v>
      </c>
      <c r="MDD1905" s="1230">
        <f t="shared" si="2681"/>
        <v>0</v>
      </c>
      <c r="MDE1905" s="1193"/>
      <c r="MDF1905" s="1193"/>
      <c r="MDG1905" s="2153" t="s">
        <v>788</v>
      </c>
      <c r="MDH1905" s="1800" t="s">
        <v>699</v>
      </c>
      <c r="MDI1905" s="2156">
        <v>0</v>
      </c>
      <c r="MDJ1905" s="2156">
        <v>85000</v>
      </c>
      <c r="MDK1905" s="2157">
        <v>0</v>
      </c>
      <c r="MDL1905" s="1230">
        <f t="shared" si="2683"/>
        <v>0</v>
      </c>
      <c r="MDM1905" s="1193"/>
      <c r="MDN1905" s="1193"/>
      <c r="MDO1905" s="2153" t="s">
        <v>788</v>
      </c>
      <c r="MDP1905" s="1800" t="s">
        <v>699</v>
      </c>
      <c r="MDQ1905" s="2156">
        <v>0</v>
      </c>
      <c r="MDR1905" s="2156">
        <v>85000</v>
      </c>
      <c r="MDS1905" s="2157">
        <v>0</v>
      </c>
      <c r="MDT1905" s="1230">
        <f t="shared" si="2685"/>
        <v>0</v>
      </c>
      <c r="MDU1905" s="1193"/>
      <c r="MDV1905" s="1193"/>
      <c r="MDW1905" s="2153" t="s">
        <v>788</v>
      </c>
      <c r="MDX1905" s="1800" t="s">
        <v>699</v>
      </c>
      <c r="MDY1905" s="2156">
        <v>0</v>
      </c>
      <c r="MDZ1905" s="2156">
        <v>85000</v>
      </c>
      <c r="MEA1905" s="2157">
        <v>0</v>
      </c>
      <c r="MEB1905" s="1230">
        <f t="shared" si="2687"/>
        <v>0</v>
      </c>
      <c r="MEC1905" s="1193"/>
      <c r="MED1905" s="1193"/>
      <c r="MEE1905" s="2153" t="s">
        <v>788</v>
      </c>
      <c r="MEF1905" s="1800" t="s">
        <v>699</v>
      </c>
      <c r="MEG1905" s="2156">
        <v>0</v>
      </c>
      <c r="MEH1905" s="2156">
        <v>85000</v>
      </c>
      <c r="MEI1905" s="2157">
        <v>0</v>
      </c>
      <c r="MEJ1905" s="1230">
        <f t="shared" si="2689"/>
        <v>0</v>
      </c>
      <c r="MEK1905" s="1193"/>
      <c r="MEL1905" s="1193"/>
      <c r="MEM1905" s="2153" t="s">
        <v>788</v>
      </c>
      <c r="MEN1905" s="1800" t="s">
        <v>699</v>
      </c>
      <c r="MEO1905" s="2156">
        <v>0</v>
      </c>
      <c r="MEP1905" s="2156">
        <v>85000</v>
      </c>
      <c r="MEQ1905" s="2157">
        <v>0</v>
      </c>
      <c r="MER1905" s="1230">
        <f t="shared" si="2691"/>
        <v>0</v>
      </c>
      <c r="MES1905" s="1193"/>
      <c r="MET1905" s="1193"/>
      <c r="MEU1905" s="2153" t="s">
        <v>788</v>
      </c>
      <c r="MEV1905" s="1800" t="s">
        <v>699</v>
      </c>
      <c r="MEW1905" s="2156">
        <v>0</v>
      </c>
      <c r="MEX1905" s="2156">
        <v>85000</v>
      </c>
      <c r="MEY1905" s="2157">
        <v>0</v>
      </c>
      <c r="MEZ1905" s="1230">
        <f t="shared" si="2693"/>
        <v>0</v>
      </c>
      <c r="MFA1905" s="1193"/>
      <c r="MFB1905" s="1193"/>
      <c r="MFC1905" s="2153" t="s">
        <v>788</v>
      </c>
      <c r="MFD1905" s="1800" t="s">
        <v>699</v>
      </c>
      <c r="MFE1905" s="2156">
        <v>0</v>
      </c>
      <c r="MFF1905" s="2156">
        <v>85000</v>
      </c>
      <c r="MFG1905" s="2157">
        <v>0</v>
      </c>
      <c r="MFH1905" s="1230">
        <f t="shared" si="2695"/>
        <v>0</v>
      </c>
      <c r="MFI1905" s="1193"/>
      <c r="MFJ1905" s="1193"/>
      <c r="MFK1905" s="2153" t="s">
        <v>788</v>
      </c>
      <c r="MFL1905" s="1800" t="s">
        <v>699</v>
      </c>
      <c r="MFM1905" s="2156">
        <v>0</v>
      </c>
      <c r="MFN1905" s="2156">
        <v>85000</v>
      </c>
      <c r="MFO1905" s="2157">
        <v>0</v>
      </c>
      <c r="MFP1905" s="1230">
        <f t="shared" si="2697"/>
        <v>0</v>
      </c>
      <c r="MFQ1905" s="1193"/>
      <c r="MFR1905" s="1193"/>
      <c r="MFS1905" s="2153" t="s">
        <v>788</v>
      </c>
      <c r="MFT1905" s="1800" t="s">
        <v>699</v>
      </c>
      <c r="MFU1905" s="2156">
        <v>0</v>
      </c>
      <c r="MFV1905" s="2156">
        <v>85000</v>
      </c>
      <c r="MFW1905" s="2157">
        <v>0</v>
      </c>
      <c r="MFX1905" s="1230">
        <f t="shared" si="2699"/>
        <v>0</v>
      </c>
      <c r="MFY1905" s="1193"/>
      <c r="MFZ1905" s="1193"/>
      <c r="MGA1905" s="2153" t="s">
        <v>788</v>
      </c>
      <c r="MGB1905" s="1800" t="s">
        <v>699</v>
      </c>
      <c r="MGC1905" s="2156">
        <v>0</v>
      </c>
      <c r="MGD1905" s="2156">
        <v>85000</v>
      </c>
      <c r="MGE1905" s="2157">
        <v>0</v>
      </c>
      <c r="MGF1905" s="1230">
        <f t="shared" si="2701"/>
        <v>0</v>
      </c>
      <c r="MGG1905" s="1193"/>
      <c r="MGH1905" s="1193"/>
      <c r="MGI1905" s="2153" t="s">
        <v>788</v>
      </c>
      <c r="MGJ1905" s="1800" t="s">
        <v>699</v>
      </c>
      <c r="MGK1905" s="2156">
        <v>0</v>
      </c>
      <c r="MGL1905" s="2156">
        <v>85000</v>
      </c>
      <c r="MGM1905" s="2157">
        <v>0</v>
      </c>
      <c r="MGN1905" s="1230">
        <f t="shared" si="2703"/>
        <v>0</v>
      </c>
      <c r="MGO1905" s="1193"/>
      <c r="MGP1905" s="1193"/>
      <c r="MGQ1905" s="2153" t="s">
        <v>788</v>
      </c>
      <c r="MGR1905" s="1800" t="s">
        <v>699</v>
      </c>
      <c r="MGS1905" s="2156">
        <v>0</v>
      </c>
      <c r="MGT1905" s="2156">
        <v>85000</v>
      </c>
      <c r="MGU1905" s="2157">
        <v>0</v>
      </c>
      <c r="MGV1905" s="1230">
        <f t="shared" si="2705"/>
        <v>0</v>
      </c>
      <c r="MGW1905" s="1193"/>
      <c r="MGX1905" s="1193"/>
      <c r="MGY1905" s="2153" t="s">
        <v>788</v>
      </c>
      <c r="MGZ1905" s="1800" t="s">
        <v>699</v>
      </c>
      <c r="MHA1905" s="2156">
        <v>0</v>
      </c>
      <c r="MHB1905" s="2156">
        <v>85000</v>
      </c>
      <c r="MHC1905" s="2157">
        <v>0</v>
      </c>
      <c r="MHD1905" s="1230">
        <f t="shared" si="2707"/>
        <v>0</v>
      </c>
      <c r="MHE1905" s="1193"/>
      <c r="MHF1905" s="1193"/>
      <c r="MHG1905" s="2153" t="s">
        <v>788</v>
      </c>
      <c r="MHH1905" s="1800" t="s">
        <v>699</v>
      </c>
      <c r="MHI1905" s="2156">
        <v>0</v>
      </c>
      <c r="MHJ1905" s="2156">
        <v>85000</v>
      </c>
      <c r="MHK1905" s="2157">
        <v>0</v>
      </c>
      <c r="MHL1905" s="1230">
        <f t="shared" si="2709"/>
        <v>0</v>
      </c>
      <c r="MHM1905" s="1193"/>
      <c r="MHN1905" s="1193"/>
      <c r="MHO1905" s="2153" t="s">
        <v>788</v>
      </c>
      <c r="MHP1905" s="1800" t="s">
        <v>699</v>
      </c>
      <c r="MHQ1905" s="2156">
        <v>0</v>
      </c>
      <c r="MHR1905" s="2156">
        <v>85000</v>
      </c>
      <c r="MHS1905" s="2157">
        <v>0</v>
      </c>
      <c r="MHT1905" s="1230">
        <f t="shared" si="2711"/>
        <v>0</v>
      </c>
      <c r="MHU1905" s="1193"/>
      <c r="MHV1905" s="1193"/>
      <c r="MHW1905" s="2153" t="s">
        <v>788</v>
      </c>
      <c r="MHX1905" s="1800" t="s">
        <v>699</v>
      </c>
      <c r="MHY1905" s="2156">
        <v>0</v>
      </c>
      <c r="MHZ1905" s="2156">
        <v>85000</v>
      </c>
      <c r="MIA1905" s="2157">
        <v>0</v>
      </c>
      <c r="MIB1905" s="1230">
        <f t="shared" si="2713"/>
        <v>0</v>
      </c>
      <c r="MIC1905" s="1193"/>
      <c r="MID1905" s="1193"/>
      <c r="MIE1905" s="2153" t="s">
        <v>788</v>
      </c>
      <c r="MIF1905" s="1800" t="s">
        <v>699</v>
      </c>
      <c r="MIG1905" s="2156">
        <v>0</v>
      </c>
      <c r="MIH1905" s="2156">
        <v>85000</v>
      </c>
      <c r="MII1905" s="2157">
        <v>0</v>
      </c>
      <c r="MIJ1905" s="1230">
        <f t="shared" si="2715"/>
        <v>0</v>
      </c>
      <c r="MIK1905" s="1193"/>
      <c r="MIL1905" s="1193"/>
      <c r="MIM1905" s="2153" t="s">
        <v>788</v>
      </c>
      <c r="MIN1905" s="1800" t="s">
        <v>699</v>
      </c>
      <c r="MIO1905" s="2156">
        <v>0</v>
      </c>
      <c r="MIP1905" s="2156">
        <v>85000</v>
      </c>
      <c r="MIQ1905" s="2157">
        <v>0</v>
      </c>
      <c r="MIR1905" s="1230">
        <f t="shared" si="2717"/>
        <v>0</v>
      </c>
      <c r="MIS1905" s="1193"/>
      <c r="MIT1905" s="1193"/>
      <c r="MIU1905" s="2153" t="s">
        <v>788</v>
      </c>
      <c r="MIV1905" s="1800" t="s">
        <v>699</v>
      </c>
      <c r="MIW1905" s="2156">
        <v>0</v>
      </c>
      <c r="MIX1905" s="2156">
        <v>85000</v>
      </c>
      <c r="MIY1905" s="2157">
        <v>0</v>
      </c>
      <c r="MIZ1905" s="1230">
        <f t="shared" si="2719"/>
        <v>0</v>
      </c>
      <c r="MJA1905" s="1193"/>
      <c r="MJB1905" s="1193"/>
      <c r="MJC1905" s="2153" t="s">
        <v>788</v>
      </c>
      <c r="MJD1905" s="1800" t="s">
        <v>699</v>
      </c>
      <c r="MJE1905" s="2156">
        <v>0</v>
      </c>
      <c r="MJF1905" s="2156">
        <v>85000</v>
      </c>
      <c r="MJG1905" s="2157">
        <v>0</v>
      </c>
      <c r="MJH1905" s="1230">
        <f t="shared" si="2721"/>
        <v>0</v>
      </c>
      <c r="MJI1905" s="1193"/>
      <c r="MJJ1905" s="1193"/>
      <c r="MJK1905" s="2153" t="s">
        <v>788</v>
      </c>
      <c r="MJL1905" s="1800" t="s">
        <v>699</v>
      </c>
      <c r="MJM1905" s="2156">
        <v>0</v>
      </c>
      <c r="MJN1905" s="2156">
        <v>85000</v>
      </c>
      <c r="MJO1905" s="2157">
        <v>0</v>
      </c>
      <c r="MJP1905" s="1230">
        <f t="shared" si="2723"/>
        <v>0</v>
      </c>
      <c r="MJQ1905" s="1193"/>
      <c r="MJR1905" s="1193"/>
      <c r="MJS1905" s="2153" t="s">
        <v>788</v>
      </c>
      <c r="MJT1905" s="1800" t="s">
        <v>699</v>
      </c>
      <c r="MJU1905" s="2156">
        <v>0</v>
      </c>
      <c r="MJV1905" s="2156">
        <v>85000</v>
      </c>
      <c r="MJW1905" s="2157">
        <v>0</v>
      </c>
      <c r="MJX1905" s="1230">
        <f t="shared" si="2725"/>
        <v>0</v>
      </c>
      <c r="MJY1905" s="1193"/>
      <c r="MJZ1905" s="1193"/>
      <c r="MKA1905" s="2153" t="s">
        <v>788</v>
      </c>
      <c r="MKB1905" s="1800" t="s">
        <v>699</v>
      </c>
      <c r="MKC1905" s="2156">
        <v>0</v>
      </c>
      <c r="MKD1905" s="2156">
        <v>85000</v>
      </c>
      <c r="MKE1905" s="2157">
        <v>0</v>
      </c>
      <c r="MKF1905" s="1230">
        <f t="shared" si="2727"/>
        <v>0</v>
      </c>
      <c r="MKG1905" s="1193"/>
      <c r="MKH1905" s="1193"/>
      <c r="MKI1905" s="2153" t="s">
        <v>788</v>
      </c>
      <c r="MKJ1905" s="1800" t="s">
        <v>699</v>
      </c>
      <c r="MKK1905" s="2156">
        <v>0</v>
      </c>
      <c r="MKL1905" s="2156">
        <v>85000</v>
      </c>
      <c r="MKM1905" s="2157">
        <v>0</v>
      </c>
      <c r="MKN1905" s="1230">
        <f t="shared" si="2729"/>
        <v>0</v>
      </c>
      <c r="MKO1905" s="1193"/>
      <c r="MKP1905" s="1193"/>
      <c r="MKQ1905" s="2153" t="s">
        <v>788</v>
      </c>
      <c r="MKR1905" s="1800" t="s">
        <v>699</v>
      </c>
      <c r="MKS1905" s="2156">
        <v>0</v>
      </c>
      <c r="MKT1905" s="2156">
        <v>85000</v>
      </c>
      <c r="MKU1905" s="2157">
        <v>0</v>
      </c>
      <c r="MKV1905" s="1230">
        <f t="shared" si="2731"/>
        <v>0</v>
      </c>
      <c r="MKW1905" s="1193"/>
      <c r="MKX1905" s="1193"/>
      <c r="MKY1905" s="2153" t="s">
        <v>788</v>
      </c>
      <c r="MKZ1905" s="1800" t="s">
        <v>699</v>
      </c>
      <c r="MLA1905" s="2156">
        <v>0</v>
      </c>
      <c r="MLB1905" s="2156">
        <v>85000</v>
      </c>
      <c r="MLC1905" s="2157">
        <v>0</v>
      </c>
      <c r="MLD1905" s="1230">
        <f t="shared" si="2733"/>
        <v>0</v>
      </c>
      <c r="MLE1905" s="1193"/>
      <c r="MLF1905" s="1193"/>
      <c r="MLG1905" s="2153" t="s">
        <v>788</v>
      </c>
      <c r="MLH1905" s="1800" t="s">
        <v>699</v>
      </c>
      <c r="MLI1905" s="2156">
        <v>0</v>
      </c>
      <c r="MLJ1905" s="2156">
        <v>85000</v>
      </c>
      <c r="MLK1905" s="2157">
        <v>0</v>
      </c>
      <c r="MLL1905" s="1230">
        <f t="shared" si="2735"/>
        <v>0</v>
      </c>
      <c r="MLM1905" s="1193"/>
      <c r="MLN1905" s="1193"/>
      <c r="MLO1905" s="2153" t="s">
        <v>788</v>
      </c>
      <c r="MLP1905" s="1800" t="s">
        <v>699</v>
      </c>
      <c r="MLQ1905" s="2156">
        <v>0</v>
      </c>
      <c r="MLR1905" s="2156">
        <v>85000</v>
      </c>
      <c r="MLS1905" s="2157">
        <v>0</v>
      </c>
      <c r="MLT1905" s="1230">
        <f t="shared" si="2737"/>
        <v>0</v>
      </c>
      <c r="MLU1905" s="1193"/>
      <c r="MLV1905" s="1193"/>
      <c r="MLW1905" s="2153" t="s">
        <v>788</v>
      </c>
      <c r="MLX1905" s="1800" t="s">
        <v>699</v>
      </c>
      <c r="MLY1905" s="2156">
        <v>0</v>
      </c>
      <c r="MLZ1905" s="2156">
        <v>85000</v>
      </c>
      <c r="MMA1905" s="2157">
        <v>0</v>
      </c>
      <c r="MMB1905" s="1230">
        <f t="shared" si="2739"/>
        <v>0</v>
      </c>
      <c r="MMC1905" s="1193"/>
      <c r="MMD1905" s="1193"/>
      <c r="MME1905" s="2153" t="s">
        <v>788</v>
      </c>
      <c r="MMF1905" s="1800" t="s">
        <v>699</v>
      </c>
      <c r="MMG1905" s="2156">
        <v>0</v>
      </c>
      <c r="MMH1905" s="2156">
        <v>85000</v>
      </c>
      <c r="MMI1905" s="2157">
        <v>0</v>
      </c>
      <c r="MMJ1905" s="1230">
        <f t="shared" si="2741"/>
        <v>0</v>
      </c>
      <c r="MMK1905" s="1193"/>
      <c r="MML1905" s="1193"/>
      <c r="MMM1905" s="2153" t="s">
        <v>788</v>
      </c>
      <c r="MMN1905" s="1800" t="s">
        <v>699</v>
      </c>
      <c r="MMO1905" s="2156">
        <v>0</v>
      </c>
      <c r="MMP1905" s="2156">
        <v>85000</v>
      </c>
      <c r="MMQ1905" s="2157">
        <v>0</v>
      </c>
      <c r="MMR1905" s="1230">
        <f t="shared" si="2743"/>
        <v>0</v>
      </c>
      <c r="MMS1905" s="1193"/>
      <c r="MMT1905" s="1193"/>
      <c r="MMU1905" s="2153" t="s">
        <v>788</v>
      </c>
      <c r="MMV1905" s="1800" t="s">
        <v>699</v>
      </c>
      <c r="MMW1905" s="2156">
        <v>0</v>
      </c>
      <c r="MMX1905" s="2156">
        <v>85000</v>
      </c>
      <c r="MMY1905" s="2157">
        <v>0</v>
      </c>
      <c r="MMZ1905" s="1230">
        <f t="shared" si="2745"/>
        <v>0</v>
      </c>
      <c r="MNA1905" s="1193"/>
      <c r="MNB1905" s="1193"/>
      <c r="MNC1905" s="2153" t="s">
        <v>788</v>
      </c>
      <c r="MND1905" s="1800" t="s">
        <v>699</v>
      </c>
      <c r="MNE1905" s="2156">
        <v>0</v>
      </c>
      <c r="MNF1905" s="2156">
        <v>85000</v>
      </c>
      <c r="MNG1905" s="2157">
        <v>0</v>
      </c>
      <c r="MNH1905" s="1230">
        <f t="shared" si="2747"/>
        <v>0</v>
      </c>
      <c r="MNI1905" s="1193"/>
      <c r="MNJ1905" s="1193"/>
      <c r="MNK1905" s="2153" t="s">
        <v>788</v>
      </c>
      <c r="MNL1905" s="1800" t="s">
        <v>699</v>
      </c>
      <c r="MNM1905" s="2156">
        <v>0</v>
      </c>
      <c r="MNN1905" s="2156">
        <v>85000</v>
      </c>
      <c r="MNO1905" s="2157">
        <v>0</v>
      </c>
      <c r="MNP1905" s="1230">
        <f t="shared" si="2749"/>
        <v>0</v>
      </c>
      <c r="MNQ1905" s="1193"/>
      <c r="MNR1905" s="1193"/>
      <c r="MNS1905" s="2153" t="s">
        <v>788</v>
      </c>
      <c r="MNT1905" s="1800" t="s">
        <v>699</v>
      </c>
      <c r="MNU1905" s="2156">
        <v>0</v>
      </c>
      <c r="MNV1905" s="2156">
        <v>85000</v>
      </c>
      <c r="MNW1905" s="2157">
        <v>0</v>
      </c>
      <c r="MNX1905" s="1230">
        <f t="shared" si="2751"/>
        <v>0</v>
      </c>
      <c r="MNY1905" s="1193"/>
      <c r="MNZ1905" s="1193"/>
      <c r="MOA1905" s="2153" t="s">
        <v>788</v>
      </c>
      <c r="MOB1905" s="1800" t="s">
        <v>699</v>
      </c>
      <c r="MOC1905" s="2156">
        <v>0</v>
      </c>
      <c r="MOD1905" s="2156">
        <v>85000</v>
      </c>
      <c r="MOE1905" s="2157">
        <v>0</v>
      </c>
      <c r="MOF1905" s="1230">
        <f t="shared" si="2753"/>
        <v>0</v>
      </c>
      <c r="MOG1905" s="1193"/>
      <c r="MOH1905" s="1193"/>
      <c r="MOI1905" s="2153" t="s">
        <v>788</v>
      </c>
      <c r="MOJ1905" s="1800" t="s">
        <v>699</v>
      </c>
      <c r="MOK1905" s="2156">
        <v>0</v>
      </c>
      <c r="MOL1905" s="2156">
        <v>85000</v>
      </c>
      <c r="MOM1905" s="2157">
        <v>0</v>
      </c>
      <c r="MON1905" s="1230">
        <f t="shared" si="2755"/>
        <v>0</v>
      </c>
      <c r="MOO1905" s="1193"/>
      <c r="MOP1905" s="1193"/>
      <c r="MOQ1905" s="2153" t="s">
        <v>788</v>
      </c>
      <c r="MOR1905" s="1800" t="s">
        <v>699</v>
      </c>
      <c r="MOS1905" s="2156">
        <v>0</v>
      </c>
      <c r="MOT1905" s="2156">
        <v>85000</v>
      </c>
      <c r="MOU1905" s="2157">
        <v>0</v>
      </c>
      <c r="MOV1905" s="1230">
        <f t="shared" si="2757"/>
        <v>0</v>
      </c>
      <c r="MOW1905" s="1193"/>
      <c r="MOX1905" s="1193"/>
      <c r="MOY1905" s="2153" t="s">
        <v>788</v>
      </c>
      <c r="MOZ1905" s="1800" t="s">
        <v>699</v>
      </c>
      <c r="MPA1905" s="2156">
        <v>0</v>
      </c>
      <c r="MPB1905" s="2156">
        <v>85000</v>
      </c>
      <c r="MPC1905" s="2157">
        <v>0</v>
      </c>
      <c r="MPD1905" s="1230">
        <f t="shared" si="2759"/>
        <v>0</v>
      </c>
      <c r="MPE1905" s="1193"/>
      <c r="MPF1905" s="1193"/>
      <c r="MPG1905" s="2153" t="s">
        <v>788</v>
      </c>
      <c r="MPH1905" s="1800" t="s">
        <v>699</v>
      </c>
      <c r="MPI1905" s="2156">
        <v>0</v>
      </c>
      <c r="MPJ1905" s="2156">
        <v>85000</v>
      </c>
      <c r="MPK1905" s="2157">
        <v>0</v>
      </c>
      <c r="MPL1905" s="1230">
        <f t="shared" si="2761"/>
        <v>0</v>
      </c>
      <c r="MPM1905" s="1193"/>
      <c r="MPN1905" s="1193"/>
      <c r="MPO1905" s="2153" t="s">
        <v>788</v>
      </c>
      <c r="MPP1905" s="1800" t="s">
        <v>699</v>
      </c>
      <c r="MPQ1905" s="2156">
        <v>0</v>
      </c>
      <c r="MPR1905" s="2156">
        <v>85000</v>
      </c>
      <c r="MPS1905" s="2157">
        <v>0</v>
      </c>
      <c r="MPT1905" s="1230">
        <f t="shared" si="2763"/>
        <v>0</v>
      </c>
      <c r="MPU1905" s="1193"/>
      <c r="MPV1905" s="1193"/>
      <c r="MPW1905" s="2153" t="s">
        <v>788</v>
      </c>
      <c r="MPX1905" s="1800" t="s">
        <v>699</v>
      </c>
      <c r="MPY1905" s="2156">
        <v>0</v>
      </c>
      <c r="MPZ1905" s="2156">
        <v>85000</v>
      </c>
      <c r="MQA1905" s="2157">
        <v>0</v>
      </c>
      <c r="MQB1905" s="1230">
        <f t="shared" si="2765"/>
        <v>0</v>
      </c>
      <c r="MQC1905" s="1193"/>
      <c r="MQD1905" s="1193"/>
      <c r="MQE1905" s="2153" t="s">
        <v>788</v>
      </c>
      <c r="MQF1905" s="1800" t="s">
        <v>699</v>
      </c>
      <c r="MQG1905" s="2156">
        <v>0</v>
      </c>
      <c r="MQH1905" s="2156">
        <v>85000</v>
      </c>
      <c r="MQI1905" s="2157">
        <v>0</v>
      </c>
      <c r="MQJ1905" s="1230">
        <f t="shared" si="2767"/>
        <v>0</v>
      </c>
      <c r="MQK1905" s="1193"/>
      <c r="MQL1905" s="1193"/>
      <c r="MQM1905" s="2153" t="s">
        <v>788</v>
      </c>
      <c r="MQN1905" s="1800" t="s">
        <v>699</v>
      </c>
      <c r="MQO1905" s="2156">
        <v>0</v>
      </c>
      <c r="MQP1905" s="2156">
        <v>85000</v>
      </c>
      <c r="MQQ1905" s="2157">
        <v>0</v>
      </c>
      <c r="MQR1905" s="1230">
        <f t="shared" si="2769"/>
        <v>0</v>
      </c>
      <c r="MQS1905" s="1193"/>
      <c r="MQT1905" s="1193"/>
      <c r="MQU1905" s="2153" t="s">
        <v>788</v>
      </c>
      <c r="MQV1905" s="1800" t="s">
        <v>699</v>
      </c>
      <c r="MQW1905" s="2156">
        <v>0</v>
      </c>
      <c r="MQX1905" s="2156">
        <v>85000</v>
      </c>
      <c r="MQY1905" s="2157">
        <v>0</v>
      </c>
      <c r="MQZ1905" s="1230">
        <f t="shared" si="2771"/>
        <v>0</v>
      </c>
      <c r="MRA1905" s="1193"/>
      <c r="MRB1905" s="1193"/>
      <c r="MRC1905" s="2153" t="s">
        <v>788</v>
      </c>
      <c r="MRD1905" s="1800" t="s">
        <v>699</v>
      </c>
      <c r="MRE1905" s="2156">
        <v>0</v>
      </c>
      <c r="MRF1905" s="2156">
        <v>85000</v>
      </c>
      <c r="MRG1905" s="2157">
        <v>0</v>
      </c>
      <c r="MRH1905" s="1230">
        <f t="shared" si="2773"/>
        <v>0</v>
      </c>
      <c r="MRI1905" s="1193"/>
      <c r="MRJ1905" s="1193"/>
      <c r="MRK1905" s="2153" t="s">
        <v>788</v>
      </c>
      <c r="MRL1905" s="1800" t="s">
        <v>699</v>
      </c>
      <c r="MRM1905" s="2156">
        <v>0</v>
      </c>
      <c r="MRN1905" s="2156">
        <v>85000</v>
      </c>
      <c r="MRO1905" s="2157">
        <v>0</v>
      </c>
      <c r="MRP1905" s="1230">
        <f t="shared" si="2775"/>
        <v>0</v>
      </c>
      <c r="MRQ1905" s="1193"/>
      <c r="MRR1905" s="1193"/>
      <c r="MRS1905" s="2153" t="s">
        <v>788</v>
      </c>
      <c r="MRT1905" s="1800" t="s">
        <v>699</v>
      </c>
      <c r="MRU1905" s="2156">
        <v>0</v>
      </c>
      <c r="MRV1905" s="2156">
        <v>85000</v>
      </c>
      <c r="MRW1905" s="2157">
        <v>0</v>
      </c>
      <c r="MRX1905" s="1230">
        <f t="shared" si="2777"/>
        <v>0</v>
      </c>
      <c r="MRY1905" s="1193"/>
      <c r="MRZ1905" s="1193"/>
      <c r="MSA1905" s="2153" t="s">
        <v>788</v>
      </c>
      <c r="MSB1905" s="1800" t="s">
        <v>699</v>
      </c>
      <c r="MSC1905" s="2156">
        <v>0</v>
      </c>
      <c r="MSD1905" s="2156">
        <v>85000</v>
      </c>
      <c r="MSE1905" s="2157">
        <v>0</v>
      </c>
      <c r="MSF1905" s="1230">
        <f t="shared" si="2779"/>
        <v>0</v>
      </c>
      <c r="MSG1905" s="1193"/>
      <c r="MSH1905" s="1193"/>
      <c r="MSI1905" s="2153" t="s">
        <v>788</v>
      </c>
      <c r="MSJ1905" s="1800" t="s">
        <v>699</v>
      </c>
      <c r="MSK1905" s="2156">
        <v>0</v>
      </c>
      <c r="MSL1905" s="2156">
        <v>85000</v>
      </c>
      <c r="MSM1905" s="2157">
        <v>0</v>
      </c>
      <c r="MSN1905" s="1230">
        <f t="shared" si="2781"/>
        <v>0</v>
      </c>
      <c r="MSO1905" s="1193"/>
      <c r="MSP1905" s="1193"/>
      <c r="MSQ1905" s="2153" t="s">
        <v>788</v>
      </c>
      <c r="MSR1905" s="1800" t="s">
        <v>699</v>
      </c>
      <c r="MSS1905" s="2156">
        <v>0</v>
      </c>
      <c r="MST1905" s="2156">
        <v>85000</v>
      </c>
      <c r="MSU1905" s="2157">
        <v>0</v>
      </c>
      <c r="MSV1905" s="1230">
        <f t="shared" si="2783"/>
        <v>0</v>
      </c>
      <c r="MSW1905" s="1193"/>
      <c r="MSX1905" s="1193"/>
      <c r="MSY1905" s="2153" t="s">
        <v>788</v>
      </c>
      <c r="MSZ1905" s="1800" t="s">
        <v>699</v>
      </c>
      <c r="MTA1905" s="2156">
        <v>0</v>
      </c>
      <c r="MTB1905" s="2156">
        <v>85000</v>
      </c>
      <c r="MTC1905" s="2157">
        <v>0</v>
      </c>
      <c r="MTD1905" s="1230">
        <f t="shared" si="2785"/>
        <v>0</v>
      </c>
      <c r="MTE1905" s="1193"/>
      <c r="MTF1905" s="1193"/>
      <c r="MTG1905" s="2153" t="s">
        <v>788</v>
      </c>
      <c r="MTH1905" s="1800" t="s">
        <v>699</v>
      </c>
      <c r="MTI1905" s="2156">
        <v>0</v>
      </c>
      <c r="MTJ1905" s="2156">
        <v>85000</v>
      </c>
      <c r="MTK1905" s="2157">
        <v>0</v>
      </c>
      <c r="MTL1905" s="1230">
        <f t="shared" si="2787"/>
        <v>0</v>
      </c>
      <c r="MTM1905" s="1193"/>
      <c r="MTN1905" s="1193"/>
      <c r="MTO1905" s="2153" t="s">
        <v>788</v>
      </c>
      <c r="MTP1905" s="1800" t="s">
        <v>699</v>
      </c>
      <c r="MTQ1905" s="2156">
        <v>0</v>
      </c>
      <c r="MTR1905" s="2156">
        <v>85000</v>
      </c>
      <c r="MTS1905" s="2157">
        <v>0</v>
      </c>
      <c r="MTT1905" s="1230">
        <f t="shared" si="2789"/>
        <v>0</v>
      </c>
      <c r="MTU1905" s="1193"/>
      <c r="MTV1905" s="1193"/>
      <c r="MTW1905" s="2153" t="s">
        <v>788</v>
      </c>
      <c r="MTX1905" s="1800" t="s">
        <v>699</v>
      </c>
      <c r="MTY1905" s="2156">
        <v>0</v>
      </c>
      <c r="MTZ1905" s="2156">
        <v>85000</v>
      </c>
      <c r="MUA1905" s="2157">
        <v>0</v>
      </c>
      <c r="MUB1905" s="1230">
        <f t="shared" si="2791"/>
        <v>0</v>
      </c>
      <c r="MUC1905" s="1193"/>
      <c r="MUD1905" s="1193"/>
      <c r="MUE1905" s="2153" t="s">
        <v>788</v>
      </c>
      <c r="MUF1905" s="1800" t="s">
        <v>699</v>
      </c>
      <c r="MUG1905" s="2156">
        <v>0</v>
      </c>
      <c r="MUH1905" s="2156">
        <v>85000</v>
      </c>
      <c r="MUI1905" s="2157">
        <v>0</v>
      </c>
      <c r="MUJ1905" s="1230">
        <f t="shared" si="2793"/>
        <v>0</v>
      </c>
      <c r="MUK1905" s="1193"/>
      <c r="MUL1905" s="1193"/>
      <c r="MUM1905" s="2153" t="s">
        <v>788</v>
      </c>
      <c r="MUN1905" s="1800" t="s">
        <v>699</v>
      </c>
      <c r="MUO1905" s="2156">
        <v>0</v>
      </c>
      <c r="MUP1905" s="2156">
        <v>85000</v>
      </c>
      <c r="MUQ1905" s="2157">
        <v>0</v>
      </c>
      <c r="MUR1905" s="1230">
        <f t="shared" si="2795"/>
        <v>0</v>
      </c>
      <c r="MUS1905" s="1193"/>
      <c r="MUT1905" s="1193"/>
      <c r="MUU1905" s="2153" t="s">
        <v>788</v>
      </c>
      <c r="MUV1905" s="1800" t="s">
        <v>699</v>
      </c>
      <c r="MUW1905" s="2156">
        <v>0</v>
      </c>
      <c r="MUX1905" s="2156">
        <v>85000</v>
      </c>
      <c r="MUY1905" s="2157">
        <v>0</v>
      </c>
      <c r="MUZ1905" s="1230">
        <f t="shared" si="2797"/>
        <v>0</v>
      </c>
      <c r="MVA1905" s="1193"/>
      <c r="MVB1905" s="1193"/>
      <c r="MVC1905" s="2153" t="s">
        <v>788</v>
      </c>
      <c r="MVD1905" s="1800" t="s">
        <v>699</v>
      </c>
      <c r="MVE1905" s="2156">
        <v>0</v>
      </c>
      <c r="MVF1905" s="2156">
        <v>85000</v>
      </c>
      <c r="MVG1905" s="2157">
        <v>0</v>
      </c>
      <c r="MVH1905" s="1230">
        <f t="shared" si="2799"/>
        <v>0</v>
      </c>
      <c r="MVI1905" s="1193"/>
      <c r="MVJ1905" s="1193"/>
      <c r="MVK1905" s="2153" t="s">
        <v>788</v>
      </c>
      <c r="MVL1905" s="1800" t="s">
        <v>699</v>
      </c>
      <c r="MVM1905" s="2156">
        <v>0</v>
      </c>
      <c r="MVN1905" s="2156">
        <v>85000</v>
      </c>
      <c r="MVO1905" s="2157">
        <v>0</v>
      </c>
      <c r="MVP1905" s="1230">
        <f t="shared" si="2801"/>
        <v>0</v>
      </c>
      <c r="MVQ1905" s="1193"/>
      <c r="MVR1905" s="1193"/>
      <c r="MVS1905" s="2153" t="s">
        <v>788</v>
      </c>
      <c r="MVT1905" s="1800" t="s">
        <v>699</v>
      </c>
      <c r="MVU1905" s="2156">
        <v>0</v>
      </c>
      <c r="MVV1905" s="2156">
        <v>85000</v>
      </c>
      <c r="MVW1905" s="2157">
        <v>0</v>
      </c>
      <c r="MVX1905" s="1230">
        <f t="shared" si="2803"/>
        <v>0</v>
      </c>
      <c r="MVY1905" s="1193"/>
      <c r="MVZ1905" s="1193"/>
      <c r="MWA1905" s="2153" t="s">
        <v>788</v>
      </c>
      <c r="MWB1905" s="1800" t="s">
        <v>699</v>
      </c>
      <c r="MWC1905" s="2156">
        <v>0</v>
      </c>
      <c r="MWD1905" s="2156">
        <v>85000</v>
      </c>
      <c r="MWE1905" s="2157">
        <v>0</v>
      </c>
      <c r="MWF1905" s="1230">
        <f t="shared" si="2805"/>
        <v>0</v>
      </c>
      <c r="MWG1905" s="1193"/>
      <c r="MWH1905" s="1193"/>
      <c r="MWI1905" s="2153" t="s">
        <v>788</v>
      </c>
      <c r="MWJ1905" s="1800" t="s">
        <v>699</v>
      </c>
      <c r="MWK1905" s="2156">
        <v>0</v>
      </c>
      <c r="MWL1905" s="2156">
        <v>85000</v>
      </c>
      <c r="MWM1905" s="2157">
        <v>0</v>
      </c>
      <c r="MWN1905" s="1230">
        <f t="shared" si="2807"/>
        <v>0</v>
      </c>
      <c r="MWO1905" s="1193"/>
      <c r="MWP1905" s="1193"/>
      <c r="MWQ1905" s="2153" t="s">
        <v>788</v>
      </c>
      <c r="MWR1905" s="1800" t="s">
        <v>699</v>
      </c>
      <c r="MWS1905" s="2156">
        <v>0</v>
      </c>
      <c r="MWT1905" s="2156">
        <v>85000</v>
      </c>
      <c r="MWU1905" s="2157">
        <v>0</v>
      </c>
      <c r="MWV1905" s="1230">
        <f t="shared" si="2809"/>
        <v>0</v>
      </c>
      <c r="MWW1905" s="1193"/>
      <c r="MWX1905" s="1193"/>
      <c r="MWY1905" s="2153" t="s">
        <v>788</v>
      </c>
      <c r="MWZ1905" s="1800" t="s">
        <v>699</v>
      </c>
      <c r="MXA1905" s="2156">
        <v>0</v>
      </c>
      <c r="MXB1905" s="2156">
        <v>85000</v>
      </c>
      <c r="MXC1905" s="2157">
        <v>0</v>
      </c>
      <c r="MXD1905" s="1230">
        <f t="shared" si="2811"/>
        <v>0</v>
      </c>
      <c r="MXE1905" s="1193"/>
      <c r="MXF1905" s="1193"/>
      <c r="MXG1905" s="2153" t="s">
        <v>788</v>
      </c>
      <c r="MXH1905" s="1800" t="s">
        <v>699</v>
      </c>
      <c r="MXI1905" s="2156">
        <v>0</v>
      </c>
      <c r="MXJ1905" s="2156">
        <v>85000</v>
      </c>
      <c r="MXK1905" s="2157">
        <v>0</v>
      </c>
      <c r="MXL1905" s="1230">
        <f t="shared" si="2813"/>
        <v>0</v>
      </c>
      <c r="MXM1905" s="1193"/>
      <c r="MXN1905" s="1193"/>
      <c r="MXO1905" s="2153" t="s">
        <v>788</v>
      </c>
      <c r="MXP1905" s="1800" t="s">
        <v>699</v>
      </c>
      <c r="MXQ1905" s="2156">
        <v>0</v>
      </c>
      <c r="MXR1905" s="2156">
        <v>85000</v>
      </c>
      <c r="MXS1905" s="2157">
        <v>0</v>
      </c>
      <c r="MXT1905" s="1230">
        <f t="shared" si="2815"/>
        <v>0</v>
      </c>
      <c r="MXU1905" s="1193"/>
      <c r="MXV1905" s="1193"/>
      <c r="MXW1905" s="2153" t="s">
        <v>788</v>
      </c>
      <c r="MXX1905" s="1800" t="s">
        <v>699</v>
      </c>
      <c r="MXY1905" s="2156">
        <v>0</v>
      </c>
      <c r="MXZ1905" s="2156">
        <v>85000</v>
      </c>
      <c r="MYA1905" s="2157">
        <v>0</v>
      </c>
      <c r="MYB1905" s="1230">
        <f t="shared" si="2817"/>
        <v>0</v>
      </c>
      <c r="MYC1905" s="1193"/>
      <c r="MYD1905" s="1193"/>
      <c r="MYE1905" s="2153" t="s">
        <v>788</v>
      </c>
      <c r="MYF1905" s="1800" t="s">
        <v>699</v>
      </c>
      <c r="MYG1905" s="2156">
        <v>0</v>
      </c>
      <c r="MYH1905" s="2156">
        <v>85000</v>
      </c>
      <c r="MYI1905" s="2157">
        <v>0</v>
      </c>
      <c r="MYJ1905" s="1230">
        <f t="shared" si="2819"/>
        <v>0</v>
      </c>
      <c r="MYK1905" s="1193"/>
      <c r="MYL1905" s="1193"/>
      <c r="MYM1905" s="2153" t="s">
        <v>788</v>
      </c>
      <c r="MYN1905" s="1800" t="s">
        <v>699</v>
      </c>
      <c r="MYO1905" s="2156">
        <v>0</v>
      </c>
      <c r="MYP1905" s="2156">
        <v>85000</v>
      </c>
      <c r="MYQ1905" s="2157">
        <v>0</v>
      </c>
      <c r="MYR1905" s="1230">
        <f t="shared" si="2821"/>
        <v>0</v>
      </c>
      <c r="MYS1905" s="1193"/>
      <c r="MYT1905" s="1193"/>
      <c r="MYU1905" s="2153" t="s">
        <v>788</v>
      </c>
      <c r="MYV1905" s="1800" t="s">
        <v>699</v>
      </c>
      <c r="MYW1905" s="2156">
        <v>0</v>
      </c>
      <c r="MYX1905" s="2156">
        <v>85000</v>
      </c>
      <c r="MYY1905" s="2157">
        <v>0</v>
      </c>
      <c r="MYZ1905" s="1230">
        <f t="shared" si="2823"/>
        <v>0</v>
      </c>
      <c r="MZA1905" s="1193"/>
      <c r="MZB1905" s="1193"/>
      <c r="MZC1905" s="2153" t="s">
        <v>788</v>
      </c>
      <c r="MZD1905" s="1800" t="s">
        <v>699</v>
      </c>
      <c r="MZE1905" s="2156">
        <v>0</v>
      </c>
      <c r="MZF1905" s="2156">
        <v>85000</v>
      </c>
      <c r="MZG1905" s="2157">
        <v>0</v>
      </c>
      <c r="MZH1905" s="1230">
        <f t="shared" si="2825"/>
        <v>0</v>
      </c>
      <c r="MZI1905" s="1193"/>
      <c r="MZJ1905" s="1193"/>
      <c r="MZK1905" s="2153" t="s">
        <v>788</v>
      </c>
      <c r="MZL1905" s="1800" t="s">
        <v>699</v>
      </c>
      <c r="MZM1905" s="2156">
        <v>0</v>
      </c>
      <c r="MZN1905" s="2156">
        <v>85000</v>
      </c>
      <c r="MZO1905" s="2157">
        <v>0</v>
      </c>
      <c r="MZP1905" s="1230">
        <f t="shared" si="2827"/>
        <v>0</v>
      </c>
      <c r="MZQ1905" s="1193"/>
      <c r="MZR1905" s="1193"/>
      <c r="MZS1905" s="2153" t="s">
        <v>788</v>
      </c>
      <c r="MZT1905" s="1800" t="s">
        <v>699</v>
      </c>
      <c r="MZU1905" s="2156">
        <v>0</v>
      </c>
      <c r="MZV1905" s="2156">
        <v>85000</v>
      </c>
      <c r="MZW1905" s="2157">
        <v>0</v>
      </c>
      <c r="MZX1905" s="1230">
        <f t="shared" si="2829"/>
        <v>0</v>
      </c>
      <c r="MZY1905" s="1193"/>
      <c r="MZZ1905" s="1193"/>
      <c r="NAA1905" s="2153" t="s">
        <v>788</v>
      </c>
      <c r="NAB1905" s="1800" t="s">
        <v>699</v>
      </c>
      <c r="NAC1905" s="2156">
        <v>0</v>
      </c>
      <c r="NAD1905" s="2156">
        <v>85000</v>
      </c>
      <c r="NAE1905" s="2157">
        <v>0</v>
      </c>
      <c r="NAF1905" s="1230">
        <f t="shared" si="2831"/>
        <v>0</v>
      </c>
      <c r="NAG1905" s="1193"/>
      <c r="NAH1905" s="1193"/>
      <c r="NAI1905" s="2153" t="s">
        <v>788</v>
      </c>
      <c r="NAJ1905" s="1800" t="s">
        <v>699</v>
      </c>
      <c r="NAK1905" s="2156">
        <v>0</v>
      </c>
      <c r="NAL1905" s="2156">
        <v>85000</v>
      </c>
      <c r="NAM1905" s="2157">
        <v>0</v>
      </c>
      <c r="NAN1905" s="1230">
        <f t="shared" si="2833"/>
        <v>0</v>
      </c>
      <c r="NAO1905" s="1193"/>
      <c r="NAP1905" s="1193"/>
      <c r="NAQ1905" s="2153" t="s">
        <v>788</v>
      </c>
      <c r="NAR1905" s="1800" t="s">
        <v>699</v>
      </c>
      <c r="NAS1905" s="2156">
        <v>0</v>
      </c>
      <c r="NAT1905" s="2156">
        <v>85000</v>
      </c>
      <c r="NAU1905" s="2157">
        <v>0</v>
      </c>
      <c r="NAV1905" s="1230">
        <f t="shared" si="2835"/>
        <v>0</v>
      </c>
      <c r="NAW1905" s="1193"/>
      <c r="NAX1905" s="1193"/>
      <c r="NAY1905" s="2153" t="s">
        <v>788</v>
      </c>
      <c r="NAZ1905" s="1800" t="s">
        <v>699</v>
      </c>
      <c r="NBA1905" s="2156">
        <v>0</v>
      </c>
      <c r="NBB1905" s="2156">
        <v>85000</v>
      </c>
      <c r="NBC1905" s="2157">
        <v>0</v>
      </c>
      <c r="NBD1905" s="1230">
        <f t="shared" si="2837"/>
        <v>0</v>
      </c>
      <c r="NBE1905" s="1193"/>
      <c r="NBF1905" s="1193"/>
      <c r="NBG1905" s="2153" t="s">
        <v>788</v>
      </c>
      <c r="NBH1905" s="1800" t="s">
        <v>699</v>
      </c>
      <c r="NBI1905" s="2156">
        <v>0</v>
      </c>
      <c r="NBJ1905" s="2156">
        <v>85000</v>
      </c>
      <c r="NBK1905" s="2157">
        <v>0</v>
      </c>
      <c r="NBL1905" s="1230">
        <f t="shared" si="2839"/>
        <v>0</v>
      </c>
      <c r="NBM1905" s="1193"/>
      <c r="NBN1905" s="1193"/>
      <c r="NBO1905" s="2153" t="s">
        <v>788</v>
      </c>
      <c r="NBP1905" s="1800" t="s">
        <v>699</v>
      </c>
      <c r="NBQ1905" s="2156">
        <v>0</v>
      </c>
      <c r="NBR1905" s="2156">
        <v>85000</v>
      </c>
      <c r="NBS1905" s="2157">
        <v>0</v>
      </c>
      <c r="NBT1905" s="1230">
        <f t="shared" si="2841"/>
        <v>0</v>
      </c>
      <c r="NBU1905" s="1193"/>
      <c r="NBV1905" s="1193"/>
      <c r="NBW1905" s="2153" t="s">
        <v>788</v>
      </c>
      <c r="NBX1905" s="1800" t="s">
        <v>699</v>
      </c>
      <c r="NBY1905" s="2156">
        <v>0</v>
      </c>
      <c r="NBZ1905" s="2156">
        <v>85000</v>
      </c>
      <c r="NCA1905" s="2157">
        <v>0</v>
      </c>
      <c r="NCB1905" s="1230">
        <f t="shared" si="2843"/>
        <v>0</v>
      </c>
      <c r="NCC1905" s="1193"/>
      <c r="NCD1905" s="1193"/>
      <c r="NCE1905" s="2153" t="s">
        <v>788</v>
      </c>
      <c r="NCF1905" s="1800" t="s">
        <v>699</v>
      </c>
      <c r="NCG1905" s="2156">
        <v>0</v>
      </c>
      <c r="NCH1905" s="2156">
        <v>85000</v>
      </c>
      <c r="NCI1905" s="2157">
        <v>0</v>
      </c>
      <c r="NCJ1905" s="1230">
        <f t="shared" si="2845"/>
        <v>0</v>
      </c>
      <c r="NCK1905" s="1193"/>
      <c r="NCL1905" s="1193"/>
      <c r="NCM1905" s="2153" t="s">
        <v>788</v>
      </c>
      <c r="NCN1905" s="1800" t="s">
        <v>699</v>
      </c>
      <c r="NCO1905" s="2156">
        <v>0</v>
      </c>
      <c r="NCP1905" s="2156">
        <v>85000</v>
      </c>
      <c r="NCQ1905" s="2157">
        <v>0</v>
      </c>
      <c r="NCR1905" s="1230">
        <f t="shared" si="2847"/>
        <v>0</v>
      </c>
      <c r="NCS1905" s="1193"/>
      <c r="NCT1905" s="1193"/>
      <c r="NCU1905" s="2153" t="s">
        <v>788</v>
      </c>
      <c r="NCV1905" s="1800" t="s">
        <v>699</v>
      </c>
      <c r="NCW1905" s="2156">
        <v>0</v>
      </c>
      <c r="NCX1905" s="2156">
        <v>85000</v>
      </c>
      <c r="NCY1905" s="2157">
        <v>0</v>
      </c>
      <c r="NCZ1905" s="1230">
        <f t="shared" si="2849"/>
        <v>0</v>
      </c>
      <c r="NDA1905" s="1193"/>
      <c r="NDB1905" s="1193"/>
      <c r="NDC1905" s="2153" t="s">
        <v>788</v>
      </c>
      <c r="NDD1905" s="1800" t="s">
        <v>699</v>
      </c>
      <c r="NDE1905" s="2156">
        <v>0</v>
      </c>
      <c r="NDF1905" s="2156">
        <v>85000</v>
      </c>
      <c r="NDG1905" s="2157">
        <v>0</v>
      </c>
      <c r="NDH1905" s="1230">
        <f t="shared" si="2851"/>
        <v>0</v>
      </c>
      <c r="NDI1905" s="1193"/>
      <c r="NDJ1905" s="1193"/>
      <c r="NDK1905" s="2153" t="s">
        <v>788</v>
      </c>
      <c r="NDL1905" s="1800" t="s">
        <v>699</v>
      </c>
      <c r="NDM1905" s="2156">
        <v>0</v>
      </c>
      <c r="NDN1905" s="2156">
        <v>85000</v>
      </c>
      <c r="NDO1905" s="2157">
        <v>0</v>
      </c>
      <c r="NDP1905" s="1230">
        <f t="shared" si="2853"/>
        <v>0</v>
      </c>
      <c r="NDQ1905" s="1193"/>
      <c r="NDR1905" s="1193"/>
      <c r="NDS1905" s="2153" t="s">
        <v>788</v>
      </c>
      <c r="NDT1905" s="1800" t="s">
        <v>699</v>
      </c>
      <c r="NDU1905" s="2156">
        <v>0</v>
      </c>
      <c r="NDV1905" s="2156">
        <v>85000</v>
      </c>
      <c r="NDW1905" s="2157">
        <v>0</v>
      </c>
      <c r="NDX1905" s="1230">
        <f t="shared" si="2855"/>
        <v>0</v>
      </c>
      <c r="NDY1905" s="1193"/>
      <c r="NDZ1905" s="1193"/>
      <c r="NEA1905" s="2153" t="s">
        <v>788</v>
      </c>
      <c r="NEB1905" s="1800" t="s">
        <v>699</v>
      </c>
      <c r="NEC1905" s="2156">
        <v>0</v>
      </c>
      <c r="NED1905" s="2156">
        <v>85000</v>
      </c>
      <c r="NEE1905" s="2157">
        <v>0</v>
      </c>
      <c r="NEF1905" s="1230">
        <f t="shared" si="2857"/>
        <v>0</v>
      </c>
      <c r="NEG1905" s="1193"/>
      <c r="NEH1905" s="1193"/>
      <c r="NEI1905" s="2153" t="s">
        <v>788</v>
      </c>
      <c r="NEJ1905" s="1800" t="s">
        <v>699</v>
      </c>
      <c r="NEK1905" s="2156">
        <v>0</v>
      </c>
      <c r="NEL1905" s="2156">
        <v>85000</v>
      </c>
      <c r="NEM1905" s="2157">
        <v>0</v>
      </c>
      <c r="NEN1905" s="1230">
        <f t="shared" si="2859"/>
        <v>0</v>
      </c>
      <c r="NEO1905" s="1193"/>
      <c r="NEP1905" s="1193"/>
      <c r="NEQ1905" s="2153" t="s">
        <v>788</v>
      </c>
      <c r="NER1905" s="1800" t="s">
        <v>699</v>
      </c>
      <c r="NES1905" s="2156">
        <v>0</v>
      </c>
      <c r="NET1905" s="2156">
        <v>85000</v>
      </c>
      <c r="NEU1905" s="2157">
        <v>0</v>
      </c>
      <c r="NEV1905" s="1230">
        <f t="shared" si="2861"/>
        <v>0</v>
      </c>
      <c r="NEW1905" s="1193"/>
      <c r="NEX1905" s="1193"/>
      <c r="NEY1905" s="2153" t="s">
        <v>788</v>
      </c>
      <c r="NEZ1905" s="1800" t="s">
        <v>699</v>
      </c>
      <c r="NFA1905" s="2156">
        <v>0</v>
      </c>
      <c r="NFB1905" s="2156">
        <v>85000</v>
      </c>
      <c r="NFC1905" s="2157">
        <v>0</v>
      </c>
      <c r="NFD1905" s="1230">
        <f t="shared" si="2863"/>
        <v>0</v>
      </c>
      <c r="NFE1905" s="1193"/>
      <c r="NFF1905" s="1193"/>
      <c r="NFG1905" s="2153" t="s">
        <v>788</v>
      </c>
      <c r="NFH1905" s="1800" t="s">
        <v>699</v>
      </c>
      <c r="NFI1905" s="2156">
        <v>0</v>
      </c>
      <c r="NFJ1905" s="2156">
        <v>85000</v>
      </c>
      <c r="NFK1905" s="2157">
        <v>0</v>
      </c>
      <c r="NFL1905" s="1230">
        <f t="shared" si="2865"/>
        <v>0</v>
      </c>
      <c r="NFM1905" s="1193"/>
      <c r="NFN1905" s="1193"/>
      <c r="NFO1905" s="2153" t="s">
        <v>788</v>
      </c>
      <c r="NFP1905" s="1800" t="s">
        <v>699</v>
      </c>
      <c r="NFQ1905" s="2156">
        <v>0</v>
      </c>
      <c r="NFR1905" s="2156">
        <v>85000</v>
      </c>
      <c r="NFS1905" s="2157">
        <v>0</v>
      </c>
      <c r="NFT1905" s="1230">
        <f t="shared" si="2867"/>
        <v>0</v>
      </c>
      <c r="NFU1905" s="1193"/>
      <c r="NFV1905" s="1193"/>
      <c r="NFW1905" s="2153" t="s">
        <v>788</v>
      </c>
      <c r="NFX1905" s="1800" t="s">
        <v>699</v>
      </c>
      <c r="NFY1905" s="2156">
        <v>0</v>
      </c>
      <c r="NFZ1905" s="2156">
        <v>85000</v>
      </c>
      <c r="NGA1905" s="2157">
        <v>0</v>
      </c>
      <c r="NGB1905" s="1230">
        <f t="shared" si="2869"/>
        <v>0</v>
      </c>
      <c r="NGC1905" s="1193"/>
      <c r="NGD1905" s="1193"/>
      <c r="NGE1905" s="2153" t="s">
        <v>788</v>
      </c>
      <c r="NGF1905" s="1800" t="s">
        <v>699</v>
      </c>
      <c r="NGG1905" s="2156">
        <v>0</v>
      </c>
      <c r="NGH1905" s="2156">
        <v>85000</v>
      </c>
      <c r="NGI1905" s="2157">
        <v>0</v>
      </c>
      <c r="NGJ1905" s="1230">
        <f t="shared" si="2871"/>
        <v>0</v>
      </c>
      <c r="NGK1905" s="1193"/>
      <c r="NGL1905" s="1193"/>
      <c r="NGM1905" s="2153" t="s">
        <v>788</v>
      </c>
      <c r="NGN1905" s="1800" t="s">
        <v>699</v>
      </c>
      <c r="NGO1905" s="2156">
        <v>0</v>
      </c>
      <c r="NGP1905" s="2156">
        <v>85000</v>
      </c>
      <c r="NGQ1905" s="2157">
        <v>0</v>
      </c>
      <c r="NGR1905" s="1230">
        <f t="shared" si="2873"/>
        <v>0</v>
      </c>
      <c r="NGS1905" s="1193"/>
      <c r="NGT1905" s="1193"/>
      <c r="NGU1905" s="2153" t="s">
        <v>788</v>
      </c>
      <c r="NGV1905" s="1800" t="s">
        <v>699</v>
      </c>
      <c r="NGW1905" s="2156">
        <v>0</v>
      </c>
      <c r="NGX1905" s="2156">
        <v>85000</v>
      </c>
      <c r="NGY1905" s="2157">
        <v>0</v>
      </c>
      <c r="NGZ1905" s="1230">
        <f t="shared" si="2875"/>
        <v>0</v>
      </c>
      <c r="NHA1905" s="1193"/>
      <c r="NHB1905" s="1193"/>
      <c r="NHC1905" s="2153" t="s">
        <v>788</v>
      </c>
      <c r="NHD1905" s="1800" t="s">
        <v>699</v>
      </c>
      <c r="NHE1905" s="2156">
        <v>0</v>
      </c>
      <c r="NHF1905" s="2156">
        <v>85000</v>
      </c>
      <c r="NHG1905" s="2157">
        <v>0</v>
      </c>
      <c r="NHH1905" s="1230">
        <f t="shared" si="2877"/>
        <v>0</v>
      </c>
      <c r="NHI1905" s="1193"/>
      <c r="NHJ1905" s="1193"/>
      <c r="NHK1905" s="2153" t="s">
        <v>788</v>
      </c>
      <c r="NHL1905" s="1800" t="s">
        <v>699</v>
      </c>
      <c r="NHM1905" s="2156">
        <v>0</v>
      </c>
      <c r="NHN1905" s="2156">
        <v>85000</v>
      </c>
      <c r="NHO1905" s="2157">
        <v>0</v>
      </c>
      <c r="NHP1905" s="1230">
        <f t="shared" si="2879"/>
        <v>0</v>
      </c>
      <c r="NHQ1905" s="1193"/>
      <c r="NHR1905" s="1193"/>
      <c r="NHS1905" s="2153" t="s">
        <v>788</v>
      </c>
      <c r="NHT1905" s="1800" t="s">
        <v>699</v>
      </c>
      <c r="NHU1905" s="2156">
        <v>0</v>
      </c>
      <c r="NHV1905" s="2156">
        <v>85000</v>
      </c>
      <c r="NHW1905" s="2157">
        <v>0</v>
      </c>
      <c r="NHX1905" s="1230">
        <f t="shared" si="2881"/>
        <v>0</v>
      </c>
      <c r="NHY1905" s="1193"/>
      <c r="NHZ1905" s="1193"/>
      <c r="NIA1905" s="2153" t="s">
        <v>788</v>
      </c>
      <c r="NIB1905" s="1800" t="s">
        <v>699</v>
      </c>
      <c r="NIC1905" s="2156">
        <v>0</v>
      </c>
      <c r="NID1905" s="2156">
        <v>85000</v>
      </c>
      <c r="NIE1905" s="2157">
        <v>0</v>
      </c>
      <c r="NIF1905" s="1230">
        <f t="shared" si="2883"/>
        <v>0</v>
      </c>
      <c r="NIG1905" s="1193"/>
      <c r="NIH1905" s="1193"/>
      <c r="NII1905" s="2153" t="s">
        <v>788</v>
      </c>
      <c r="NIJ1905" s="1800" t="s">
        <v>699</v>
      </c>
      <c r="NIK1905" s="2156">
        <v>0</v>
      </c>
      <c r="NIL1905" s="2156">
        <v>85000</v>
      </c>
      <c r="NIM1905" s="2157">
        <v>0</v>
      </c>
      <c r="NIN1905" s="1230">
        <f t="shared" si="2885"/>
        <v>0</v>
      </c>
      <c r="NIO1905" s="1193"/>
      <c r="NIP1905" s="1193"/>
      <c r="NIQ1905" s="2153" t="s">
        <v>788</v>
      </c>
      <c r="NIR1905" s="1800" t="s">
        <v>699</v>
      </c>
      <c r="NIS1905" s="2156">
        <v>0</v>
      </c>
      <c r="NIT1905" s="2156">
        <v>85000</v>
      </c>
      <c r="NIU1905" s="2157">
        <v>0</v>
      </c>
      <c r="NIV1905" s="1230">
        <f t="shared" si="2887"/>
        <v>0</v>
      </c>
      <c r="NIW1905" s="1193"/>
      <c r="NIX1905" s="1193"/>
      <c r="NIY1905" s="2153" t="s">
        <v>788</v>
      </c>
      <c r="NIZ1905" s="1800" t="s">
        <v>699</v>
      </c>
      <c r="NJA1905" s="2156">
        <v>0</v>
      </c>
      <c r="NJB1905" s="2156">
        <v>85000</v>
      </c>
      <c r="NJC1905" s="2157">
        <v>0</v>
      </c>
      <c r="NJD1905" s="1230">
        <f t="shared" si="2889"/>
        <v>0</v>
      </c>
      <c r="NJE1905" s="1193"/>
      <c r="NJF1905" s="1193"/>
      <c r="NJG1905" s="2153" t="s">
        <v>788</v>
      </c>
      <c r="NJH1905" s="1800" t="s">
        <v>699</v>
      </c>
      <c r="NJI1905" s="2156">
        <v>0</v>
      </c>
      <c r="NJJ1905" s="2156">
        <v>85000</v>
      </c>
      <c r="NJK1905" s="2157">
        <v>0</v>
      </c>
      <c r="NJL1905" s="1230">
        <f t="shared" si="2891"/>
        <v>0</v>
      </c>
      <c r="NJM1905" s="1193"/>
      <c r="NJN1905" s="1193"/>
      <c r="NJO1905" s="2153" t="s">
        <v>788</v>
      </c>
      <c r="NJP1905" s="1800" t="s">
        <v>699</v>
      </c>
      <c r="NJQ1905" s="2156">
        <v>0</v>
      </c>
      <c r="NJR1905" s="2156">
        <v>85000</v>
      </c>
      <c r="NJS1905" s="2157">
        <v>0</v>
      </c>
      <c r="NJT1905" s="1230">
        <f t="shared" si="2893"/>
        <v>0</v>
      </c>
      <c r="NJU1905" s="1193"/>
      <c r="NJV1905" s="1193"/>
      <c r="NJW1905" s="2153" t="s">
        <v>788</v>
      </c>
      <c r="NJX1905" s="1800" t="s">
        <v>699</v>
      </c>
      <c r="NJY1905" s="2156">
        <v>0</v>
      </c>
      <c r="NJZ1905" s="2156">
        <v>85000</v>
      </c>
      <c r="NKA1905" s="2157">
        <v>0</v>
      </c>
      <c r="NKB1905" s="1230">
        <f t="shared" si="2895"/>
        <v>0</v>
      </c>
      <c r="NKC1905" s="1193"/>
      <c r="NKD1905" s="1193"/>
      <c r="NKE1905" s="2153" t="s">
        <v>788</v>
      </c>
      <c r="NKF1905" s="1800" t="s">
        <v>699</v>
      </c>
      <c r="NKG1905" s="2156">
        <v>0</v>
      </c>
      <c r="NKH1905" s="2156">
        <v>85000</v>
      </c>
      <c r="NKI1905" s="2157">
        <v>0</v>
      </c>
      <c r="NKJ1905" s="1230">
        <f t="shared" si="2897"/>
        <v>0</v>
      </c>
      <c r="NKK1905" s="1193"/>
      <c r="NKL1905" s="1193"/>
      <c r="NKM1905" s="2153" t="s">
        <v>788</v>
      </c>
      <c r="NKN1905" s="1800" t="s">
        <v>699</v>
      </c>
      <c r="NKO1905" s="2156">
        <v>0</v>
      </c>
      <c r="NKP1905" s="2156">
        <v>85000</v>
      </c>
      <c r="NKQ1905" s="2157">
        <v>0</v>
      </c>
      <c r="NKR1905" s="1230">
        <f t="shared" si="2899"/>
        <v>0</v>
      </c>
      <c r="NKS1905" s="1193"/>
      <c r="NKT1905" s="1193"/>
      <c r="NKU1905" s="2153" t="s">
        <v>788</v>
      </c>
      <c r="NKV1905" s="1800" t="s">
        <v>699</v>
      </c>
      <c r="NKW1905" s="2156">
        <v>0</v>
      </c>
      <c r="NKX1905" s="2156">
        <v>85000</v>
      </c>
      <c r="NKY1905" s="2157">
        <v>0</v>
      </c>
      <c r="NKZ1905" s="1230">
        <f t="shared" si="2901"/>
        <v>0</v>
      </c>
      <c r="NLA1905" s="1193"/>
      <c r="NLB1905" s="1193"/>
      <c r="NLC1905" s="2153" t="s">
        <v>788</v>
      </c>
      <c r="NLD1905" s="1800" t="s">
        <v>699</v>
      </c>
      <c r="NLE1905" s="2156">
        <v>0</v>
      </c>
      <c r="NLF1905" s="2156">
        <v>85000</v>
      </c>
      <c r="NLG1905" s="2157">
        <v>0</v>
      </c>
      <c r="NLH1905" s="1230">
        <f t="shared" si="2903"/>
        <v>0</v>
      </c>
      <c r="NLI1905" s="1193"/>
      <c r="NLJ1905" s="1193"/>
      <c r="NLK1905" s="2153" t="s">
        <v>788</v>
      </c>
      <c r="NLL1905" s="1800" t="s">
        <v>699</v>
      </c>
      <c r="NLM1905" s="2156">
        <v>0</v>
      </c>
      <c r="NLN1905" s="2156">
        <v>85000</v>
      </c>
      <c r="NLO1905" s="2157">
        <v>0</v>
      </c>
      <c r="NLP1905" s="1230">
        <f t="shared" si="2905"/>
        <v>0</v>
      </c>
      <c r="NLQ1905" s="1193"/>
      <c r="NLR1905" s="1193"/>
      <c r="NLS1905" s="2153" t="s">
        <v>788</v>
      </c>
      <c r="NLT1905" s="1800" t="s">
        <v>699</v>
      </c>
      <c r="NLU1905" s="2156">
        <v>0</v>
      </c>
      <c r="NLV1905" s="2156">
        <v>85000</v>
      </c>
      <c r="NLW1905" s="2157">
        <v>0</v>
      </c>
      <c r="NLX1905" s="1230">
        <f t="shared" si="2907"/>
        <v>0</v>
      </c>
      <c r="NLY1905" s="1193"/>
      <c r="NLZ1905" s="1193"/>
      <c r="NMA1905" s="2153" t="s">
        <v>788</v>
      </c>
      <c r="NMB1905" s="1800" t="s">
        <v>699</v>
      </c>
      <c r="NMC1905" s="2156">
        <v>0</v>
      </c>
      <c r="NMD1905" s="2156">
        <v>85000</v>
      </c>
      <c r="NME1905" s="2157">
        <v>0</v>
      </c>
      <c r="NMF1905" s="1230">
        <f t="shared" si="2909"/>
        <v>0</v>
      </c>
      <c r="NMG1905" s="1193"/>
      <c r="NMH1905" s="1193"/>
      <c r="NMI1905" s="2153" t="s">
        <v>788</v>
      </c>
      <c r="NMJ1905" s="1800" t="s">
        <v>699</v>
      </c>
      <c r="NMK1905" s="2156">
        <v>0</v>
      </c>
      <c r="NML1905" s="2156">
        <v>85000</v>
      </c>
      <c r="NMM1905" s="2157">
        <v>0</v>
      </c>
      <c r="NMN1905" s="1230">
        <f t="shared" si="2911"/>
        <v>0</v>
      </c>
      <c r="NMO1905" s="1193"/>
      <c r="NMP1905" s="1193"/>
      <c r="NMQ1905" s="2153" t="s">
        <v>788</v>
      </c>
      <c r="NMR1905" s="1800" t="s">
        <v>699</v>
      </c>
      <c r="NMS1905" s="2156">
        <v>0</v>
      </c>
      <c r="NMT1905" s="2156">
        <v>85000</v>
      </c>
      <c r="NMU1905" s="2157">
        <v>0</v>
      </c>
      <c r="NMV1905" s="1230">
        <f t="shared" si="2913"/>
        <v>0</v>
      </c>
      <c r="NMW1905" s="1193"/>
      <c r="NMX1905" s="1193"/>
      <c r="NMY1905" s="2153" t="s">
        <v>788</v>
      </c>
      <c r="NMZ1905" s="1800" t="s">
        <v>699</v>
      </c>
      <c r="NNA1905" s="2156">
        <v>0</v>
      </c>
      <c r="NNB1905" s="2156">
        <v>85000</v>
      </c>
      <c r="NNC1905" s="2157">
        <v>0</v>
      </c>
      <c r="NND1905" s="1230">
        <f t="shared" si="2915"/>
        <v>0</v>
      </c>
      <c r="NNE1905" s="1193"/>
      <c r="NNF1905" s="1193"/>
      <c r="NNG1905" s="2153" t="s">
        <v>788</v>
      </c>
      <c r="NNH1905" s="1800" t="s">
        <v>699</v>
      </c>
      <c r="NNI1905" s="2156">
        <v>0</v>
      </c>
      <c r="NNJ1905" s="2156">
        <v>85000</v>
      </c>
      <c r="NNK1905" s="2157">
        <v>0</v>
      </c>
      <c r="NNL1905" s="1230">
        <f t="shared" si="2917"/>
        <v>0</v>
      </c>
      <c r="NNM1905" s="1193"/>
      <c r="NNN1905" s="1193"/>
      <c r="NNO1905" s="2153" t="s">
        <v>788</v>
      </c>
      <c r="NNP1905" s="1800" t="s">
        <v>699</v>
      </c>
      <c r="NNQ1905" s="2156">
        <v>0</v>
      </c>
      <c r="NNR1905" s="2156">
        <v>85000</v>
      </c>
      <c r="NNS1905" s="2157">
        <v>0</v>
      </c>
      <c r="NNT1905" s="1230">
        <f t="shared" si="2919"/>
        <v>0</v>
      </c>
      <c r="NNU1905" s="1193"/>
      <c r="NNV1905" s="1193"/>
      <c r="NNW1905" s="2153" t="s">
        <v>788</v>
      </c>
      <c r="NNX1905" s="1800" t="s">
        <v>699</v>
      </c>
      <c r="NNY1905" s="2156">
        <v>0</v>
      </c>
      <c r="NNZ1905" s="2156">
        <v>85000</v>
      </c>
      <c r="NOA1905" s="2157">
        <v>0</v>
      </c>
      <c r="NOB1905" s="1230">
        <f t="shared" si="2921"/>
        <v>0</v>
      </c>
      <c r="NOC1905" s="1193"/>
      <c r="NOD1905" s="1193"/>
      <c r="NOE1905" s="2153" t="s">
        <v>788</v>
      </c>
      <c r="NOF1905" s="1800" t="s">
        <v>699</v>
      </c>
      <c r="NOG1905" s="2156">
        <v>0</v>
      </c>
      <c r="NOH1905" s="2156">
        <v>85000</v>
      </c>
      <c r="NOI1905" s="2157">
        <v>0</v>
      </c>
      <c r="NOJ1905" s="1230">
        <f t="shared" si="2923"/>
        <v>0</v>
      </c>
      <c r="NOK1905" s="1193"/>
      <c r="NOL1905" s="1193"/>
      <c r="NOM1905" s="2153" t="s">
        <v>788</v>
      </c>
      <c r="NON1905" s="1800" t="s">
        <v>699</v>
      </c>
      <c r="NOO1905" s="2156">
        <v>0</v>
      </c>
      <c r="NOP1905" s="2156">
        <v>85000</v>
      </c>
      <c r="NOQ1905" s="2157">
        <v>0</v>
      </c>
      <c r="NOR1905" s="1230">
        <f t="shared" si="2925"/>
        <v>0</v>
      </c>
      <c r="NOS1905" s="1193"/>
      <c r="NOT1905" s="1193"/>
      <c r="NOU1905" s="2153" t="s">
        <v>788</v>
      </c>
      <c r="NOV1905" s="1800" t="s">
        <v>699</v>
      </c>
      <c r="NOW1905" s="2156">
        <v>0</v>
      </c>
      <c r="NOX1905" s="2156">
        <v>85000</v>
      </c>
      <c r="NOY1905" s="2157">
        <v>0</v>
      </c>
      <c r="NOZ1905" s="1230">
        <f t="shared" si="2927"/>
        <v>0</v>
      </c>
      <c r="NPA1905" s="1193"/>
      <c r="NPB1905" s="1193"/>
      <c r="NPC1905" s="2153" t="s">
        <v>788</v>
      </c>
      <c r="NPD1905" s="1800" t="s">
        <v>699</v>
      </c>
      <c r="NPE1905" s="2156">
        <v>0</v>
      </c>
      <c r="NPF1905" s="2156">
        <v>85000</v>
      </c>
      <c r="NPG1905" s="2157">
        <v>0</v>
      </c>
      <c r="NPH1905" s="1230">
        <f t="shared" si="2929"/>
        <v>0</v>
      </c>
      <c r="NPI1905" s="1193"/>
      <c r="NPJ1905" s="1193"/>
      <c r="NPK1905" s="2153" t="s">
        <v>788</v>
      </c>
      <c r="NPL1905" s="1800" t="s">
        <v>699</v>
      </c>
      <c r="NPM1905" s="2156">
        <v>0</v>
      </c>
      <c r="NPN1905" s="2156">
        <v>85000</v>
      </c>
      <c r="NPO1905" s="2157">
        <v>0</v>
      </c>
      <c r="NPP1905" s="1230">
        <f t="shared" si="2931"/>
        <v>0</v>
      </c>
      <c r="NPQ1905" s="1193"/>
      <c r="NPR1905" s="1193"/>
      <c r="NPS1905" s="2153" t="s">
        <v>788</v>
      </c>
      <c r="NPT1905" s="1800" t="s">
        <v>699</v>
      </c>
      <c r="NPU1905" s="2156">
        <v>0</v>
      </c>
      <c r="NPV1905" s="2156">
        <v>85000</v>
      </c>
      <c r="NPW1905" s="2157">
        <v>0</v>
      </c>
      <c r="NPX1905" s="1230">
        <f t="shared" si="2933"/>
        <v>0</v>
      </c>
      <c r="NPY1905" s="1193"/>
      <c r="NPZ1905" s="1193"/>
      <c r="NQA1905" s="2153" t="s">
        <v>788</v>
      </c>
      <c r="NQB1905" s="1800" t="s">
        <v>699</v>
      </c>
      <c r="NQC1905" s="2156">
        <v>0</v>
      </c>
      <c r="NQD1905" s="2156">
        <v>85000</v>
      </c>
      <c r="NQE1905" s="2157">
        <v>0</v>
      </c>
      <c r="NQF1905" s="1230">
        <f t="shared" si="2935"/>
        <v>0</v>
      </c>
      <c r="NQG1905" s="1193"/>
      <c r="NQH1905" s="1193"/>
      <c r="NQI1905" s="2153" t="s">
        <v>788</v>
      </c>
      <c r="NQJ1905" s="1800" t="s">
        <v>699</v>
      </c>
      <c r="NQK1905" s="2156">
        <v>0</v>
      </c>
      <c r="NQL1905" s="2156">
        <v>85000</v>
      </c>
      <c r="NQM1905" s="2157">
        <v>0</v>
      </c>
      <c r="NQN1905" s="1230">
        <f t="shared" si="2937"/>
        <v>0</v>
      </c>
      <c r="NQO1905" s="1193"/>
      <c r="NQP1905" s="1193"/>
      <c r="NQQ1905" s="2153" t="s">
        <v>788</v>
      </c>
      <c r="NQR1905" s="1800" t="s">
        <v>699</v>
      </c>
      <c r="NQS1905" s="2156">
        <v>0</v>
      </c>
      <c r="NQT1905" s="2156">
        <v>85000</v>
      </c>
      <c r="NQU1905" s="2157">
        <v>0</v>
      </c>
      <c r="NQV1905" s="1230">
        <f t="shared" si="2939"/>
        <v>0</v>
      </c>
      <c r="NQW1905" s="1193"/>
      <c r="NQX1905" s="1193"/>
      <c r="NQY1905" s="2153" t="s">
        <v>788</v>
      </c>
      <c r="NQZ1905" s="1800" t="s">
        <v>699</v>
      </c>
      <c r="NRA1905" s="2156">
        <v>0</v>
      </c>
      <c r="NRB1905" s="2156">
        <v>85000</v>
      </c>
      <c r="NRC1905" s="2157">
        <v>0</v>
      </c>
      <c r="NRD1905" s="1230">
        <f t="shared" si="2941"/>
        <v>0</v>
      </c>
      <c r="NRE1905" s="1193"/>
      <c r="NRF1905" s="1193"/>
      <c r="NRG1905" s="2153" t="s">
        <v>788</v>
      </c>
      <c r="NRH1905" s="1800" t="s">
        <v>699</v>
      </c>
      <c r="NRI1905" s="2156">
        <v>0</v>
      </c>
      <c r="NRJ1905" s="2156">
        <v>85000</v>
      </c>
      <c r="NRK1905" s="2157">
        <v>0</v>
      </c>
      <c r="NRL1905" s="1230">
        <f t="shared" si="2943"/>
        <v>0</v>
      </c>
      <c r="NRM1905" s="1193"/>
      <c r="NRN1905" s="1193"/>
      <c r="NRO1905" s="2153" t="s">
        <v>788</v>
      </c>
      <c r="NRP1905" s="1800" t="s">
        <v>699</v>
      </c>
      <c r="NRQ1905" s="2156">
        <v>0</v>
      </c>
      <c r="NRR1905" s="2156">
        <v>85000</v>
      </c>
      <c r="NRS1905" s="2157">
        <v>0</v>
      </c>
      <c r="NRT1905" s="1230">
        <f t="shared" si="2945"/>
        <v>0</v>
      </c>
      <c r="NRU1905" s="1193"/>
      <c r="NRV1905" s="1193"/>
      <c r="NRW1905" s="2153" t="s">
        <v>788</v>
      </c>
      <c r="NRX1905" s="1800" t="s">
        <v>699</v>
      </c>
      <c r="NRY1905" s="2156">
        <v>0</v>
      </c>
      <c r="NRZ1905" s="2156">
        <v>85000</v>
      </c>
      <c r="NSA1905" s="2157">
        <v>0</v>
      </c>
      <c r="NSB1905" s="1230">
        <f t="shared" si="2947"/>
        <v>0</v>
      </c>
      <c r="NSC1905" s="1193"/>
      <c r="NSD1905" s="1193"/>
      <c r="NSE1905" s="2153" t="s">
        <v>788</v>
      </c>
      <c r="NSF1905" s="1800" t="s">
        <v>699</v>
      </c>
      <c r="NSG1905" s="2156">
        <v>0</v>
      </c>
      <c r="NSH1905" s="2156">
        <v>85000</v>
      </c>
      <c r="NSI1905" s="2157">
        <v>0</v>
      </c>
      <c r="NSJ1905" s="1230">
        <f t="shared" si="2949"/>
        <v>0</v>
      </c>
      <c r="NSK1905" s="1193"/>
      <c r="NSL1905" s="1193"/>
      <c r="NSM1905" s="2153" t="s">
        <v>788</v>
      </c>
      <c r="NSN1905" s="1800" t="s">
        <v>699</v>
      </c>
      <c r="NSO1905" s="2156">
        <v>0</v>
      </c>
      <c r="NSP1905" s="2156">
        <v>85000</v>
      </c>
      <c r="NSQ1905" s="2157">
        <v>0</v>
      </c>
      <c r="NSR1905" s="1230">
        <f t="shared" si="2951"/>
        <v>0</v>
      </c>
      <c r="NSS1905" s="1193"/>
      <c r="NST1905" s="1193"/>
      <c r="NSU1905" s="2153" t="s">
        <v>788</v>
      </c>
      <c r="NSV1905" s="1800" t="s">
        <v>699</v>
      </c>
      <c r="NSW1905" s="2156">
        <v>0</v>
      </c>
      <c r="NSX1905" s="2156">
        <v>85000</v>
      </c>
      <c r="NSY1905" s="2157">
        <v>0</v>
      </c>
      <c r="NSZ1905" s="1230">
        <f t="shared" si="2953"/>
        <v>0</v>
      </c>
      <c r="NTA1905" s="1193"/>
      <c r="NTB1905" s="1193"/>
      <c r="NTC1905" s="2153" t="s">
        <v>788</v>
      </c>
      <c r="NTD1905" s="1800" t="s">
        <v>699</v>
      </c>
      <c r="NTE1905" s="2156">
        <v>0</v>
      </c>
      <c r="NTF1905" s="2156">
        <v>85000</v>
      </c>
      <c r="NTG1905" s="2157">
        <v>0</v>
      </c>
      <c r="NTH1905" s="1230">
        <f t="shared" si="2955"/>
        <v>0</v>
      </c>
      <c r="NTI1905" s="1193"/>
      <c r="NTJ1905" s="1193"/>
      <c r="NTK1905" s="2153" t="s">
        <v>788</v>
      </c>
      <c r="NTL1905" s="1800" t="s">
        <v>699</v>
      </c>
      <c r="NTM1905" s="2156">
        <v>0</v>
      </c>
      <c r="NTN1905" s="2156">
        <v>85000</v>
      </c>
      <c r="NTO1905" s="2157">
        <v>0</v>
      </c>
      <c r="NTP1905" s="1230">
        <f t="shared" si="2957"/>
        <v>0</v>
      </c>
      <c r="NTQ1905" s="1193"/>
      <c r="NTR1905" s="1193"/>
      <c r="NTS1905" s="2153" t="s">
        <v>788</v>
      </c>
      <c r="NTT1905" s="1800" t="s">
        <v>699</v>
      </c>
      <c r="NTU1905" s="2156">
        <v>0</v>
      </c>
      <c r="NTV1905" s="2156">
        <v>85000</v>
      </c>
      <c r="NTW1905" s="2157">
        <v>0</v>
      </c>
      <c r="NTX1905" s="1230">
        <f t="shared" si="2959"/>
        <v>0</v>
      </c>
      <c r="NTY1905" s="1193"/>
      <c r="NTZ1905" s="1193"/>
      <c r="NUA1905" s="2153" t="s">
        <v>788</v>
      </c>
      <c r="NUB1905" s="1800" t="s">
        <v>699</v>
      </c>
      <c r="NUC1905" s="2156">
        <v>0</v>
      </c>
      <c r="NUD1905" s="2156">
        <v>85000</v>
      </c>
      <c r="NUE1905" s="2157">
        <v>0</v>
      </c>
      <c r="NUF1905" s="1230">
        <f t="shared" si="2961"/>
        <v>0</v>
      </c>
      <c r="NUG1905" s="1193"/>
      <c r="NUH1905" s="1193"/>
      <c r="NUI1905" s="2153" t="s">
        <v>788</v>
      </c>
      <c r="NUJ1905" s="1800" t="s">
        <v>699</v>
      </c>
      <c r="NUK1905" s="2156">
        <v>0</v>
      </c>
      <c r="NUL1905" s="2156">
        <v>85000</v>
      </c>
      <c r="NUM1905" s="2157">
        <v>0</v>
      </c>
      <c r="NUN1905" s="1230">
        <f t="shared" si="2963"/>
        <v>0</v>
      </c>
      <c r="NUO1905" s="1193"/>
      <c r="NUP1905" s="1193"/>
      <c r="NUQ1905" s="2153" t="s">
        <v>788</v>
      </c>
      <c r="NUR1905" s="1800" t="s">
        <v>699</v>
      </c>
      <c r="NUS1905" s="2156">
        <v>0</v>
      </c>
      <c r="NUT1905" s="2156">
        <v>85000</v>
      </c>
      <c r="NUU1905" s="2157">
        <v>0</v>
      </c>
      <c r="NUV1905" s="1230">
        <f t="shared" si="2965"/>
        <v>0</v>
      </c>
      <c r="NUW1905" s="1193"/>
      <c r="NUX1905" s="1193"/>
      <c r="NUY1905" s="2153" t="s">
        <v>788</v>
      </c>
      <c r="NUZ1905" s="1800" t="s">
        <v>699</v>
      </c>
      <c r="NVA1905" s="2156">
        <v>0</v>
      </c>
      <c r="NVB1905" s="2156">
        <v>85000</v>
      </c>
      <c r="NVC1905" s="2157">
        <v>0</v>
      </c>
      <c r="NVD1905" s="1230">
        <f t="shared" si="2967"/>
        <v>0</v>
      </c>
      <c r="NVE1905" s="1193"/>
      <c r="NVF1905" s="1193"/>
      <c r="NVG1905" s="2153" t="s">
        <v>788</v>
      </c>
      <c r="NVH1905" s="1800" t="s">
        <v>699</v>
      </c>
      <c r="NVI1905" s="2156">
        <v>0</v>
      </c>
      <c r="NVJ1905" s="2156">
        <v>85000</v>
      </c>
      <c r="NVK1905" s="2157">
        <v>0</v>
      </c>
      <c r="NVL1905" s="1230">
        <f t="shared" si="2969"/>
        <v>0</v>
      </c>
      <c r="NVM1905" s="1193"/>
      <c r="NVN1905" s="1193"/>
      <c r="NVO1905" s="2153" t="s">
        <v>788</v>
      </c>
      <c r="NVP1905" s="1800" t="s">
        <v>699</v>
      </c>
      <c r="NVQ1905" s="2156">
        <v>0</v>
      </c>
      <c r="NVR1905" s="2156">
        <v>85000</v>
      </c>
      <c r="NVS1905" s="2157">
        <v>0</v>
      </c>
      <c r="NVT1905" s="1230">
        <f t="shared" si="2971"/>
        <v>0</v>
      </c>
      <c r="NVU1905" s="1193"/>
      <c r="NVV1905" s="1193"/>
      <c r="NVW1905" s="2153" t="s">
        <v>788</v>
      </c>
      <c r="NVX1905" s="1800" t="s">
        <v>699</v>
      </c>
      <c r="NVY1905" s="2156">
        <v>0</v>
      </c>
      <c r="NVZ1905" s="2156">
        <v>85000</v>
      </c>
      <c r="NWA1905" s="2157">
        <v>0</v>
      </c>
      <c r="NWB1905" s="1230">
        <f t="shared" si="2973"/>
        <v>0</v>
      </c>
      <c r="NWC1905" s="1193"/>
      <c r="NWD1905" s="1193"/>
      <c r="NWE1905" s="2153" t="s">
        <v>788</v>
      </c>
      <c r="NWF1905" s="1800" t="s">
        <v>699</v>
      </c>
      <c r="NWG1905" s="2156">
        <v>0</v>
      </c>
      <c r="NWH1905" s="2156">
        <v>85000</v>
      </c>
      <c r="NWI1905" s="2157">
        <v>0</v>
      </c>
      <c r="NWJ1905" s="1230">
        <f t="shared" si="2975"/>
        <v>0</v>
      </c>
      <c r="NWK1905" s="1193"/>
      <c r="NWL1905" s="1193"/>
      <c r="NWM1905" s="2153" t="s">
        <v>788</v>
      </c>
      <c r="NWN1905" s="1800" t="s">
        <v>699</v>
      </c>
      <c r="NWO1905" s="2156">
        <v>0</v>
      </c>
      <c r="NWP1905" s="2156">
        <v>85000</v>
      </c>
      <c r="NWQ1905" s="2157">
        <v>0</v>
      </c>
      <c r="NWR1905" s="1230">
        <f t="shared" si="2977"/>
        <v>0</v>
      </c>
      <c r="NWS1905" s="1193"/>
      <c r="NWT1905" s="1193"/>
      <c r="NWU1905" s="2153" t="s">
        <v>788</v>
      </c>
      <c r="NWV1905" s="1800" t="s">
        <v>699</v>
      </c>
      <c r="NWW1905" s="2156">
        <v>0</v>
      </c>
      <c r="NWX1905" s="2156">
        <v>85000</v>
      </c>
      <c r="NWY1905" s="2157">
        <v>0</v>
      </c>
      <c r="NWZ1905" s="1230">
        <f t="shared" si="2979"/>
        <v>0</v>
      </c>
      <c r="NXA1905" s="1193"/>
      <c r="NXB1905" s="1193"/>
      <c r="NXC1905" s="2153" t="s">
        <v>788</v>
      </c>
      <c r="NXD1905" s="1800" t="s">
        <v>699</v>
      </c>
      <c r="NXE1905" s="2156">
        <v>0</v>
      </c>
      <c r="NXF1905" s="2156">
        <v>85000</v>
      </c>
      <c r="NXG1905" s="2157">
        <v>0</v>
      </c>
      <c r="NXH1905" s="1230">
        <f t="shared" si="2981"/>
        <v>0</v>
      </c>
      <c r="NXI1905" s="1193"/>
      <c r="NXJ1905" s="1193"/>
      <c r="NXK1905" s="2153" t="s">
        <v>788</v>
      </c>
      <c r="NXL1905" s="1800" t="s">
        <v>699</v>
      </c>
      <c r="NXM1905" s="2156">
        <v>0</v>
      </c>
      <c r="NXN1905" s="2156">
        <v>85000</v>
      </c>
      <c r="NXO1905" s="2157">
        <v>0</v>
      </c>
      <c r="NXP1905" s="1230">
        <f t="shared" si="2983"/>
        <v>0</v>
      </c>
      <c r="NXQ1905" s="1193"/>
      <c r="NXR1905" s="1193"/>
      <c r="NXS1905" s="2153" t="s">
        <v>788</v>
      </c>
      <c r="NXT1905" s="1800" t="s">
        <v>699</v>
      </c>
      <c r="NXU1905" s="2156">
        <v>0</v>
      </c>
      <c r="NXV1905" s="2156">
        <v>85000</v>
      </c>
      <c r="NXW1905" s="2157">
        <v>0</v>
      </c>
      <c r="NXX1905" s="1230">
        <f t="shared" si="2985"/>
        <v>0</v>
      </c>
      <c r="NXY1905" s="1193"/>
      <c r="NXZ1905" s="1193"/>
      <c r="NYA1905" s="2153" t="s">
        <v>788</v>
      </c>
      <c r="NYB1905" s="1800" t="s">
        <v>699</v>
      </c>
      <c r="NYC1905" s="2156">
        <v>0</v>
      </c>
      <c r="NYD1905" s="2156">
        <v>85000</v>
      </c>
      <c r="NYE1905" s="2157">
        <v>0</v>
      </c>
      <c r="NYF1905" s="1230">
        <f t="shared" si="2987"/>
        <v>0</v>
      </c>
      <c r="NYG1905" s="1193"/>
      <c r="NYH1905" s="1193"/>
      <c r="NYI1905" s="2153" t="s">
        <v>788</v>
      </c>
      <c r="NYJ1905" s="1800" t="s">
        <v>699</v>
      </c>
      <c r="NYK1905" s="2156">
        <v>0</v>
      </c>
      <c r="NYL1905" s="2156">
        <v>85000</v>
      </c>
      <c r="NYM1905" s="2157">
        <v>0</v>
      </c>
      <c r="NYN1905" s="1230">
        <f t="shared" si="2989"/>
        <v>0</v>
      </c>
      <c r="NYO1905" s="1193"/>
      <c r="NYP1905" s="1193"/>
      <c r="NYQ1905" s="2153" t="s">
        <v>788</v>
      </c>
      <c r="NYR1905" s="1800" t="s">
        <v>699</v>
      </c>
      <c r="NYS1905" s="2156">
        <v>0</v>
      </c>
      <c r="NYT1905" s="2156">
        <v>85000</v>
      </c>
      <c r="NYU1905" s="2157">
        <v>0</v>
      </c>
      <c r="NYV1905" s="1230">
        <f t="shared" si="2991"/>
        <v>0</v>
      </c>
      <c r="NYW1905" s="1193"/>
      <c r="NYX1905" s="1193"/>
      <c r="NYY1905" s="2153" t="s">
        <v>788</v>
      </c>
      <c r="NYZ1905" s="1800" t="s">
        <v>699</v>
      </c>
      <c r="NZA1905" s="2156">
        <v>0</v>
      </c>
      <c r="NZB1905" s="2156">
        <v>85000</v>
      </c>
      <c r="NZC1905" s="2157">
        <v>0</v>
      </c>
      <c r="NZD1905" s="1230">
        <f t="shared" si="2993"/>
        <v>0</v>
      </c>
      <c r="NZE1905" s="1193"/>
      <c r="NZF1905" s="1193"/>
      <c r="NZG1905" s="2153" t="s">
        <v>788</v>
      </c>
      <c r="NZH1905" s="1800" t="s">
        <v>699</v>
      </c>
      <c r="NZI1905" s="2156">
        <v>0</v>
      </c>
      <c r="NZJ1905" s="2156">
        <v>85000</v>
      </c>
      <c r="NZK1905" s="2157">
        <v>0</v>
      </c>
      <c r="NZL1905" s="1230">
        <f t="shared" si="2995"/>
        <v>0</v>
      </c>
      <c r="NZM1905" s="1193"/>
      <c r="NZN1905" s="1193"/>
      <c r="NZO1905" s="2153" t="s">
        <v>788</v>
      </c>
      <c r="NZP1905" s="1800" t="s">
        <v>699</v>
      </c>
      <c r="NZQ1905" s="2156">
        <v>0</v>
      </c>
      <c r="NZR1905" s="2156">
        <v>85000</v>
      </c>
      <c r="NZS1905" s="2157">
        <v>0</v>
      </c>
      <c r="NZT1905" s="1230">
        <f t="shared" si="2997"/>
        <v>0</v>
      </c>
      <c r="NZU1905" s="1193"/>
      <c r="NZV1905" s="1193"/>
      <c r="NZW1905" s="2153" t="s">
        <v>788</v>
      </c>
      <c r="NZX1905" s="1800" t="s">
        <v>699</v>
      </c>
      <c r="NZY1905" s="2156">
        <v>0</v>
      </c>
      <c r="NZZ1905" s="2156">
        <v>85000</v>
      </c>
      <c r="OAA1905" s="2157">
        <v>0</v>
      </c>
      <c r="OAB1905" s="1230">
        <f t="shared" si="2999"/>
        <v>0</v>
      </c>
      <c r="OAC1905" s="1193"/>
      <c r="OAD1905" s="1193"/>
      <c r="OAE1905" s="2153" t="s">
        <v>788</v>
      </c>
      <c r="OAF1905" s="1800" t="s">
        <v>699</v>
      </c>
      <c r="OAG1905" s="2156">
        <v>0</v>
      </c>
      <c r="OAH1905" s="2156">
        <v>85000</v>
      </c>
      <c r="OAI1905" s="2157">
        <v>0</v>
      </c>
      <c r="OAJ1905" s="1230">
        <f t="shared" si="3001"/>
        <v>0</v>
      </c>
      <c r="OAK1905" s="1193"/>
      <c r="OAL1905" s="1193"/>
      <c r="OAM1905" s="2153" t="s">
        <v>788</v>
      </c>
      <c r="OAN1905" s="1800" t="s">
        <v>699</v>
      </c>
      <c r="OAO1905" s="2156">
        <v>0</v>
      </c>
      <c r="OAP1905" s="2156">
        <v>85000</v>
      </c>
      <c r="OAQ1905" s="2157">
        <v>0</v>
      </c>
      <c r="OAR1905" s="1230">
        <f t="shared" si="3003"/>
        <v>0</v>
      </c>
      <c r="OAS1905" s="1193"/>
      <c r="OAT1905" s="1193"/>
      <c r="OAU1905" s="2153" t="s">
        <v>788</v>
      </c>
      <c r="OAV1905" s="1800" t="s">
        <v>699</v>
      </c>
      <c r="OAW1905" s="2156">
        <v>0</v>
      </c>
      <c r="OAX1905" s="2156">
        <v>85000</v>
      </c>
      <c r="OAY1905" s="2157">
        <v>0</v>
      </c>
      <c r="OAZ1905" s="1230">
        <f t="shared" si="3005"/>
        <v>0</v>
      </c>
      <c r="OBA1905" s="1193"/>
      <c r="OBB1905" s="1193"/>
      <c r="OBC1905" s="2153" t="s">
        <v>788</v>
      </c>
      <c r="OBD1905" s="1800" t="s">
        <v>699</v>
      </c>
      <c r="OBE1905" s="2156">
        <v>0</v>
      </c>
      <c r="OBF1905" s="2156">
        <v>85000</v>
      </c>
      <c r="OBG1905" s="2157">
        <v>0</v>
      </c>
      <c r="OBH1905" s="1230">
        <f t="shared" si="3007"/>
        <v>0</v>
      </c>
      <c r="OBI1905" s="1193"/>
      <c r="OBJ1905" s="1193"/>
      <c r="OBK1905" s="2153" t="s">
        <v>788</v>
      </c>
      <c r="OBL1905" s="1800" t="s">
        <v>699</v>
      </c>
      <c r="OBM1905" s="2156">
        <v>0</v>
      </c>
      <c r="OBN1905" s="2156">
        <v>85000</v>
      </c>
      <c r="OBO1905" s="2157">
        <v>0</v>
      </c>
      <c r="OBP1905" s="1230">
        <f t="shared" si="3009"/>
        <v>0</v>
      </c>
      <c r="OBQ1905" s="1193"/>
      <c r="OBR1905" s="1193"/>
      <c r="OBS1905" s="2153" t="s">
        <v>788</v>
      </c>
      <c r="OBT1905" s="1800" t="s">
        <v>699</v>
      </c>
      <c r="OBU1905" s="2156">
        <v>0</v>
      </c>
      <c r="OBV1905" s="2156">
        <v>85000</v>
      </c>
      <c r="OBW1905" s="2157">
        <v>0</v>
      </c>
      <c r="OBX1905" s="1230">
        <f t="shared" si="3011"/>
        <v>0</v>
      </c>
      <c r="OBY1905" s="1193"/>
      <c r="OBZ1905" s="1193"/>
      <c r="OCA1905" s="2153" t="s">
        <v>788</v>
      </c>
      <c r="OCB1905" s="1800" t="s">
        <v>699</v>
      </c>
      <c r="OCC1905" s="2156">
        <v>0</v>
      </c>
      <c r="OCD1905" s="2156">
        <v>85000</v>
      </c>
      <c r="OCE1905" s="2157">
        <v>0</v>
      </c>
      <c r="OCF1905" s="1230">
        <f t="shared" si="3013"/>
        <v>0</v>
      </c>
      <c r="OCG1905" s="1193"/>
      <c r="OCH1905" s="1193"/>
      <c r="OCI1905" s="2153" t="s">
        <v>788</v>
      </c>
      <c r="OCJ1905" s="1800" t="s">
        <v>699</v>
      </c>
      <c r="OCK1905" s="2156">
        <v>0</v>
      </c>
      <c r="OCL1905" s="2156">
        <v>85000</v>
      </c>
      <c r="OCM1905" s="2157">
        <v>0</v>
      </c>
      <c r="OCN1905" s="1230">
        <f t="shared" si="3015"/>
        <v>0</v>
      </c>
      <c r="OCO1905" s="1193"/>
      <c r="OCP1905" s="1193"/>
      <c r="OCQ1905" s="2153" t="s">
        <v>788</v>
      </c>
      <c r="OCR1905" s="1800" t="s">
        <v>699</v>
      </c>
      <c r="OCS1905" s="2156">
        <v>0</v>
      </c>
      <c r="OCT1905" s="2156">
        <v>85000</v>
      </c>
      <c r="OCU1905" s="2157">
        <v>0</v>
      </c>
      <c r="OCV1905" s="1230">
        <f t="shared" si="3017"/>
        <v>0</v>
      </c>
      <c r="OCW1905" s="1193"/>
      <c r="OCX1905" s="1193"/>
      <c r="OCY1905" s="2153" t="s">
        <v>788</v>
      </c>
      <c r="OCZ1905" s="1800" t="s">
        <v>699</v>
      </c>
      <c r="ODA1905" s="2156">
        <v>0</v>
      </c>
      <c r="ODB1905" s="2156">
        <v>85000</v>
      </c>
      <c r="ODC1905" s="2157">
        <v>0</v>
      </c>
      <c r="ODD1905" s="1230">
        <f t="shared" si="3019"/>
        <v>0</v>
      </c>
      <c r="ODE1905" s="1193"/>
      <c r="ODF1905" s="1193"/>
      <c r="ODG1905" s="2153" t="s">
        <v>788</v>
      </c>
      <c r="ODH1905" s="1800" t="s">
        <v>699</v>
      </c>
      <c r="ODI1905" s="2156">
        <v>0</v>
      </c>
      <c r="ODJ1905" s="2156">
        <v>85000</v>
      </c>
      <c r="ODK1905" s="2157">
        <v>0</v>
      </c>
      <c r="ODL1905" s="1230">
        <f t="shared" si="3021"/>
        <v>0</v>
      </c>
      <c r="ODM1905" s="1193"/>
      <c r="ODN1905" s="1193"/>
      <c r="ODO1905" s="2153" t="s">
        <v>788</v>
      </c>
      <c r="ODP1905" s="1800" t="s">
        <v>699</v>
      </c>
      <c r="ODQ1905" s="2156">
        <v>0</v>
      </c>
      <c r="ODR1905" s="2156">
        <v>85000</v>
      </c>
      <c r="ODS1905" s="2157">
        <v>0</v>
      </c>
      <c r="ODT1905" s="1230">
        <f t="shared" si="3023"/>
        <v>0</v>
      </c>
      <c r="ODU1905" s="1193"/>
      <c r="ODV1905" s="1193"/>
      <c r="ODW1905" s="2153" t="s">
        <v>788</v>
      </c>
      <c r="ODX1905" s="1800" t="s">
        <v>699</v>
      </c>
      <c r="ODY1905" s="2156">
        <v>0</v>
      </c>
      <c r="ODZ1905" s="2156">
        <v>85000</v>
      </c>
      <c r="OEA1905" s="2157">
        <v>0</v>
      </c>
      <c r="OEB1905" s="1230">
        <f t="shared" si="3025"/>
        <v>0</v>
      </c>
      <c r="OEC1905" s="1193"/>
      <c r="OED1905" s="1193"/>
      <c r="OEE1905" s="2153" t="s">
        <v>788</v>
      </c>
      <c r="OEF1905" s="1800" t="s">
        <v>699</v>
      </c>
      <c r="OEG1905" s="2156">
        <v>0</v>
      </c>
      <c r="OEH1905" s="2156">
        <v>85000</v>
      </c>
      <c r="OEI1905" s="2157">
        <v>0</v>
      </c>
      <c r="OEJ1905" s="1230">
        <f t="shared" si="3027"/>
        <v>0</v>
      </c>
      <c r="OEK1905" s="1193"/>
      <c r="OEL1905" s="1193"/>
      <c r="OEM1905" s="2153" t="s">
        <v>788</v>
      </c>
      <c r="OEN1905" s="1800" t="s">
        <v>699</v>
      </c>
      <c r="OEO1905" s="2156">
        <v>0</v>
      </c>
      <c r="OEP1905" s="2156">
        <v>85000</v>
      </c>
      <c r="OEQ1905" s="2157">
        <v>0</v>
      </c>
      <c r="OER1905" s="1230">
        <f t="shared" si="3029"/>
        <v>0</v>
      </c>
      <c r="OES1905" s="1193"/>
      <c r="OET1905" s="1193"/>
      <c r="OEU1905" s="2153" t="s">
        <v>788</v>
      </c>
      <c r="OEV1905" s="1800" t="s">
        <v>699</v>
      </c>
      <c r="OEW1905" s="2156">
        <v>0</v>
      </c>
      <c r="OEX1905" s="2156">
        <v>85000</v>
      </c>
      <c r="OEY1905" s="2157">
        <v>0</v>
      </c>
      <c r="OEZ1905" s="1230">
        <f t="shared" si="3031"/>
        <v>0</v>
      </c>
      <c r="OFA1905" s="1193"/>
      <c r="OFB1905" s="1193"/>
      <c r="OFC1905" s="2153" t="s">
        <v>788</v>
      </c>
      <c r="OFD1905" s="1800" t="s">
        <v>699</v>
      </c>
      <c r="OFE1905" s="2156">
        <v>0</v>
      </c>
      <c r="OFF1905" s="2156">
        <v>85000</v>
      </c>
      <c r="OFG1905" s="2157">
        <v>0</v>
      </c>
      <c r="OFH1905" s="1230">
        <f t="shared" si="3033"/>
        <v>0</v>
      </c>
      <c r="OFI1905" s="1193"/>
      <c r="OFJ1905" s="1193"/>
      <c r="OFK1905" s="2153" t="s">
        <v>788</v>
      </c>
      <c r="OFL1905" s="1800" t="s">
        <v>699</v>
      </c>
      <c r="OFM1905" s="2156">
        <v>0</v>
      </c>
      <c r="OFN1905" s="2156">
        <v>85000</v>
      </c>
      <c r="OFO1905" s="2157">
        <v>0</v>
      </c>
      <c r="OFP1905" s="1230">
        <f t="shared" si="3035"/>
        <v>0</v>
      </c>
      <c r="OFQ1905" s="1193"/>
      <c r="OFR1905" s="1193"/>
      <c r="OFS1905" s="2153" t="s">
        <v>788</v>
      </c>
      <c r="OFT1905" s="1800" t="s">
        <v>699</v>
      </c>
      <c r="OFU1905" s="2156">
        <v>0</v>
      </c>
      <c r="OFV1905" s="2156">
        <v>85000</v>
      </c>
      <c r="OFW1905" s="2157">
        <v>0</v>
      </c>
      <c r="OFX1905" s="1230">
        <f t="shared" si="3037"/>
        <v>0</v>
      </c>
      <c r="OFY1905" s="1193"/>
      <c r="OFZ1905" s="1193"/>
      <c r="OGA1905" s="2153" t="s">
        <v>788</v>
      </c>
      <c r="OGB1905" s="1800" t="s">
        <v>699</v>
      </c>
      <c r="OGC1905" s="2156">
        <v>0</v>
      </c>
      <c r="OGD1905" s="2156">
        <v>85000</v>
      </c>
      <c r="OGE1905" s="2157">
        <v>0</v>
      </c>
      <c r="OGF1905" s="1230">
        <f t="shared" si="3039"/>
        <v>0</v>
      </c>
      <c r="OGG1905" s="1193"/>
      <c r="OGH1905" s="1193"/>
      <c r="OGI1905" s="2153" t="s">
        <v>788</v>
      </c>
      <c r="OGJ1905" s="1800" t="s">
        <v>699</v>
      </c>
      <c r="OGK1905" s="2156">
        <v>0</v>
      </c>
      <c r="OGL1905" s="2156">
        <v>85000</v>
      </c>
      <c r="OGM1905" s="2157">
        <v>0</v>
      </c>
      <c r="OGN1905" s="1230">
        <f t="shared" si="3041"/>
        <v>0</v>
      </c>
      <c r="OGO1905" s="1193"/>
      <c r="OGP1905" s="1193"/>
      <c r="OGQ1905" s="2153" t="s">
        <v>788</v>
      </c>
      <c r="OGR1905" s="1800" t="s">
        <v>699</v>
      </c>
      <c r="OGS1905" s="2156">
        <v>0</v>
      </c>
      <c r="OGT1905" s="2156">
        <v>85000</v>
      </c>
      <c r="OGU1905" s="2157">
        <v>0</v>
      </c>
      <c r="OGV1905" s="1230">
        <f t="shared" si="3043"/>
        <v>0</v>
      </c>
      <c r="OGW1905" s="1193"/>
      <c r="OGX1905" s="1193"/>
      <c r="OGY1905" s="2153" t="s">
        <v>788</v>
      </c>
      <c r="OGZ1905" s="1800" t="s">
        <v>699</v>
      </c>
      <c r="OHA1905" s="2156">
        <v>0</v>
      </c>
      <c r="OHB1905" s="2156">
        <v>85000</v>
      </c>
      <c r="OHC1905" s="2157">
        <v>0</v>
      </c>
      <c r="OHD1905" s="1230">
        <f t="shared" si="3045"/>
        <v>0</v>
      </c>
      <c r="OHE1905" s="1193"/>
      <c r="OHF1905" s="1193"/>
      <c r="OHG1905" s="2153" t="s">
        <v>788</v>
      </c>
      <c r="OHH1905" s="1800" t="s">
        <v>699</v>
      </c>
      <c r="OHI1905" s="2156">
        <v>0</v>
      </c>
      <c r="OHJ1905" s="2156">
        <v>85000</v>
      </c>
      <c r="OHK1905" s="2157">
        <v>0</v>
      </c>
      <c r="OHL1905" s="1230">
        <f t="shared" si="3047"/>
        <v>0</v>
      </c>
      <c r="OHM1905" s="1193"/>
      <c r="OHN1905" s="1193"/>
      <c r="OHO1905" s="2153" t="s">
        <v>788</v>
      </c>
      <c r="OHP1905" s="1800" t="s">
        <v>699</v>
      </c>
      <c r="OHQ1905" s="2156">
        <v>0</v>
      </c>
      <c r="OHR1905" s="2156">
        <v>85000</v>
      </c>
      <c r="OHS1905" s="2157">
        <v>0</v>
      </c>
      <c r="OHT1905" s="1230">
        <f t="shared" si="3049"/>
        <v>0</v>
      </c>
      <c r="OHU1905" s="1193"/>
      <c r="OHV1905" s="1193"/>
      <c r="OHW1905" s="2153" t="s">
        <v>788</v>
      </c>
      <c r="OHX1905" s="1800" t="s">
        <v>699</v>
      </c>
      <c r="OHY1905" s="2156">
        <v>0</v>
      </c>
      <c r="OHZ1905" s="2156">
        <v>85000</v>
      </c>
      <c r="OIA1905" s="2157">
        <v>0</v>
      </c>
      <c r="OIB1905" s="1230">
        <f t="shared" si="3051"/>
        <v>0</v>
      </c>
      <c r="OIC1905" s="1193"/>
      <c r="OID1905" s="1193"/>
      <c r="OIE1905" s="2153" t="s">
        <v>788</v>
      </c>
      <c r="OIF1905" s="1800" t="s">
        <v>699</v>
      </c>
      <c r="OIG1905" s="2156">
        <v>0</v>
      </c>
      <c r="OIH1905" s="2156">
        <v>85000</v>
      </c>
      <c r="OII1905" s="2157">
        <v>0</v>
      </c>
      <c r="OIJ1905" s="1230">
        <f t="shared" si="3053"/>
        <v>0</v>
      </c>
      <c r="OIK1905" s="1193"/>
      <c r="OIL1905" s="1193"/>
      <c r="OIM1905" s="2153" t="s">
        <v>788</v>
      </c>
      <c r="OIN1905" s="1800" t="s">
        <v>699</v>
      </c>
      <c r="OIO1905" s="2156">
        <v>0</v>
      </c>
      <c r="OIP1905" s="2156">
        <v>85000</v>
      </c>
      <c r="OIQ1905" s="2157">
        <v>0</v>
      </c>
      <c r="OIR1905" s="1230">
        <f t="shared" si="3055"/>
        <v>0</v>
      </c>
      <c r="OIS1905" s="1193"/>
      <c r="OIT1905" s="1193"/>
      <c r="OIU1905" s="2153" t="s">
        <v>788</v>
      </c>
      <c r="OIV1905" s="1800" t="s">
        <v>699</v>
      </c>
      <c r="OIW1905" s="2156">
        <v>0</v>
      </c>
      <c r="OIX1905" s="2156">
        <v>85000</v>
      </c>
      <c r="OIY1905" s="2157">
        <v>0</v>
      </c>
      <c r="OIZ1905" s="1230">
        <f t="shared" si="3057"/>
        <v>0</v>
      </c>
      <c r="OJA1905" s="1193"/>
      <c r="OJB1905" s="1193"/>
      <c r="OJC1905" s="2153" t="s">
        <v>788</v>
      </c>
      <c r="OJD1905" s="1800" t="s">
        <v>699</v>
      </c>
      <c r="OJE1905" s="2156">
        <v>0</v>
      </c>
      <c r="OJF1905" s="2156">
        <v>85000</v>
      </c>
      <c r="OJG1905" s="2157">
        <v>0</v>
      </c>
      <c r="OJH1905" s="1230">
        <f t="shared" si="3059"/>
        <v>0</v>
      </c>
      <c r="OJI1905" s="1193"/>
      <c r="OJJ1905" s="1193"/>
      <c r="OJK1905" s="2153" t="s">
        <v>788</v>
      </c>
      <c r="OJL1905" s="1800" t="s">
        <v>699</v>
      </c>
      <c r="OJM1905" s="2156">
        <v>0</v>
      </c>
      <c r="OJN1905" s="2156">
        <v>85000</v>
      </c>
      <c r="OJO1905" s="2157">
        <v>0</v>
      </c>
      <c r="OJP1905" s="1230">
        <f t="shared" si="3061"/>
        <v>0</v>
      </c>
      <c r="OJQ1905" s="1193"/>
      <c r="OJR1905" s="1193"/>
      <c r="OJS1905" s="2153" t="s">
        <v>788</v>
      </c>
      <c r="OJT1905" s="1800" t="s">
        <v>699</v>
      </c>
      <c r="OJU1905" s="2156">
        <v>0</v>
      </c>
      <c r="OJV1905" s="2156">
        <v>85000</v>
      </c>
      <c r="OJW1905" s="2157">
        <v>0</v>
      </c>
      <c r="OJX1905" s="1230">
        <f t="shared" si="3063"/>
        <v>0</v>
      </c>
      <c r="OJY1905" s="1193"/>
      <c r="OJZ1905" s="1193"/>
      <c r="OKA1905" s="2153" t="s">
        <v>788</v>
      </c>
      <c r="OKB1905" s="1800" t="s">
        <v>699</v>
      </c>
      <c r="OKC1905" s="2156">
        <v>0</v>
      </c>
      <c r="OKD1905" s="2156">
        <v>85000</v>
      </c>
      <c r="OKE1905" s="2157">
        <v>0</v>
      </c>
      <c r="OKF1905" s="1230">
        <f t="shared" si="3065"/>
        <v>0</v>
      </c>
      <c r="OKG1905" s="1193"/>
      <c r="OKH1905" s="1193"/>
      <c r="OKI1905" s="2153" t="s">
        <v>788</v>
      </c>
      <c r="OKJ1905" s="1800" t="s">
        <v>699</v>
      </c>
      <c r="OKK1905" s="2156">
        <v>0</v>
      </c>
      <c r="OKL1905" s="2156">
        <v>85000</v>
      </c>
      <c r="OKM1905" s="2157">
        <v>0</v>
      </c>
      <c r="OKN1905" s="1230">
        <f t="shared" si="3067"/>
        <v>0</v>
      </c>
      <c r="OKO1905" s="1193"/>
      <c r="OKP1905" s="1193"/>
      <c r="OKQ1905" s="2153" t="s">
        <v>788</v>
      </c>
      <c r="OKR1905" s="1800" t="s">
        <v>699</v>
      </c>
      <c r="OKS1905" s="2156">
        <v>0</v>
      </c>
      <c r="OKT1905" s="2156">
        <v>85000</v>
      </c>
      <c r="OKU1905" s="2157">
        <v>0</v>
      </c>
      <c r="OKV1905" s="1230">
        <f t="shared" si="3069"/>
        <v>0</v>
      </c>
      <c r="OKW1905" s="1193"/>
      <c r="OKX1905" s="1193"/>
      <c r="OKY1905" s="2153" t="s">
        <v>788</v>
      </c>
      <c r="OKZ1905" s="1800" t="s">
        <v>699</v>
      </c>
      <c r="OLA1905" s="2156">
        <v>0</v>
      </c>
      <c r="OLB1905" s="2156">
        <v>85000</v>
      </c>
      <c r="OLC1905" s="2157">
        <v>0</v>
      </c>
      <c r="OLD1905" s="1230">
        <f t="shared" si="3071"/>
        <v>0</v>
      </c>
      <c r="OLE1905" s="1193"/>
      <c r="OLF1905" s="1193"/>
      <c r="OLG1905" s="2153" t="s">
        <v>788</v>
      </c>
      <c r="OLH1905" s="1800" t="s">
        <v>699</v>
      </c>
      <c r="OLI1905" s="2156">
        <v>0</v>
      </c>
      <c r="OLJ1905" s="2156">
        <v>85000</v>
      </c>
      <c r="OLK1905" s="2157">
        <v>0</v>
      </c>
      <c r="OLL1905" s="1230">
        <f t="shared" si="3073"/>
        <v>0</v>
      </c>
      <c r="OLM1905" s="1193"/>
      <c r="OLN1905" s="1193"/>
      <c r="OLO1905" s="2153" t="s">
        <v>788</v>
      </c>
      <c r="OLP1905" s="1800" t="s">
        <v>699</v>
      </c>
      <c r="OLQ1905" s="2156">
        <v>0</v>
      </c>
      <c r="OLR1905" s="2156">
        <v>85000</v>
      </c>
      <c r="OLS1905" s="2157">
        <v>0</v>
      </c>
      <c r="OLT1905" s="1230">
        <f t="shared" si="3075"/>
        <v>0</v>
      </c>
      <c r="OLU1905" s="1193"/>
      <c r="OLV1905" s="1193"/>
      <c r="OLW1905" s="2153" t="s">
        <v>788</v>
      </c>
      <c r="OLX1905" s="1800" t="s">
        <v>699</v>
      </c>
      <c r="OLY1905" s="2156">
        <v>0</v>
      </c>
      <c r="OLZ1905" s="2156">
        <v>85000</v>
      </c>
      <c r="OMA1905" s="2157">
        <v>0</v>
      </c>
      <c r="OMB1905" s="1230">
        <f t="shared" si="3077"/>
        <v>0</v>
      </c>
      <c r="OMC1905" s="1193"/>
      <c r="OMD1905" s="1193"/>
      <c r="OME1905" s="2153" t="s">
        <v>788</v>
      </c>
      <c r="OMF1905" s="1800" t="s">
        <v>699</v>
      </c>
      <c r="OMG1905" s="2156">
        <v>0</v>
      </c>
      <c r="OMH1905" s="2156">
        <v>85000</v>
      </c>
      <c r="OMI1905" s="2157">
        <v>0</v>
      </c>
      <c r="OMJ1905" s="1230">
        <f t="shared" si="3079"/>
        <v>0</v>
      </c>
      <c r="OMK1905" s="1193"/>
      <c r="OML1905" s="1193"/>
      <c r="OMM1905" s="2153" t="s">
        <v>788</v>
      </c>
      <c r="OMN1905" s="1800" t="s">
        <v>699</v>
      </c>
      <c r="OMO1905" s="2156">
        <v>0</v>
      </c>
      <c r="OMP1905" s="2156">
        <v>85000</v>
      </c>
      <c r="OMQ1905" s="2157">
        <v>0</v>
      </c>
      <c r="OMR1905" s="1230">
        <f t="shared" si="3081"/>
        <v>0</v>
      </c>
      <c r="OMS1905" s="1193"/>
      <c r="OMT1905" s="1193"/>
      <c r="OMU1905" s="2153" t="s">
        <v>788</v>
      </c>
      <c r="OMV1905" s="1800" t="s">
        <v>699</v>
      </c>
      <c r="OMW1905" s="2156">
        <v>0</v>
      </c>
      <c r="OMX1905" s="2156">
        <v>85000</v>
      </c>
      <c r="OMY1905" s="2157">
        <v>0</v>
      </c>
      <c r="OMZ1905" s="1230">
        <f t="shared" si="3083"/>
        <v>0</v>
      </c>
      <c r="ONA1905" s="1193"/>
      <c r="ONB1905" s="1193"/>
      <c r="ONC1905" s="2153" t="s">
        <v>788</v>
      </c>
      <c r="OND1905" s="1800" t="s">
        <v>699</v>
      </c>
      <c r="ONE1905" s="2156">
        <v>0</v>
      </c>
      <c r="ONF1905" s="2156">
        <v>85000</v>
      </c>
      <c r="ONG1905" s="2157">
        <v>0</v>
      </c>
      <c r="ONH1905" s="1230">
        <f t="shared" si="3085"/>
        <v>0</v>
      </c>
      <c r="ONI1905" s="1193"/>
      <c r="ONJ1905" s="1193"/>
      <c r="ONK1905" s="2153" t="s">
        <v>788</v>
      </c>
      <c r="ONL1905" s="1800" t="s">
        <v>699</v>
      </c>
      <c r="ONM1905" s="2156">
        <v>0</v>
      </c>
      <c r="ONN1905" s="2156">
        <v>85000</v>
      </c>
      <c r="ONO1905" s="2157">
        <v>0</v>
      </c>
      <c r="ONP1905" s="1230">
        <f t="shared" si="3087"/>
        <v>0</v>
      </c>
      <c r="ONQ1905" s="1193"/>
      <c r="ONR1905" s="1193"/>
      <c r="ONS1905" s="2153" t="s">
        <v>788</v>
      </c>
      <c r="ONT1905" s="1800" t="s">
        <v>699</v>
      </c>
      <c r="ONU1905" s="2156">
        <v>0</v>
      </c>
      <c r="ONV1905" s="2156">
        <v>85000</v>
      </c>
      <c r="ONW1905" s="2157">
        <v>0</v>
      </c>
      <c r="ONX1905" s="1230">
        <f t="shared" si="3089"/>
        <v>0</v>
      </c>
      <c r="ONY1905" s="1193"/>
      <c r="ONZ1905" s="1193"/>
      <c r="OOA1905" s="2153" t="s">
        <v>788</v>
      </c>
      <c r="OOB1905" s="1800" t="s">
        <v>699</v>
      </c>
      <c r="OOC1905" s="2156">
        <v>0</v>
      </c>
      <c r="OOD1905" s="2156">
        <v>85000</v>
      </c>
      <c r="OOE1905" s="2157">
        <v>0</v>
      </c>
      <c r="OOF1905" s="1230">
        <f t="shared" si="3091"/>
        <v>0</v>
      </c>
      <c r="OOG1905" s="1193"/>
      <c r="OOH1905" s="1193"/>
      <c r="OOI1905" s="2153" t="s">
        <v>788</v>
      </c>
      <c r="OOJ1905" s="1800" t="s">
        <v>699</v>
      </c>
      <c r="OOK1905" s="2156">
        <v>0</v>
      </c>
      <c r="OOL1905" s="2156">
        <v>85000</v>
      </c>
      <c r="OOM1905" s="2157">
        <v>0</v>
      </c>
      <c r="OON1905" s="1230">
        <f t="shared" si="3093"/>
        <v>0</v>
      </c>
      <c r="OOO1905" s="1193"/>
      <c r="OOP1905" s="1193"/>
      <c r="OOQ1905" s="2153" t="s">
        <v>788</v>
      </c>
      <c r="OOR1905" s="1800" t="s">
        <v>699</v>
      </c>
      <c r="OOS1905" s="2156">
        <v>0</v>
      </c>
      <c r="OOT1905" s="2156">
        <v>85000</v>
      </c>
      <c r="OOU1905" s="2157">
        <v>0</v>
      </c>
      <c r="OOV1905" s="1230">
        <f t="shared" si="3095"/>
        <v>0</v>
      </c>
      <c r="OOW1905" s="1193"/>
      <c r="OOX1905" s="1193"/>
      <c r="OOY1905" s="2153" t="s">
        <v>788</v>
      </c>
      <c r="OOZ1905" s="1800" t="s">
        <v>699</v>
      </c>
      <c r="OPA1905" s="2156">
        <v>0</v>
      </c>
      <c r="OPB1905" s="2156">
        <v>85000</v>
      </c>
      <c r="OPC1905" s="2157">
        <v>0</v>
      </c>
      <c r="OPD1905" s="1230">
        <f t="shared" si="3097"/>
        <v>0</v>
      </c>
      <c r="OPE1905" s="1193"/>
      <c r="OPF1905" s="1193"/>
      <c r="OPG1905" s="2153" t="s">
        <v>788</v>
      </c>
      <c r="OPH1905" s="1800" t="s">
        <v>699</v>
      </c>
      <c r="OPI1905" s="2156">
        <v>0</v>
      </c>
      <c r="OPJ1905" s="2156">
        <v>85000</v>
      </c>
      <c r="OPK1905" s="2157">
        <v>0</v>
      </c>
      <c r="OPL1905" s="1230">
        <f t="shared" si="3099"/>
        <v>0</v>
      </c>
      <c r="OPM1905" s="1193"/>
      <c r="OPN1905" s="1193"/>
      <c r="OPO1905" s="2153" t="s">
        <v>788</v>
      </c>
      <c r="OPP1905" s="1800" t="s">
        <v>699</v>
      </c>
      <c r="OPQ1905" s="2156">
        <v>0</v>
      </c>
      <c r="OPR1905" s="2156">
        <v>85000</v>
      </c>
      <c r="OPS1905" s="2157">
        <v>0</v>
      </c>
      <c r="OPT1905" s="1230">
        <f t="shared" si="3101"/>
        <v>0</v>
      </c>
      <c r="OPU1905" s="1193"/>
      <c r="OPV1905" s="1193"/>
      <c r="OPW1905" s="2153" t="s">
        <v>788</v>
      </c>
      <c r="OPX1905" s="1800" t="s">
        <v>699</v>
      </c>
      <c r="OPY1905" s="2156">
        <v>0</v>
      </c>
      <c r="OPZ1905" s="2156">
        <v>85000</v>
      </c>
      <c r="OQA1905" s="2157">
        <v>0</v>
      </c>
      <c r="OQB1905" s="1230">
        <f t="shared" si="3103"/>
        <v>0</v>
      </c>
      <c r="OQC1905" s="1193"/>
      <c r="OQD1905" s="1193"/>
      <c r="OQE1905" s="2153" t="s">
        <v>788</v>
      </c>
      <c r="OQF1905" s="1800" t="s">
        <v>699</v>
      </c>
      <c r="OQG1905" s="2156">
        <v>0</v>
      </c>
      <c r="OQH1905" s="2156">
        <v>85000</v>
      </c>
      <c r="OQI1905" s="2157">
        <v>0</v>
      </c>
      <c r="OQJ1905" s="1230">
        <f t="shared" si="3105"/>
        <v>0</v>
      </c>
      <c r="OQK1905" s="1193"/>
      <c r="OQL1905" s="1193"/>
      <c r="OQM1905" s="2153" t="s">
        <v>788</v>
      </c>
      <c r="OQN1905" s="1800" t="s">
        <v>699</v>
      </c>
      <c r="OQO1905" s="2156">
        <v>0</v>
      </c>
      <c r="OQP1905" s="2156">
        <v>85000</v>
      </c>
      <c r="OQQ1905" s="2157">
        <v>0</v>
      </c>
      <c r="OQR1905" s="1230">
        <f t="shared" si="3107"/>
        <v>0</v>
      </c>
      <c r="OQS1905" s="1193"/>
      <c r="OQT1905" s="1193"/>
      <c r="OQU1905" s="2153" t="s">
        <v>788</v>
      </c>
      <c r="OQV1905" s="1800" t="s">
        <v>699</v>
      </c>
      <c r="OQW1905" s="2156">
        <v>0</v>
      </c>
      <c r="OQX1905" s="2156">
        <v>85000</v>
      </c>
      <c r="OQY1905" s="2157">
        <v>0</v>
      </c>
      <c r="OQZ1905" s="1230">
        <f t="shared" si="3109"/>
        <v>0</v>
      </c>
      <c r="ORA1905" s="1193"/>
      <c r="ORB1905" s="1193"/>
      <c r="ORC1905" s="2153" t="s">
        <v>788</v>
      </c>
      <c r="ORD1905" s="1800" t="s">
        <v>699</v>
      </c>
      <c r="ORE1905" s="2156">
        <v>0</v>
      </c>
      <c r="ORF1905" s="2156">
        <v>85000</v>
      </c>
      <c r="ORG1905" s="2157">
        <v>0</v>
      </c>
      <c r="ORH1905" s="1230">
        <f t="shared" si="3111"/>
        <v>0</v>
      </c>
      <c r="ORI1905" s="1193"/>
      <c r="ORJ1905" s="1193"/>
      <c r="ORK1905" s="2153" t="s">
        <v>788</v>
      </c>
      <c r="ORL1905" s="1800" t="s">
        <v>699</v>
      </c>
      <c r="ORM1905" s="2156">
        <v>0</v>
      </c>
      <c r="ORN1905" s="2156">
        <v>85000</v>
      </c>
      <c r="ORO1905" s="2157">
        <v>0</v>
      </c>
      <c r="ORP1905" s="1230">
        <f t="shared" si="3113"/>
        <v>0</v>
      </c>
      <c r="ORQ1905" s="1193"/>
      <c r="ORR1905" s="1193"/>
      <c r="ORS1905" s="2153" t="s">
        <v>788</v>
      </c>
      <c r="ORT1905" s="1800" t="s">
        <v>699</v>
      </c>
      <c r="ORU1905" s="2156">
        <v>0</v>
      </c>
      <c r="ORV1905" s="2156">
        <v>85000</v>
      </c>
      <c r="ORW1905" s="2157">
        <v>0</v>
      </c>
      <c r="ORX1905" s="1230">
        <f t="shared" si="3115"/>
        <v>0</v>
      </c>
      <c r="ORY1905" s="1193"/>
      <c r="ORZ1905" s="1193"/>
      <c r="OSA1905" s="2153" t="s">
        <v>788</v>
      </c>
      <c r="OSB1905" s="1800" t="s">
        <v>699</v>
      </c>
      <c r="OSC1905" s="2156">
        <v>0</v>
      </c>
      <c r="OSD1905" s="2156">
        <v>85000</v>
      </c>
      <c r="OSE1905" s="2157">
        <v>0</v>
      </c>
      <c r="OSF1905" s="1230">
        <f t="shared" si="3117"/>
        <v>0</v>
      </c>
      <c r="OSG1905" s="1193"/>
      <c r="OSH1905" s="1193"/>
      <c r="OSI1905" s="2153" t="s">
        <v>788</v>
      </c>
      <c r="OSJ1905" s="1800" t="s">
        <v>699</v>
      </c>
      <c r="OSK1905" s="2156">
        <v>0</v>
      </c>
      <c r="OSL1905" s="2156">
        <v>85000</v>
      </c>
      <c r="OSM1905" s="2157">
        <v>0</v>
      </c>
      <c r="OSN1905" s="1230">
        <f t="shared" si="3119"/>
        <v>0</v>
      </c>
      <c r="OSO1905" s="1193"/>
      <c r="OSP1905" s="1193"/>
      <c r="OSQ1905" s="2153" t="s">
        <v>788</v>
      </c>
      <c r="OSR1905" s="1800" t="s">
        <v>699</v>
      </c>
      <c r="OSS1905" s="2156">
        <v>0</v>
      </c>
      <c r="OST1905" s="2156">
        <v>85000</v>
      </c>
      <c r="OSU1905" s="2157">
        <v>0</v>
      </c>
      <c r="OSV1905" s="1230">
        <f t="shared" si="3121"/>
        <v>0</v>
      </c>
      <c r="OSW1905" s="1193"/>
      <c r="OSX1905" s="1193"/>
      <c r="OSY1905" s="2153" t="s">
        <v>788</v>
      </c>
      <c r="OSZ1905" s="1800" t="s">
        <v>699</v>
      </c>
      <c r="OTA1905" s="2156">
        <v>0</v>
      </c>
      <c r="OTB1905" s="2156">
        <v>85000</v>
      </c>
      <c r="OTC1905" s="2157">
        <v>0</v>
      </c>
      <c r="OTD1905" s="1230">
        <f t="shared" si="3123"/>
        <v>0</v>
      </c>
      <c r="OTE1905" s="1193"/>
      <c r="OTF1905" s="1193"/>
      <c r="OTG1905" s="2153" t="s">
        <v>788</v>
      </c>
      <c r="OTH1905" s="1800" t="s">
        <v>699</v>
      </c>
      <c r="OTI1905" s="2156">
        <v>0</v>
      </c>
      <c r="OTJ1905" s="2156">
        <v>85000</v>
      </c>
      <c r="OTK1905" s="2157">
        <v>0</v>
      </c>
      <c r="OTL1905" s="1230">
        <f t="shared" si="3125"/>
        <v>0</v>
      </c>
      <c r="OTM1905" s="1193"/>
      <c r="OTN1905" s="1193"/>
      <c r="OTO1905" s="2153" t="s">
        <v>788</v>
      </c>
      <c r="OTP1905" s="1800" t="s">
        <v>699</v>
      </c>
      <c r="OTQ1905" s="2156">
        <v>0</v>
      </c>
      <c r="OTR1905" s="2156">
        <v>85000</v>
      </c>
      <c r="OTS1905" s="2157">
        <v>0</v>
      </c>
      <c r="OTT1905" s="1230">
        <f t="shared" si="3127"/>
        <v>0</v>
      </c>
      <c r="OTU1905" s="1193"/>
      <c r="OTV1905" s="1193"/>
      <c r="OTW1905" s="2153" t="s">
        <v>788</v>
      </c>
      <c r="OTX1905" s="1800" t="s">
        <v>699</v>
      </c>
      <c r="OTY1905" s="2156">
        <v>0</v>
      </c>
      <c r="OTZ1905" s="2156">
        <v>85000</v>
      </c>
      <c r="OUA1905" s="2157">
        <v>0</v>
      </c>
      <c r="OUB1905" s="1230">
        <f t="shared" si="3129"/>
        <v>0</v>
      </c>
      <c r="OUC1905" s="1193"/>
      <c r="OUD1905" s="1193"/>
      <c r="OUE1905" s="2153" t="s">
        <v>788</v>
      </c>
      <c r="OUF1905" s="1800" t="s">
        <v>699</v>
      </c>
      <c r="OUG1905" s="2156">
        <v>0</v>
      </c>
      <c r="OUH1905" s="2156">
        <v>85000</v>
      </c>
      <c r="OUI1905" s="2157">
        <v>0</v>
      </c>
      <c r="OUJ1905" s="1230">
        <f t="shared" si="3131"/>
        <v>0</v>
      </c>
      <c r="OUK1905" s="1193"/>
      <c r="OUL1905" s="1193"/>
      <c r="OUM1905" s="2153" t="s">
        <v>788</v>
      </c>
      <c r="OUN1905" s="1800" t="s">
        <v>699</v>
      </c>
      <c r="OUO1905" s="2156">
        <v>0</v>
      </c>
      <c r="OUP1905" s="2156">
        <v>85000</v>
      </c>
      <c r="OUQ1905" s="2157">
        <v>0</v>
      </c>
      <c r="OUR1905" s="1230">
        <f t="shared" si="3133"/>
        <v>0</v>
      </c>
      <c r="OUS1905" s="1193"/>
      <c r="OUT1905" s="1193"/>
      <c r="OUU1905" s="2153" t="s">
        <v>788</v>
      </c>
      <c r="OUV1905" s="1800" t="s">
        <v>699</v>
      </c>
      <c r="OUW1905" s="2156">
        <v>0</v>
      </c>
      <c r="OUX1905" s="2156">
        <v>85000</v>
      </c>
      <c r="OUY1905" s="2157">
        <v>0</v>
      </c>
      <c r="OUZ1905" s="1230">
        <f t="shared" si="3135"/>
        <v>0</v>
      </c>
      <c r="OVA1905" s="1193"/>
      <c r="OVB1905" s="1193"/>
      <c r="OVC1905" s="2153" t="s">
        <v>788</v>
      </c>
      <c r="OVD1905" s="1800" t="s">
        <v>699</v>
      </c>
      <c r="OVE1905" s="2156">
        <v>0</v>
      </c>
      <c r="OVF1905" s="2156">
        <v>85000</v>
      </c>
      <c r="OVG1905" s="2157">
        <v>0</v>
      </c>
      <c r="OVH1905" s="1230">
        <f t="shared" si="3137"/>
        <v>0</v>
      </c>
      <c r="OVI1905" s="1193"/>
      <c r="OVJ1905" s="1193"/>
      <c r="OVK1905" s="2153" t="s">
        <v>788</v>
      </c>
      <c r="OVL1905" s="1800" t="s">
        <v>699</v>
      </c>
      <c r="OVM1905" s="2156">
        <v>0</v>
      </c>
      <c r="OVN1905" s="2156">
        <v>85000</v>
      </c>
      <c r="OVO1905" s="2157">
        <v>0</v>
      </c>
      <c r="OVP1905" s="1230">
        <f t="shared" si="3139"/>
        <v>0</v>
      </c>
      <c r="OVQ1905" s="1193"/>
      <c r="OVR1905" s="1193"/>
      <c r="OVS1905" s="2153" t="s">
        <v>788</v>
      </c>
      <c r="OVT1905" s="1800" t="s">
        <v>699</v>
      </c>
      <c r="OVU1905" s="2156">
        <v>0</v>
      </c>
      <c r="OVV1905" s="2156">
        <v>85000</v>
      </c>
      <c r="OVW1905" s="2157">
        <v>0</v>
      </c>
      <c r="OVX1905" s="1230">
        <f t="shared" si="3141"/>
        <v>0</v>
      </c>
      <c r="OVY1905" s="1193"/>
      <c r="OVZ1905" s="1193"/>
      <c r="OWA1905" s="2153" t="s">
        <v>788</v>
      </c>
      <c r="OWB1905" s="1800" t="s">
        <v>699</v>
      </c>
      <c r="OWC1905" s="2156">
        <v>0</v>
      </c>
      <c r="OWD1905" s="2156">
        <v>85000</v>
      </c>
      <c r="OWE1905" s="2157">
        <v>0</v>
      </c>
      <c r="OWF1905" s="1230">
        <f t="shared" si="3143"/>
        <v>0</v>
      </c>
      <c r="OWG1905" s="1193"/>
      <c r="OWH1905" s="1193"/>
      <c r="OWI1905" s="2153" t="s">
        <v>788</v>
      </c>
      <c r="OWJ1905" s="1800" t="s">
        <v>699</v>
      </c>
      <c r="OWK1905" s="2156">
        <v>0</v>
      </c>
      <c r="OWL1905" s="2156">
        <v>85000</v>
      </c>
      <c r="OWM1905" s="2157">
        <v>0</v>
      </c>
      <c r="OWN1905" s="1230">
        <f t="shared" si="3145"/>
        <v>0</v>
      </c>
      <c r="OWO1905" s="1193"/>
      <c r="OWP1905" s="1193"/>
      <c r="OWQ1905" s="2153" t="s">
        <v>788</v>
      </c>
      <c r="OWR1905" s="1800" t="s">
        <v>699</v>
      </c>
      <c r="OWS1905" s="2156">
        <v>0</v>
      </c>
      <c r="OWT1905" s="2156">
        <v>85000</v>
      </c>
      <c r="OWU1905" s="2157">
        <v>0</v>
      </c>
      <c r="OWV1905" s="1230">
        <f t="shared" si="3147"/>
        <v>0</v>
      </c>
      <c r="OWW1905" s="1193"/>
      <c r="OWX1905" s="1193"/>
      <c r="OWY1905" s="2153" t="s">
        <v>788</v>
      </c>
      <c r="OWZ1905" s="1800" t="s">
        <v>699</v>
      </c>
      <c r="OXA1905" s="2156">
        <v>0</v>
      </c>
      <c r="OXB1905" s="2156">
        <v>85000</v>
      </c>
      <c r="OXC1905" s="2157">
        <v>0</v>
      </c>
      <c r="OXD1905" s="1230">
        <f t="shared" si="3149"/>
        <v>0</v>
      </c>
      <c r="OXE1905" s="1193"/>
      <c r="OXF1905" s="1193"/>
      <c r="OXG1905" s="2153" t="s">
        <v>788</v>
      </c>
      <c r="OXH1905" s="1800" t="s">
        <v>699</v>
      </c>
      <c r="OXI1905" s="2156">
        <v>0</v>
      </c>
      <c r="OXJ1905" s="2156">
        <v>85000</v>
      </c>
      <c r="OXK1905" s="2157">
        <v>0</v>
      </c>
      <c r="OXL1905" s="1230">
        <f t="shared" si="3151"/>
        <v>0</v>
      </c>
      <c r="OXM1905" s="1193"/>
      <c r="OXN1905" s="1193"/>
      <c r="OXO1905" s="2153" t="s">
        <v>788</v>
      </c>
      <c r="OXP1905" s="1800" t="s">
        <v>699</v>
      </c>
      <c r="OXQ1905" s="2156">
        <v>0</v>
      </c>
      <c r="OXR1905" s="2156">
        <v>85000</v>
      </c>
      <c r="OXS1905" s="2157">
        <v>0</v>
      </c>
      <c r="OXT1905" s="1230">
        <f t="shared" si="3153"/>
        <v>0</v>
      </c>
      <c r="OXU1905" s="1193"/>
      <c r="OXV1905" s="1193"/>
      <c r="OXW1905" s="2153" t="s">
        <v>788</v>
      </c>
      <c r="OXX1905" s="1800" t="s">
        <v>699</v>
      </c>
      <c r="OXY1905" s="2156">
        <v>0</v>
      </c>
      <c r="OXZ1905" s="2156">
        <v>85000</v>
      </c>
      <c r="OYA1905" s="2157">
        <v>0</v>
      </c>
      <c r="OYB1905" s="1230">
        <f t="shared" si="3155"/>
        <v>0</v>
      </c>
      <c r="OYC1905" s="1193"/>
      <c r="OYD1905" s="1193"/>
      <c r="OYE1905" s="2153" t="s">
        <v>788</v>
      </c>
      <c r="OYF1905" s="1800" t="s">
        <v>699</v>
      </c>
      <c r="OYG1905" s="2156">
        <v>0</v>
      </c>
      <c r="OYH1905" s="2156">
        <v>85000</v>
      </c>
      <c r="OYI1905" s="2157">
        <v>0</v>
      </c>
      <c r="OYJ1905" s="1230">
        <f t="shared" si="3157"/>
        <v>0</v>
      </c>
      <c r="OYK1905" s="1193"/>
      <c r="OYL1905" s="1193"/>
      <c r="OYM1905" s="2153" t="s">
        <v>788</v>
      </c>
      <c r="OYN1905" s="1800" t="s">
        <v>699</v>
      </c>
      <c r="OYO1905" s="2156">
        <v>0</v>
      </c>
      <c r="OYP1905" s="2156">
        <v>85000</v>
      </c>
      <c r="OYQ1905" s="2157">
        <v>0</v>
      </c>
      <c r="OYR1905" s="1230">
        <f t="shared" si="3159"/>
        <v>0</v>
      </c>
      <c r="OYS1905" s="1193"/>
      <c r="OYT1905" s="1193"/>
      <c r="OYU1905" s="2153" t="s">
        <v>788</v>
      </c>
      <c r="OYV1905" s="1800" t="s">
        <v>699</v>
      </c>
      <c r="OYW1905" s="2156">
        <v>0</v>
      </c>
      <c r="OYX1905" s="2156">
        <v>85000</v>
      </c>
      <c r="OYY1905" s="2157">
        <v>0</v>
      </c>
      <c r="OYZ1905" s="1230">
        <f t="shared" si="3161"/>
        <v>0</v>
      </c>
      <c r="OZA1905" s="1193"/>
      <c r="OZB1905" s="1193"/>
      <c r="OZC1905" s="2153" t="s">
        <v>788</v>
      </c>
      <c r="OZD1905" s="1800" t="s">
        <v>699</v>
      </c>
      <c r="OZE1905" s="2156">
        <v>0</v>
      </c>
      <c r="OZF1905" s="2156">
        <v>85000</v>
      </c>
      <c r="OZG1905" s="2157">
        <v>0</v>
      </c>
      <c r="OZH1905" s="1230">
        <f t="shared" si="3163"/>
        <v>0</v>
      </c>
      <c r="OZI1905" s="1193"/>
      <c r="OZJ1905" s="1193"/>
      <c r="OZK1905" s="2153" t="s">
        <v>788</v>
      </c>
      <c r="OZL1905" s="1800" t="s">
        <v>699</v>
      </c>
      <c r="OZM1905" s="2156">
        <v>0</v>
      </c>
      <c r="OZN1905" s="2156">
        <v>85000</v>
      </c>
      <c r="OZO1905" s="2157">
        <v>0</v>
      </c>
      <c r="OZP1905" s="1230">
        <f t="shared" si="3165"/>
        <v>0</v>
      </c>
      <c r="OZQ1905" s="1193"/>
      <c r="OZR1905" s="1193"/>
      <c r="OZS1905" s="2153" t="s">
        <v>788</v>
      </c>
      <c r="OZT1905" s="1800" t="s">
        <v>699</v>
      </c>
      <c r="OZU1905" s="2156">
        <v>0</v>
      </c>
      <c r="OZV1905" s="2156">
        <v>85000</v>
      </c>
      <c r="OZW1905" s="2157">
        <v>0</v>
      </c>
      <c r="OZX1905" s="1230">
        <f t="shared" si="3167"/>
        <v>0</v>
      </c>
      <c r="OZY1905" s="1193"/>
      <c r="OZZ1905" s="1193"/>
      <c r="PAA1905" s="2153" t="s">
        <v>788</v>
      </c>
      <c r="PAB1905" s="1800" t="s">
        <v>699</v>
      </c>
      <c r="PAC1905" s="2156">
        <v>0</v>
      </c>
      <c r="PAD1905" s="2156">
        <v>85000</v>
      </c>
      <c r="PAE1905" s="2157">
        <v>0</v>
      </c>
      <c r="PAF1905" s="1230">
        <f t="shared" si="3169"/>
        <v>0</v>
      </c>
      <c r="PAG1905" s="1193"/>
      <c r="PAH1905" s="1193"/>
      <c r="PAI1905" s="2153" t="s">
        <v>788</v>
      </c>
      <c r="PAJ1905" s="1800" t="s">
        <v>699</v>
      </c>
      <c r="PAK1905" s="2156">
        <v>0</v>
      </c>
      <c r="PAL1905" s="2156">
        <v>85000</v>
      </c>
      <c r="PAM1905" s="2157">
        <v>0</v>
      </c>
      <c r="PAN1905" s="1230">
        <f t="shared" si="3171"/>
        <v>0</v>
      </c>
      <c r="PAO1905" s="1193"/>
      <c r="PAP1905" s="1193"/>
      <c r="PAQ1905" s="2153" t="s">
        <v>788</v>
      </c>
      <c r="PAR1905" s="1800" t="s">
        <v>699</v>
      </c>
      <c r="PAS1905" s="2156">
        <v>0</v>
      </c>
      <c r="PAT1905" s="2156">
        <v>85000</v>
      </c>
      <c r="PAU1905" s="2157">
        <v>0</v>
      </c>
      <c r="PAV1905" s="1230">
        <f t="shared" si="3173"/>
        <v>0</v>
      </c>
      <c r="PAW1905" s="1193"/>
      <c r="PAX1905" s="1193"/>
      <c r="PAY1905" s="2153" t="s">
        <v>788</v>
      </c>
      <c r="PAZ1905" s="1800" t="s">
        <v>699</v>
      </c>
      <c r="PBA1905" s="2156">
        <v>0</v>
      </c>
      <c r="PBB1905" s="2156">
        <v>85000</v>
      </c>
      <c r="PBC1905" s="2157">
        <v>0</v>
      </c>
      <c r="PBD1905" s="1230">
        <f t="shared" si="3175"/>
        <v>0</v>
      </c>
      <c r="PBE1905" s="1193"/>
      <c r="PBF1905" s="1193"/>
      <c r="PBG1905" s="2153" t="s">
        <v>788</v>
      </c>
      <c r="PBH1905" s="1800" t="s">
        <v>699</v>
      </c>
      <c r="PBI1905" s="2156">
        <v>0</v>
      </c>
      <c r="PBJ1905" s="2156">
        <v>85000</v>
      </c>
      <c r="PBK1905" s="2157">
        <v>0</v>
      </c>
      <c r="PBL1905" s="1230">
        <f t="shared" si="3177"/>
        <v>0</v>
      </c>
      <c r="PBM1905" s="1193"/>
      <c r="PBN1905" s="1193"/>
      <c r="PBO1905" s="2153" t="s">
        <v>788</v>
      </c>
      <c r="PBP1905" s="1800" t="s">
        <v>699</v>
      </c>
      <c r="PBQ1905" s="2156">
        <v>0</v>
      </c>
      <c r="PBR1905" s="2156">
        <v>85000</v>
      </c>
      <c r="PBS1905" s="2157">
        <v>0</v>
      </c>
      <c r="PBT1905" s="1230">
        <f t="shared" si="3179"/>
        <v>0</v>
      </c>
      <c r="PBU1905" s="1193"/>
      <c r="PBV1905" s="1193"/>
      <c r="PBW1905" s="2153" t="s">
        <v>788</v>
      </c>
      <c r="PBX1905" s="1800" t="s">
        <v>699</v>
      </c>
      <c r="PBY1905" s="2156">
        <v>0</v>
      </c>
      <c r="PBZ1905" s="2156">
        <v>85000</v>
      </c>
      <c r="PCA1905" s="2157">
        <v>0</v>
      </c>
      <c r="PCB1905" s="1230">
        <f t="shared" si="3181"/>
        <v>0</v>
      </c>
      <c r="PCC1905" s="1193"/>
      <c r="PCD1905" s="1193"/>
      <c r="PCE1905" s="2153" t="s">
        <v>788</v>
      </c>
      <c r="PCF1905" s="1800" t="s">
        <v>699</v>
      </c>
      <c r="PCG1905" s="2156">
        <v>0</v>
      </c>
      <c r="PCH1905" s="2156">
        <v>85000</v>
      </c>
      <c r="PCI1905" s="2157">
        <v>0</v>
      </c>
      <c r="PCJ1905" s="1230">
        <f t="shared" si="3183"/>
        <v>0</v>
      </c>
      <c r="PCK1905" s="1193"/>
      <c r="PCL1905" s="1193"/>
      <c r="PCM1905" s="2153" t="s">
        <v>788</v>
      </c>
      <c r="PCN1905" s="1800" t="s">
        <v>699</v>
      </c>
      <c r="PCO1905" s="2156">
        <v>0</v>
      </c>
      <c r="PCP1905" s="2156">
        <v>85000</v>
      </c>
      <c r="PCQ1905" s="2157">
        <v>0</v>
      </c>
      <c r="PCR1905" s="1230">
        <f t="shared" si="3185"/>
        <v>0</v>
      </c>
      <c r="PCS1905" s="1193"/>
      <c r="PCT1905" s="1193"/>
      <c r="PCU1905" s="2153" t="s">
        <v>788</v>
      </c>
      <c r="PCV1905" s="1800" t="s">
        <v>699</v>
      </c>
      <c r="PCW1905" s="2156">
        <v>0</v>
      </c>
      <c r="PCX1905" s="2156">
        <v>85000</v>
      </c>
      <c r="PCY1905" s="2157">
        <v>0</v>
      </c>
      <c r="PCZ1905" s="1230">
        <f t="shared" si="3187"/>
        <v>0</v>
      </c>
      <c r="PDA1905" s="1193"/>
      <c r="PDB1905" s="1193"/>
      <c r="PDC1905" s="2153" t="s">
        <v>788</v>
      </c>
      <c r="PDD1905" s="1800" t="s">
        <v>699</v>
      </c>
      <c r="PDE1905" s="2156">
        <v>0</v>
      </c>
      <c r="PDF1905" s="2156">
        <v>85000</v>
      </c>
      <c r="PDG1905" s="2157">
        <v>0</v>
      </c>
      <c r="PDH1905" s="1230">
        <f t="shared" si="3189"/>
        <v>0</v>
      </c>
      <c r="PDI1905" s="1193"/>
      <c r="PDJ1905" s="1193"/>
      <c r="PDK1905" s="2153" t="s">
        <v>788</v>
      </c>
      <c r="PDL1905" s="1800" t="s">
        <v>699</v>
      </c>
      <c r="PDM1905" s="2156">
        <v>0</v>
      </c>
      <c r="PDN1905" s="2156">
        <v>85000</v>
      </c>
      <c r="PDO1905" s="2157">
        <v>0</v>
      </c>
      <c r="PDP1905" s="1230">
        <f t="shared" si="3191"/>
        <v>0</v>
      </c>
      <c r="PDQ1905" s="1193"/>
      <c r="PDR1905" s="1193"/>
      <c r="PDS1905" s="2153" t="s">
        <v>788</v>
      </c>
      <c r="PDT1905" s="1800" t="s">
        <v>699</v>
      </c>
      <c r="PDU1905" s="2156">
        <v>0</v>
      </c>
      <c r="PDV1905" s="2156">
        <v>85000</v>
      </c>
      <c r="PDW1905" s="2157">
        <v>0</v>
      </c>
      <c r="PDX1905" s="1230">
        <f t="shared" si="3193"/>
        <v>0</v>
      </c>
      <c r="PDY1905" s="1193"/>
      <c r="PDZ1905" s="1193"/>
      <c r="PEA1905" s="2153" t="s">
        <v>788</v>
      </c>
      <c r="PEB1905" s="1800" t="s">
        <v>699</v>
      </c>
      <c r="PEC1905" s="2156">
        <v>0</v>
      </c>
      <c r="PED1905" s="2156">
        <v>85000</v>
      </c>
      <c r="PEE1905" s="2157">
        <v>0</v>
      </c>
      <c r="PEF1905" s="1230">
        <f t="shared" si="3195"/>
        <v>0</v>
      </c>
      <c r="PEG1905" s="1193"/>
      <c r="PEH1905" s="1193"/>
      <c r="PEI1905" s="2153" t="s">
        <v>788</v>
      </c>
      <c r="PEJ1905" s="1800" t="s">
        <v>699</v>
      </c>
      <c r="PEK1905" s="2156">
        <v>0</v>
      </c>
      <c r="PEL1905" s="2156">
        <v>85000</v>
      </c>
      <c r="PEM1905" s="2157">
        <v>0</v>
      </c>
      <c r="PEN1905" s="1230">
        <f t="shared" si="3197"/>
        <v>0</v>
      </c>
      <c r="PEO1905" s="1193"/>
      <c r="PEP1905" s="1193"/>
      <c r="PEQ1905" s="2153" t="s">
        <v>788</v>
      </c>
      <c r="PER1905" s="1800" t="s">
        <v>699</v>
      </c>
      <c r="PES1905" s="2156">
        <v>0</v>
      </c>
      <c r="PET1905" s="2156">
        <v>85000</v>
      </c>
      <c r="PEU1905" s="2157">
        <v>0</v>
      </c>
      <c r="PEV1905" s="1230">
        <f t="shared" si="3199"/>
        <v>0</v>
      </c>
      <c r="PEW1905" s="1193"/>
      <c r="PEX1905" s="1193"/>
      <c r="PEY1905" s="2153" t="s">
        <v>788</v>
      </c>
      <c r="PEZ1905" s="1800" t="s">
        <v>699</v>
      </c>
      <c r="PFA1905" s="2156">
        <v>0</v>
      </c>
      <c r="PFB1905" s="2156">
        <v>85000</v>
      </c>
      <c r="PFC1905" s="2157">
        <v>0</v>
      </c>
      <c r="PFD1905" s="1230">
        <f t="shared" si="3201"/>
        <v>0</v>
      </c>
      <c r="PFE1905" s="1193"/>
      <c r="PFF1905" s="1193"/>
      <c r="PFG1905" s="2153" t="s">
        <v>788</v>
      </c>
      <c r="PFH1905" s="1800" t="s">
        <v>699</v>
      </c>
      <c r="PFI1905" s="2156">
        <v>0</v>
      </c>
      <c r="PFJ1905" s="2156">
        <v>85000</v>
      </c>
      <c r="PFK1905" s="2157">
        <v>0</v>
      </c>
      <c r="PFL1905" s="1230">
        <f t="shared" si="3203"/>
        <v>0</v>
      </c>
      <c r="PFM1905" s="1193"/>
      <c r="PFN1905" s="1193"/>
      <c r="PFO1905" s="2153" t="s">
        <v>788</v>
      </c>
      <c r="PFP1905" s="1800" t="s">
        <v>699</v>
      </c>
      <c r="PFQ1905" s="2156">
        <v>0</v>
      </c>
      <c r="PFR1905" s="2156">
        <v>85000</v>
      </c>
      <c r="PFS1905" s="2157">
        <v>0</v>
      </c>
      <c r="PFT1905" s="1230">
        <f t="shared" si="3205"/>
        <v>0</v>
      </c>
      <c r="PFU1905" s="1193"/>
      <c r="PFV1905" s="1193"/>
      <c r="PFW1905" s="2153" t="s">
        <v>788</v>
      </c>
      <c r="PFX1905" s="1800" t="s">
        <v>699</v>
      </c>
      <c r="PFY1905" s="2156">
        <v>0</v>
      </c>
      <c r="PFZ1905" s="2156">
        <v>85000</v>
      </c>
      <c r="PGA1905" s="2157">
        <v>0</v>
      </c>
      <c r="PGB1905" s="1230">
        <f t="shared" si="3207"/>
        <v>0</v>
      </c>
      <c r="PGC1905" s="1193"/>
      <c r="PGD1905" s="1193"/>
      <c r="PGE1905" s="2153" t="s">
        <v>788</v>
      </c>
      <c r="PGF1905" s="1800" t="s">
        <v>699</v>
      </c>
      <c r="PGG1905" s="2156">
        <v>0</v>
      </c>
      <c r="PGH1905" s="2156">
        <v>85000</v>
      </c>
      <c r="PGI1905" s="2157">
        <v>0</v>
      </c>
      <c r="PGJ1905" s="1230">
        <f t="shared" si="3209"/>
        <v>0</v>
      </c>
      <c r="PGK1905" s="1193"/>
      <c r="PGL1905" s="1193"/>
      <c r="PGM1905" s="2153" t="s">
        <v>788</v>
      </c>
      <c r="PGN1905" s="1800" t="s">
        <v>699</v>
      </c>
      <c r="PGO1905" s="2156">
        <v>0</v>
      </c>
      <c r="PGP1905" s="2156">
        <v>85000</v>
      </c>
      <c r="PGQ1905" s="2157">
        <v>0</v>
      </c>
      <c r="PGR1905" s="1230">
        <f t="shared" si="3211"/>
        <v>0</v>
      </c>
      <c r="PGS1905" s="1193"/>
      <c r="PGT1905" s="1193"/>
      <c r="PGU1905" s="2153" t="s">
        <v>788</v>
      </c>
      <c r="PGV1905" s="1800" t="s">
        <v>699</v>
      </c>
      <c r="PGW1905" s="2156">
        <v>0</v>
      </c>
      <c r="PGX1905" s="2156">
        <v>85000</v>
      </c>
      <c r="PGY1905" s="2157">
        <v>0</v>
      </c>
      <c r="PGZ1905" s="1230">
        <f t="shared" si="3213"/>
        <v>0</v>
      </c>
      <c r="PHA1905" s="1193"/>
      <c r="PHB1905" s="1193"/>
      <c r="PHC1905" s="2153" t="s">
        <v>788</v>
      </c>
      <c r="PHD1905" s="1800" t="s">
        <v>699</v>
      </c>
      <c r="PHE1905" s="2156">
        <v>0</v>
      </c>
      <c r="PHF1905" s="2156">
        <v>85000</v>
      </c>
      <c r="PHG1905" s="2157">
        <v>0</v>
      </c>
      <c r="PHH1905" s="1230">
        <f t="shared" si="3215"/>
        <v>0</v>
      </c>
      <c r="PHI1905" s="1193"/>
      <c r="PHJ1905" s="1193"/>
      <c r="PHK1905" s="2153" t="s">
        <v>788</v>
      </c>
      <c r="PHL1905" s="1800" t="s">
        <v>699</v>
      </c>
      <c r="PHM1905" s="2156">
        <v>0</v>
      </c>
      <c r="PHN1905" s="2156">
        <v>85000</v>
      </c>
      <c r="PHO1905" s="2157">
        <v>0</v>
      </c>
      <c r="PHP1905" s="1230">
        <f t="shared" si="3217"/>
        <v>0</v>
      </c>
      <c r="PHQ1905" s="1193"/>
      <c r="PHR1905" s="1193"/>
      <c r="PHS1905" s="2153" t="s">
        <v>788</v>
      </c>
      <c r="PHT1905" s="1800" t="s">
        <v>699</v>
      </c>
      <c r="PHU1905" s="2156">
        <v>0</v>
      </c>
      <c r="PHV1905" s="2156">
        <v>85000</v>
      </c>
      <c r="PHW1905" s="2157">
        <v>0</v>
      </c>
      <c r="PHX1905" s="1230">
        <f t="shared" si="3219"/>
        <v>0</v>
      </c>
      <c r="PHY1905" s="1193"/>
      <c r="PHZ1905" s="1193"/>
      <c r="PIA1905" s="2153" t="s">
        <v>788</v>
      </c>
      <c r="PIB1905" s="1800" t="s">
        <v>699</v>
      </c>
      <c r="PIC1905" s="2156">
        <v>0</v>
      </c>
      <c r="PID1905" s="2156">
        <v>85000</v>
      </c>
      <c r="PIE1905" s="2157">
        <v>0</v>
      </c>
      <c r="PIF1905" s="1230">
        <f t="shared" si="3221"/>
        <v>0</v>
      </c>
      <c r="PIG1905" s="1193"/>
      <c r="PIH1905" s="1193"/>
      <c r="PII1905" s="2153" t="s">
        <v>788</v>
      </c>
      <c r="PIJ1905" s="1800" t="s">
        <v>699</v>
      </c>
      <c r="PIK1905" s="2156">
        <v>0</v>
      </c>
      <c r="PIL1905" s="2156">
        <v>85000</v>
      </c>
      <c r="PIM1905" s="2157">
        <v>0</v>
      </c>
      <c r="PIN1905" s="1230">
        <f t="shared" si="3223"/>
        <v>0</v>
      </c>
      <c r="PIO1905" s="1193"/>
      <c r="PIP1905" s="1193"/>
      <c r="PIQ1905" s="2153" t="s">
        <v>788</v>
      </c>
      <c r="PIR1905" s="1800" t="s">
        <v>699</v>
      </c>
      <c r="PIS1905" s="2156">
        <v>0</v>
      </c>
      <c r="PIT1905" s="2156">
        <v>85000</v>
      </c>
      <c r="PIU1905" s="2157">
        <v>0</v>
      </c>
      <c r="PIV1905" s="1230">
        <f t="shared" si="3225"/>
        <v>0</v>
      </c>
      <c r="PIW1905" s="1193"/>
      <c r="PIX1905" s="1193"/>
      <c r="PIY1905" s="2153" t="s">
        <v>788</v>
      </c>
      <c r="PIZ1905" s="1800" t="s">
        <v>699</v>
      </c>
      <c r="PJA1905" s="2156">
        <v>0</v>
      </c>
      <c r="PJB1905" s="2156">
        <v>85000</v>
      </c>
      <c r="PJC1905" s="2157">
        <v>0</v>
      </c>
      <c r="PJD1905" s="1230">
        <f t="shared" si="3227"/>
        <v>0</v>
      </c>
      <c r="PJE1905" s="1193"/>
      <c r="PJF1905" s="1193"/>
      <c r="PJG1905" s="2153" t="s">
        <v>788</v>
      </c>
      <c r="PJH1905" s="1800" t="s">
        <v>699</v>
      </c>
      <c r="PJI1905" s="2156">
        <v>0</v>
      </c>
      <c r="PJJ1905" s="2156">
        <v>85000</v>
      </c>
      <c r="PJK1905" s="2157">
        <v>0</v>
      </c>
      <c r="PJL1905" s="1230">
        <f t="shared" si="3229"/>
        <v>0</v>
      </c>
      <c r="PJM1905" s="1193"/>
      <c r="PJN1905" s="1193"/>
      <c r="PJO1905" s="2153" t="s">
        <v>788</v>
      </c>
      <c r="PJP1905" s="1800" t="s">
        <v>699</v>
      </c>
      <c r="PJQ1905" s="2156">
        <v>0</v>
      </c>
      <c r="PJR1905" s="2156">
        <v>85000</v>
      </c>
      <c r="PJS1905" s="2157">
        <v>0</v>
      </c>
      <c r="PJT1905" s="1230">
        <f t="shared" si="3231"/>
        <v>0</v>
      </c>
      <c r="PJU1905" s="1193"/>
      <c r="PJV1905" s="1193"/>
      <c r="PJW1905" s="2153" t="s">
        <v>788</v>
      </c>
      <c r="PJX1905" s="1800" t="s">
        <v>699</v>
      </c>
      <c r="PJY1905" s="2156">
        <v>0</v>
      </c>
      <c r="PJZ1905" s="2156">
        <v>85000</v>
      </c>
      <c r="PKA1905" s="2157">
        <v>0</v>
      </c>
      <c r="PKB1905" s="1230">
        <f t="shared" si="3233"/>
        <v>0</v>
      </c>
      <c r="PKC1905" s="1193"/>
      <c r="PKD1905" s="1193"/>
      <c r="PKE1905" s="2153" t="s">
        <v>788</v>
      </c>
      <c r="PKF1905" s="1800" t="s">
        <v>699</v>
      </c>
      <c r="PKG1905" s="2156">
        <v>0</v>
      </c>
      <c r="PKH1905" s="2156">
        <v>85000</v>
      </c>
      <c r="PKI1905" s="2157">
        <v>0</v>
      </c>
      <c r="PKJ1905" s="1230">
        <f t="shared" si="3235"/>
        <v>0</v>
      </c>
      <c r="PKK1905" s="1193"/>
      <c r="PKL1905" s="1193"/>
      <c r="PKM1905" s="2153" t="s">
        <v>788</v>
      </c>
      <c r="PKN1905" s="1800" t="s">
        <v>699</v>
      </c>
      <c r="PKO1905" s="2156">
        <v>0</v>
      </c>
      <c r="PKP1905" s="2156">
        <v>85000</v>
      </c>
      <c r="PKQ1905" s="2157">
        <v>0</v>
      </c>
      <c r="PKR1905" s="1230">
        <f t="shared" si="3237"/>
        <v>0</v>
      </c>
      <c r="PKS1905" s="1193"/>
      <c r="PKT1905" s="1193"/>
      <c r="PKU1905" s="2153" t="s">
        <v>788</v>
      </c>
      <c r="PKV1905" s="1800" t="s">
        <v>699</v>
      </c>
      <c r="PKW1905" s="2156">
        <v>0</v>
      </c>
      <c r="PKX1905" s="2156">
        <v>85000</v>
      </c>
      <c r="PKY1905" s="2157">
        <v>0</v>
      </c>
      <c r="PKZ1905" s="1230">
        <f t="shared" si="3239"/>
        <v>0</v>
      </c>
      <c r="PLA1905" s="1193"/>
      <c r="PLB1905" s="1193"/>
      <c r="PLC1905" s="2153" t="s">
        <v>788</v>
      </c>
      <c r="PLD1905" s="1800" t="s">
        <v>699</v>
      </c>
      <c r="PLE1905" s="2156">
        <v>0</v>
      </c>
      <c r="PLF1905" s="2156">
        <v>85000</v>
      </c>
      <c r="PLG1905" s="2157">
        <v>0</v>
      </c>
      <c r="PLH1905" s="1230">
        <f t="shared" si="3241"/>
        <v>0</v>
      </c>
      <c r="PLI1905" s="1193"/>
      <c r="PLJ1905" s="1193"/>
      <c r="PLK1905" s="2153" t="s">
        <v>788</v>
      </c>
      <c r="PLL1905" s="1800" t="s">
        <v>699</v>
      </c>
      <c r="PLM1905" s="2156">
        <v>0</v>
      </c>
      <c r="PLN1905" s="2156">
        <v>85000</v>
      </c>
      <c r="PLO1905" s="2157">
        <v>0</v>
      </c>
      <c r="PLP1905" s="1230">
        <f t="shared" si="3243"/>
        <v>0</v>
      </c>
      <c r="PLQ1905" s="1193"/>
      <c r="PLR1905" s="1193"/>
      <c r="PLS1905" s="2153" t="s">
        <v>788</v>
      </c>
      <c r="PLT1905" s="1800" t="s">
        <v>699</v>
      </c>
      <c r="PLU1905" s="2156">
        <v>0</v>
      </c>
      <c r="PLV1905" s="2156">
        <v>85000</v>
      </c>
      <c r="PLW1905" s="2157">
        <v>0</v>
      </c>
      <c r="PLX1905" s="1230">
        <f t="shared" si="3245"/>
        <v>0</v>
      </c>
      <c r="PLY1905" s="1193"/>
      <c r="PLZ1905" s="1193"/>
      <c r="PMA1905" s="2153" t="s">
        <v>788</v>
      </c>
      <c r="PMB1905" s="1800" t="s">
        <v>699</v>
      </c>
      <c r="PMC1905" s="2156">
        <v>0</v>
      </c>
      <c r="PMD1905" s="2156">
        <v>85000</v>
      </c>
      <c r="PME1905" s="2157">
        <v>0</v>
      </c>
      <c r="PMF1905" s="1230">
        <f t="shared" si="3247"/>
        <v>0</v>
      </c>
      <c r="PMG1905" s="1193"/>
      <c r="PMH1905" s="1193"/>
      <c r="PMI1905" s="2153" t="s">
        <v>788</v>
      </c>
      <c r="PMJ1905" s="1800" t="s">
        <v>699</v>
      </c>
      <c r="PMK1905" s="2156">
        <v>0</v>
      </c>
      <c r="PML1905" s="2156">
        <v>85000</v>
      </c>
      <c r="PMM1905" s="2157">
        <v>0</v>
      </c>
      <c r="PMN1905" s="1230">
        <f t="shared" si="3249"/>
        <v>0</v>
      </c>
      <c r="PMO1905" s="1193"/>
      <c r="PMP1905" s="1193"/>
      <c r="PMQ1905" s="2153" t="s">
        <v>788</v>
      </c>
      <c r="PMR1905" s="1800" t="s">
        <v>699</v>
      </c>
      <c r="PMS1905" s="2156">
        <v>0</v>
      </c>
      <c r="PMT1905" s="2156">
        <v>85000</v>
      </c>
      <c r="PMU1905" s="2157">
        <v>0</v>
      </c>
      <c r="PMV1905" s="1230">
        <f t="shared" si="3251"/>
        <v>0</v>
      </c>
      <c r="PMW1905" s="1193"/>
      <c r="PMX1905" s="1193"/>
      <c r="PMY1905" s="2153" t="s">
        <v>788</v>
      </c>
      <c r="PMZ1905" s="1800" t="s">
        <v>699</v>
      </c>
      <c r="PNA1905" s="2156">
        <v>0</v>
      </c>
      <c r="PNB1905" s="2156">
        <v>85000</v>
      </c>
      <c r="PNC1905" s="2157">
        <v>0</v>
      </c>
      <c r="PND1905" s="1230">
        <f t="shared" si="3253"/>
        <v>0</v>
      </c>
      <c r="PNE1905" s="1193"/>
      <c r="PNF1905" s="1193"/>
      <c r="PNG1905" s="2153" t="s">
        <v>788</v>
      </c>
      <c r="PNH1905" s="1800" t="s">
        <v>699</v>
      </c>
      <c r="PNI1905" s="2156">
        <v>0</v>
      </c>
      <c r="PNJ1905" s="2156">
        <v>85000</v>
      </c>
      <c r="PNK1905" s="2157">
        <v>0</v>
      </c>
      <c r="PNL1905" s="1230">
        <f t="shared" si="3255"/>
        <v>0</v>
      </c>
      <c r="PNM1905" s="1193"/>
      <c r="PNN1905" s="1193"/>
      <c r="PNO1905" s="2153" t="s">
        <v>788</v>
      </c>
      <c r="PNP1905" s="1800" t="s">
        <v>699</v>
      </c>
      <c r="PNQ1905" s="2156">
        <v>0</v>
      </c>
      <c r="PNR1905" s="2156">
        <v>85000</v>
      </c>
      <c r="PNS1905" s="2157">
        <v>0</v>
      </c>
      <c r="PNT1905" s="1230">
        <f t="shared" si="3257"/>
        <v>0</v>
      </c>
      <c r="PNU1905" s="1193"/>
      <c r="PNV1905" s="1193"/>
      <c r="PNW1905" s="2153" t="s">
        <v>788</v>
      </c>
      <c r="PNX1905" s="1800" t="s">
        <v>699</v>
      </c>
      <c r="PNY1905" s="2156">
        <v>0</v>
      </c>
      <c r="PNZ1905" s="2156">
        <v>85000</v>
      </c>
      <c r="POA1905" s="2157">
        <v>0</v>
      </c>
      <c r="POB1905" s="1230">
        <f t="shared" si="3259"/>
        <v>0</v>
      </c>
      <c r="POC1905" s="1193"/>
      <c r="POD1905" s="1193"/>
      <c r="POE1905" s="2153" t="s">
        <v>788</v>
      </c>
      <c r="POF1905" s="1800" t="s">
        <v>699</v>
      </c>
      <c r="POG1905" s="2156">
        <v>0</v>
      </c>
      <c r="POH1905" s="2156">
        <v>85000</v>
      </c>
      <c r="POI1905" s="2157">
        <v>0</v>
      </c>
      <c r="POJ1905" s="1230">
        <f t="shared" si="3261"/>
        <v>0</v>
      </c>
      <c r="POK1905" s="1193"/>
      <c r="POL1905" s="1193"/>
      <c r="POM1905" s="2153" t="s">
        <v>788</v>
      </c>
      <c r="PON1905" s="1800" t="s">
        <v>699</v>
      </c>
      <c r="POO1905" s="2156">
        <v>0</v>
      </c>
      <c r="POP1905" s="2156">
        <v>85000</v>
      </c>
      <c r="POQ1905" s="2157">
        <v>0</v>
      </c>
      <c r="POR1905" s="1230">
        <f t="shared" si="3263"/>
        <v>0</v>
      </c>
      <c r="POS1905" s="1193"/>
      <c r="POT1905" s="1193"/>
      <c r="POU1905" s="2153" t="s">
        <v>788</v>
      </c>
      <c r="POV1905" s="1800" t="s">
        <v>699</v>
      </c>
      <c r="POW1905" s="2156">
        <v>0</v>
      </c>
      <c r="POX1905" s="2156">
        <v>85000</v>
      </c>
      <c r="POY1905" s="2157">
        <v>0</v>
      </c>
      <c r="POZ1905" s="1230">
        <f t="shared" si="3265"/>
        <v>0</v>
      </c>
      <c r="PPA1905" s="1193"/>
      <c r="PPB1905" s="1193"/>
      <c r="PPC1905" s="2153" t="s">
        <v>788</v>
      </c>
      <c r="PPD1905" s="1800" t="s">
        <v>699</v>
      </c>
      <c r="PPE1905" s="2156">
        <v>0</v>
      </c>
      <c r="PPF1905" s="2156">
        <v>85000</v>
      </c>
      <c r="PPG1905" s="2157">
        <v>0</v>
      </c>
      <c r="PPH1905" s="1230">
        <f t="shared" si="3267"/>
        <v>0</v>
      </c>
      <c r="PPI1905" s="1193"/>
      <c r="PPJ1905" s="1193"/>
      <c r="PPK1905" s="2153" t="s">
        <v>788</v>
      </c>
      <c r="PPL1905" s="1800" t="s">
        <v>699</v>
      </c>
      <c r="PPM1905" s="2156">
        <v>0</v>
      </c>
      <c r="PPN1905" s="2156">
        <v>85000</v>
      </c>
      <c r="PPO1905" s="2157">
        <v>0</v>
      </c>
      <c r="PPP1905" s="1230">
        <f t="shared" si="3269"/>
        <v>0</v>
      </c>
      <c r="PPQ1905" s="1193"/>
      <c r="PPR1905" s="1193"/>
      <c r="PPS1905" s="2153" t="s">
        <v>788</v>
      </c>
      <c r="PPT1905" s="1800" t="s">
        <v>699</v>
      </c>
      <c r="PPU1905" s="2156">
        <v>0</v>
      </c>
      <c r="PPV1905" s="2156">
        <v>85000</v>
      </c>
      <c r="PPW1905" s="2157">
        <v>0</v>
      </c>
      <c r="PPX1905" s="1230">
        <f t="shared" si="3271"/>
        <v>0</v>
      </c>
      <c r="PPY1905" s="1193"/>
      <c r="PPZ1905" s="1193"/>
      <c r="PQA1905" s="2153" t="s">
        <v>788</v>
      </c>
      <c r="PQB1905" s="1800" t="s">
        <v>699</v>
      </c>
      <c r="PQC1905" s="2156">
        <v>0</v>
      </c>
      <c r="PQD1905" s="2156">
        <v>85000</v>
      </c>
      <c r="PQE1905" s="2157">
        <v>0</v>
      </c>
      <c r="PQF1905" s="1230">
        <f t="shared" si="3273"/>
        <v>0</v>
      </c>
      <c r="PQG1905" s="1193"/>
      <c r="PQH1905" s="1193"/>
      <c r="PQI1905" s="2153" t="s">
        <v>788</v>
      </c>
      <c r="PQJ1905" s="1800" t="s">
        <v>699</v>
      </c>
      <c r="PQK1905" s="2156">
        <v>0</v>
      </c>
      <c r="PQL1905" s="2156">
        <v>85000</v>
      </c>
      <c r="PQM1905" s="2157">
        <v>0</v>
      </c>
      <c r="PQN1905" s="1230">
        <f t="shared" si="3275"/>
        <v>0</v>
      </c>
      <c r="PQO1905" s="1193"/>
      <c r="PQP1905" s="1193"/>
      <c r="PQQ1905" s="2153" t="s">
        <v>788</v>
      </c>
      <c r="PQR1905" s="1800" t="s">
        <v>699</v>
      </c>
      <c r="PQS1905" s="2156">
        <v>0</v>
      </c>
      <c r="PQT1905" s="2156">
        <v>85000</v>
      </c>
      <c r="PQU1905" s="2157">
        <v>0</v>
      </c>
      <c r="PQV1905" s="1230">
        <f t="shared" si="3277"/>
        <v>0</v>
      </c>
      <c r="PQW1905" s="1193"/>
      <c r="PQX1905" s="1193"/>
      <c r="PQY1905" s="2153" t="s">
        <v>788</v>
      </c>
      <c r="PQZ1905" s="1800" t="s">
        <v>699</v>
      </c>
      <c r="PRA1905" s="2156">
        <v>0</v>
      </c>
      <c r="PRB1905" s="2156">
        <v>85000</v>
      </c>
      <c r="PRC1905" s="2157">
        <v>0</v>
      </c>
      <c r="PRD1905" s="1230">
        <f t="shared" si="3279"/>
        <v>0</v>
      </c>
      <c r="PRE1905" s="1193"/>
      <c r="PRF1905" s="1193"/>
      <c r="PRG1905" s="2153" t="s">
        <v>788</v>
      </c>
      <c r="PRH1905" s="1800" t="s">
        <v>699</v>
      </c>
      <c r="PRI1905" s="2156">
        <v>0</v>
      </c>
      <c r="PRJ1905" s="2156">
        <v>85000</v>
      </c>
      <c r="PRK1905" s="2157">
        <v>0</v>
      </c>
      <c r="PRL1905" s="1230">
        <f t="shared" si="3281"/>
        <v>0</v>
      </c>
      <c r="PRM1905" s="1193"/>
      <c r="PRN1905" s="1193"/>
      <c r="PRO1905" s="2153" t="s">
        <v>788</v>
      </c>
      <c r="PRP1905" s="1800" t="s">
        <v>699</v>
      </c>
      <c r="PRQ1905" s="2156">
        <v>0</v>
      </c>
      <c r="PRR1905" s="2156">
        <v>85000</v>
      </c>
      <c r="PRS1905" s="2157">
        <v>0</v>
      </c>
      <c r="PRT1905" s="1230">
        <f t="shared" si="3283"/>
        <v>0</v>
      </c>
      <c r="PRU1905" s="1193"/>
      <c r="PRV1905" s="1193"/>
      <c r="PRW1905" s="2153" t="s">
        <v>788</v>
      </c>
      <c r="PRX1905" s="1800" t="s">
        <v>699</v>
      </c>
      <c r="PRY1905" s="2156">
        <v>0</v>
      </c>
      <c r="PRZ1905" s="2156">
        <v>85000</v>
      </c>
      <c r="PSA1905" s="2157">
        <v>0</v>
      </c>
      <c r="PSB1905" s="1230">
        <f t="shared" si="3285"/>
        <v>0</v>
      </c>
      <c r="PSC1905" s="1193"/>
      <c r="PSD1905" s="1193"/>
      <c r="PSE1905" s="2153" t="s">
        <v>788</v>
      </c>
      <c r="PSF1905" s="1800" t="s">
        <v>699</v>
      </c>
      <c r="PSG1905" s="2156">
        <v>0</v>
      </c>
      <c r="PSH1905" s="2156">
        <v>85000</v>
      </c>
      <c r="PSI1905" s="2157">
        <v>0</v>
      </c>
      <c r="PSJ1905" s="1230">
        <f t="shared" si="3287"/>
        <v>0</v>
      </c>
      <c r="PSK1905" s="1193"/>
      <c r="PSL1905" s="1193"/>
      <c r="PSM1905" s="2153" t="s">
        <v>788</v>
      </c>
      <c r="PSN1905" s="1800" t="s">
        <v>699</v>
      </c>
      <c r="PSO1905" s="2156">
        <v>0</v>
      </c>
      <c r="PSP1905" s="2156">
        <v>85000</v>
      </c>
      <c r="PSQ1905" s="2157">
        <v>0</v>
      </c>
      <c r="PSR1905" s="1230">
        <f t="shared" si="3289"/>
        <v>0</v>
      </c>
      <c r="PSS1905" s="1193"/>
      <c r="PST1905" s="1193"/>
      <c r="PSU1905" s="2153" t="s">
        <v>788</v>
      </c>
      <c r="PSV1905" s="1800" t="s">
        <v>699</v>
      </c>
      <c r="PSW1905" s="2156">
        <v>0</v>
      </c>
      <c r="PSX1905" s="2156">
        <v>85000</v>
      </c>
      <c r="PSY1905" s="2157">
        <v>0</v>
      </c>
      <c r="PSZ1905" s="1230">
        <f t="shared" si="3291"/>
        <v>0</v>
      </c>
      <c r="PTA1905" s="1193"/>
      <c r="PTB1905" s="1193"/>
      <c r="PTC1905" s="2153" t="s">
        <v>788</v>
      </c>
      <c r="PTD1905" s="1800" t="s">
        <v>699</v>
      </c>
      <c r="PTE1905" s="2156">
        <v>0</v>
      </c>
      <c r="PTF1905" s="2156">
        <v>85000</v>
      </c>
      <c r="PTG1905" s="2157">
        <v>0</v>
      </c>
      <c r="PTH1905" s="1230">
        <f t="shared" si="3293"/>
        <v>0</v>
      </c>
      <c r="PTI1905" s="1193"/>
      <c r="PTJ1905" s="1193"/>
      <c r="PTK1905" s="2153" t="s">
        <v>788</v>
      </c>
      <c r="PTL1905" s="1800" t="s">
        <v>699</v>
      </c>
      <c r="PTM1905" s="2156">
        <v>0</v>
      </c>
      <c r="PTN1905" s="2156">
        <v>85000</v>
      </c>
      <c r="PTO1905" s="2157">
        <v>0</v>
      </c>
      <c r="PTP1905" s="1230">
        <f t="shared" si="3295"/>
        <v>0</v>
      </c>
      <c r="PTQ1905" s="1193"/>
      <c r="PTR1905" s="1193"/>
      <c r="PTS1905" s="2153" t="s">
        <v>788</v>
      </c>
      <c r="PTT1905" s="1800" t="s">
        <v>699</v>
      </c>
      <c r="PTU1905" s="2156">
        <v>0</v>
      </c>
      <c r="PTV1905" s="2156">
        <v>85000</v>
      </c>
      <c r="PTW1905" s="2157">
        <v>0</v>
      </c>
      <c r="PTX1905" s="1230">
        <f t="shared" si="3297"/>
        <v>0</v>
      </c>
      <c r="PTY1905" s="1193"/>
      <c r="PTZ1905" s="1193"/>
      <c r="PUA1905" s="2153" t="s">
        <v>788</v>
      </c>
      <c r="PUB1905" s="1800" t="s">
        <v>699</v>
      </c>
      <c r="PUC1905" s="2156">
        <v>0</v>
      </c>
      <c r="PUD1905" s="2156">
        <v>85000</v>
      </c>
      <c r="PUE1905" s="2157">
        <v>0</v>
      </c>
      <c r="PUF1905" s="1230">
        <f t="shared" si="3299"/>
        <v>0</v>
      </c>
      <c r="PUG1905" s="1193"/>
      <c r="PUH1905" s="1193"/>
      <c r="PUI1905" s="2153" t="s">
        <v>788</v>
      </c>
      <c r="PUJ1905" s="1800" t="s">
        <v>699</v>
      </c>
      <c r="PUK1905" s="2156">
        <v>0</v>
      </c>
      <c r="PUL1905" s="2156">
        <v>85000</v>
      </c>
      <c r="PUM1905" s="2157">
        <v>0</v>
      </c>
      <c r="PUN1905" s="1230">
        <f t="shared" si="3301"/>
        <v>0</v>
      </c>
      <c r="PUO1905" s="1193"/>
      <c r="PUP1905" s="1193"/>
      <c r="PUQ1905" s="2153" t="s">
        <v>788</v>
      </c>
      <c r="PUR1905" s="1800" t="s">
        <v>699</v>
      </c>
      <c r="PUS1905" s="2156">
        <v>0</v>
      </c>
      <c r="PUT1905" s="2156">
        <v>85000</v>
      </c>
      <c r="PUU1905" s="2157">
        <v>0</v>
      </c>
      <c r="PUV1905" s="1230">
        <f t="shared" si="3303"/>
        <v>0</v>
      </c>
      <c r="PUW1905" s="1193"/>
      <c r="PUX1905" s="1193"/>
      <c r="PUY1905" s="2153" t="s">
        <v>788</v>
      </c>
      <c r="PUZ1905" s="1800" t="s">
        <v>699</v>
      </c>
      <c r="PVA1905" s="2156">
        <v>0</v>
      </c>
      <c r="PVB1905" s="2156">
        <v>85000</v>
      </c>
      <c r="PVC1905" s="2157">
        <v>0</v>
      </c>
      <c r="PVD1905" s="1230">
        <f t="shared" si="3305"/>
        <v>0</v>
      </c>
      <c r="PVE1905" s="1193"/>
      <c r="PVF1905" s="1193"/>
      <c r="PVG1905" s="2153" t="s">
        <v>788</v>
      </c>
      <c r="PVH1905" s="1800" t="s">
        <v>699</v>
      </c>
      <c r="PVI1905" s="2156">
        <v>0</v>
      </c>
      <c r="PVJ1905" s="2156">
        <v>85000</v>
      </c>
      <c r="PVK1905" s="2157">
        <v>0</v>
      </c>
      <c r="PVL1905" s="1230">
        <f t="shared" si="3307"/>
        <v>0</v>
      </c>
      <c r="PVM1905" s="1193"/>
      <c r="PVN1905" s="1193"/>
      <c r="PVO1905" s="2153" t="s">
        <v>788</v>
      </c>
      <c r="PVP1905" s="1800" t="s">
        <v>699</v>
      </c>
      <c r="PVQ1905" s="2156">
        <v>0</v>
      </c>
      <c r="PVR1905" s="2156">
        <v>85000</v>
      </c>
      <c r="PVS1905" s="2157">
        <v>0</v>
      </c>
      <c r="PVT1905" s="1230">
        <f t="shared" si="3309"/>
        <v>0</v>
      </c>
      <c r="PVU1905" s="1193"/>
      <c r="PVV1905" s="1193"/>
      <c r="PVW1905" s="2153" t="s">
        <v>788</v>
      </c>
      <c r="PVX1905" s="1800" t="s">
        <v>699</v>
      </c>
      <c r="PVY1905" s="2156">
        <v>0</v>
      </c>
      <c r="PVZ1905" s="2156">
        <v>85000</v>
      </c>
      <c r="PWA1905" s="2157">
        <v>0</v>
      </c>
      <c r="PWB1905" s="1230">
        <f t="shared" si="3311"/>
        <v>0</v>
      </c>
      <c r="PWC1905" s="1193"/>
      <c r="PWD1905" s="1193"/>
      <c r="PWE1905" s="2153" t="s">
        <v>788</v>
      </c>
      <c r="PWF1905" s="1800" t="s">
        <v>699</v>
      </c>
      <c r="PWG1905" s="2156">
        <v>0</v>
      </c>
      <c r="PWH1905" s="2156">
        <v>85000</v>
      </c>
      <c r="PWI1905" s="2157">
        <v>0</v>
      </c>
      <c r="PWJ1905" s="1230">
        <f t="shared" si="3313"/>
        <v>0</v>
      </c>
      <c r="PWK1905" s="1193"/>
      <c r="PWL1905" s="1193"/>
      <c r="PWM1905" s="2153" t="s">
        <v>788</v>
      </c>
      <c r="PWN1905" s="1800" t="s">
        <v>699</v>
      </c>
      <c r="PWO1905" s="2156">
        <v>0</v>
      </c>
      <c r="PWP1905" s="2156">
        <v>85000</v>
      </c>
      <c r="PWQ1905" s="2157">
        <v>0</v>
      </c>
      <c r="PWR1905" s="1230">
        <f t="shared" si="3315"/>
        <v>0</v>
      </c>
      <c r="PWS1905" s="1193"/>
      <c r="PWT1905" s="1193"/>
      <c r="PWU1905" s="2153" t="s">
        <v>788</v>
      </c>
      <c r="PWV1905" s="1800" t="s">
        <v>699</v>
      </c>
      <c r="PWW1905" s="2156">
        <v>0</v>
      </c>
      <c r="PWX1905" s="2156">
        <v>85000</v>
      </c>
      <c r="PWY1905" s="2157">
        <v>0</v>
      </c>
      <c r="PWZ1905" s="1230">
        <f t="shared" si="3317"/>
        <v>0</v>
      </c>
      <c r="PXA1905" s="1193"/>
      <c r="PXB1905" s="1193"/>
      <c r="PXC1905" s="2153" t="s">
        <v>788</v>
      </c>
      <c r="PXD1905" s="1800" t="s">
        <v>699</v>
      </c>
      <c r="PXE1905" s="2156">
        <v>0</v>
      </c>
      <c r="PXF1905" s="2156">
        <v>85000</v>
      </c>
      <c r="PXG1905" s="2157">
        <v>0</v>
      </c>
      <c r="PXH1905" s="1230">
        <f t="shared" si="3319"/>
        <v>0</v>
      </c>
      <c r="PXI1905" s="1193"/>
      <c r="PXJ1905" s="1193"/>
      <c r="PXK1905" s="2153" t="s">
        <v>788</v>
      </c>
      <c r="PXL1905" s="1800" t="s">
        <v>699</v>
      </c>
      <c r="PXM1905" s="2156">
        <v>0</v>
      </c>
      <c r="PXN1905" s="2156">
        <v>85000</v>
      </c>
      <c r="PXO1905" s="2157">
        <v>0</v>
      </c>
      <c r="PXP1905" s="1230">
        <f t="shared" si="3321"/>
        <v>0</v>
      </c>
      <c r="PXQ1905" s="1193"/>
      <c r="PXR1905" s="1193"/>
      <c r="PXS1905" s="2153" t="s">
        <v>788</v>
      </c>
      <c r="PXT1905" s="1800" t="s">
        <v>699</v>
      </c>
      <c r="PXU1905" s="2156">
        <v>0</v>
      </c>
      <c r="PXV1905" s="2156">
        <v>85000</v>
      </c>
      <c r="PXW1905" s="2157">
        <v>0</v>
      </c>
      <c r="PXX1905" s="1230">
        <f t="shared" si="3323"/>
        <v>0</v>
      </c>
      <c r="PXY1905" s="1193"/>
      <c r="PXZ1905" s="1193"/>
      <c r="PYA1905" s="2153" t="s">
        <v>788</v>
      </c>
      <c r="PYB1905" s="1800" t="s">
        <v>699</v>
      </c>
      <c r="PYC1905" s="2156">
        <v>0</v>
      </c>
      <c r="PYD1905" s="2156">
        <v>85000</v>
      </c>
      <c r="PYE1905" s="2157">
        <v>0</v>
      </c>
      <c r="PYF1905" s="1230">
        <f t="shared" si="3325"/>
        <v>0</v>
      </c>
      <c r="PYG1905" s="1193"/>
      <c r="PYH1905" s="1193"/>
      <c r="PYI1905" s="2153" t="s">
        <v>788</v>
      </c>
      <c r="PYJ1905" s="1800" t="s">
        <v>699</v>
      </c>
      <c r="PYK1905" s="2156">
        <v>0</v>
      </c>
      <c r="PYL1905" s="2156">
        <v>85000</v>
      </c>
      <c r="PYM1905" s="2157">
        <v>0</v>
      </c>
      <c r="PYN1905" s="1230">
        <f t="shared" si="3327"/>
        <v>0</v>
      </c>
      <c r="PYO1905" s="1193"/>
      <c r="PYP1905" s="1193"/>
      <c r="PYQ1905" s="2153" t="s">
        <v>788</v>
      </c>
      <c r="PYR1905" s="1800" t="s">
        <v>699</v>
      </c>
      <c r="PYS1905" s="2156">
        <v>0</v>
      </c>
      <c r="PYT1905" s="2156">
        <v>85000</v>
      </c>
      <c r="PYU1905" s="2157">
        <v>0</v>
      </c>
      <c r="PYV1905" s="1230">
        <f t="shared" si="3329"/>
        <v>0</v>
      </c>
      <c r="PYW1905" s="1193"/>
      <c r="PYX1905" s="1193"/>
      <c r="PYY1905" s="2153" t="s">
        <v>788</v>
      </c>
      <c r="PYZ1905" s="1800" t="s">
        <v>699</v>
      </c>
      <c r="PZA1905" s="2156">
        <v>0</v>
      </c>
      <c r="PZB1905" s="2156">
        <v>85000</v>
      </c>
      <c r="PZC1905" s="2157">
        <v>0</v>
      </c>
      <c r="PZD1905" s="1230">
        <f t="shared" si="3331"/>
        <v>0</v>
      </c>
      <c r="PZE1905" s="1193"/>
      <c r="PZF1905" s="1193"/>
      <c r="PZG1905" s="2153" t="s">
        <v>788</v>
      </c>
      <c r="PZH1905" s="1800" t="s">
        <v>699</v>
      </c>
      <c r="PZI1905" s="2156">
        <v>0</v>
      </c>
      <c r="PZJ1905" s="2156">
        <v>85000</v>
      </c>
      <c r="PZK1905" s="2157">
        <v>0</v>
      </c>
      <c r="PZL1905" s="1230">
        <f t="shared" si="3333"/>
        <v>0</v>
      </c>
      <c r="PZM1905" s="1193"/>
      <c r="PZN1905" s="1193"/>
      <c r="PZO1905" s="2153" t="s">
        <v>788</v>
      </c>
      <c r="PZP1905" s="1800" t="s">
        <v>699</v>
      </c>
      <c r="PZQ1905" s="2156">
        <v>0</v>
      </c>
      <c r="PZR1905" s="2156">
        <v>85000</v>
      </c>
      <c r="PZS1905" s="2157">
        <v>0</v>
      </c>
      <c r="PZT1905" s="1230">
        <f t="shared" si="3335"/>
        <v>0</v>
      </c>
      <c r="PZU1905" s="1193"/>
      <c r="PZV1905" s="1193"/>
      <c r="PZW1905" s="2153" t="s">
        <v>788</v>
      </c>
      <c r="PZX1905" s="1800" t="s">
        <v>699</v>
      </c>
      <c r="PZY1905" s="2156">
        <v>0</v>
      </c>
      <c r="PZZ1905" s="2156">
        <v>85000</v>
      </c>
      <c r="QAA1905" s="2157">
        <v>0</v>
      </c>
      <c r="QAB1905" s="1230">
        <f t="shared" si="3337"/>
        <v>0</v>
      </c>
      <c r="QAC1905" s="1193"/>
      <c r="QAD1905" s="1193"/>
      <c r="QAE1905" s="2153" t="s">
        <v>788</v>
      </c>
      <c r="QAF1905" s="1800" t="s">
        <v>699</v>
      </c>
      <c r="QAG1905" s="2156">
        <v>0</v>
      </c>
      <c r="QAH1905" s="2156">
        <v>85000</v>
      </c>
      <c r="QAI1905" s="2157">
        <v>0</v>
      </c>
      <c r="QAJ1905" s="1230">
        <f t="shared" si="3339"/>
        <v>0</v>
      </c>
      <c r="QAK1905" s="1193"/>
      <c r="QAL1905" s="1193"/>
      <c r="QAM1905" s="2153" t="s">
        <v>788</v>
      </c>
      <c r="QAN1905" s="1800" t="s">
        <v>699</v>
      </c>
      <c r="QAO1905" s="2156">
        <v>0</v>
      </c>
      <c r="QAP1905" s="2156">
        <v>85000</v>
      </c>
      <c r="QAQ1905" s="2157">
        <v>0</v>
      </c>
      <c r="QAR1905" s="1230">
        <f t="shared" si="3341"/>
        <v>0</v>
      </c>
      <c r="QAS1905" s="1193"/>
      <c r="QAT1905" s="1193"/>
      <c r="QAU1905" s="2153" t="s">
        <v>788</v>
      </c>
      <c r="QAV1905" s="1800" t="s">
        <v>699</v>
      </c>
      <c r="QAW1905" s="2156">
        <v>0</v>
      </c>
      <c r="QAX1905" s="2156">
        <v>85000</v>
      </c>
      <c r="QAY1905" s="2157">
        <v>0</v>
      </c>
      <c r="QAZ1905" s="1230">
        <f t="shared" si="3343"/>
        <v>0</v>
      </c>
      <c r="QBA1905" s="1193"/>
      <c r="QBB1905" s="1193"/>
      <c r="QBC1905" s="2153" t="s">
        <v>788</v>
      </c>
      <c r="QBD1905" s="1800" t="s">
        <v>699</v>
      </c>
      <c r="QBE1905" s="2156">
        <v>0</v>
      </c>
      <c r="QBF1905" s="2156">
        <v>85000</v>
      </c>
      <c r="QBG1905" s="2157">
        <v>0</v>
      </c>
      <c r="QBH1905" s="1230">
        <f t="shared" si="3345"/>
        <v>0</v>
      </c>
      <c r="QBI1905" s="1193"/>
      <c r="QBJ1905" s="1193"/>
      <c r="QBK1905" s="2153" t="s">
        <v>788</v>
      </c>
      <c r="QBL1905" s="1800" t="s">
        <v>699</v>
      </c>
      <c r="QBM1905" s="2156">
        <v>0</v>
      </c>
      <c r="QBN1905" s="2156">
        <v>85000</v>
      </c>
      <c r="QBO1905" s="2157">
        <v>0</v>
      </c>
      <c r="QBP1905" s="1230">
        <f t="shared" si="3347"/>
        <v>0</v>
      </c>
      <c r="QBQ1905" s="1193"/>
      <c r="QBR1905" s="1193"/>
      <c r="QBS1905" s="2153" t="s">
        <v>788</v>
      </c>
      <c r="QBT1905" s="1800" t="s">
        <v>699</v>
      </c>
      <c r="QBU1905" s="2156">
        <v>0</v>
      </c>
      <c r="QBV1905" s="2156">
        <v>85000</v>
      </c>
      <c r="QBW1905" s="2157">
        <v>0</v>
      </c>
      <c r="QBX1905" s="1230">
        <f t="shared" si="3349"/>
        <v>0</v>
      </c>
      <c r="QBY1905" s="1193"/>
      <c r="QBZ1905" s="1193"/>
      <c r="QCA1905" s="2153" t="s">
        <v>788</v>
      </c>
      <c r="QCB1905" s="1800" t="s">
        <v>699</v>
      </c>
      <c r="QCC1905" s="2156">
        <v>0</v>
      </c>
      <c r="QCD1905" s="2156">
        <v>85000</v>
      </c>
      <c r="QCE1905" s="2157">
        <v>0</v>
      </c>
      <c r="QCF1905" s="1230">
        <f t="shared" si="3351"/>
        <v>0</v>
      </c>
      <c r="QCG1905" s="1193"/>
      <c r="QCH1905" s="1193"/>
      <c r="QCI1905" s="2153" t="s">
        <v>788</v>
      </c>
      <c r="QCJ1905" s="1800" t="s">
        <v>699</v>
      </c>
      <c r="QCK1905" s="2156">
        <v>0</v>
      </c>
      <c r="QCL1905" s="2156">
        <v>85000</v>
      </c>
      <c r="QCM1905" s="2157">
        <v>0</v>
      </c>
      <c r="QCN1905" s="1230">
        <f t="shared" si="3353"/>
        <v>0</v>
      </c>
      <c r="QCO1905" s="1193"/>
      <c r="QCP1905" s="1193"/>
      <c r="QCQ1905" s="2153" t="s">
        <v>788</v>
      </c>
      <c r="QCR1905" s="1800" t="s">
        <v>699</v>
      </c>
      <c r="QCS1905" s="2156">
        <v>0</v>
      </c>
      <c r="QCT1905" s="2156">
        <v>85000</v>
      </c>
      <c r="QCU1905" s="2157">
        <v>0</v>
      </c>
      <c r="QCV1905" s="1230">
        <f t="shared" si="3355"/>
        <v>0</v>
      </c>
      <c r="QCW1905" s="1193"/>
      <c r="QCX1905" s="1193"/>
      <c r="QCY1905" s="2153" t="s">
        <v>788</v>
      </c>
      <c r="QCZ1905" s="1800" t="s">
        <v>699</v>
      </c>
      <c r="QDA1905" s="2156">
        <v>0</v>
      </c>
      <c r="QDB1905" s="2156">
        <v>85000</v>
      </c>
      <c r="QDC1905" s="2157">
        <v>0</v>
      </c>
      <c r="QDD1905" s="1230">
        <f t="shared" si="3357"/>
        <v>0</v>
      </c>
      <c r="QDE1905" s="1193"/>
      <c r="QDF1905" s="1193"/>
      <c r="QDG1905" s="2153" t="s">
        <v>788</v>
      </c>
      <c r="QDH1905" s="1800" t="s">
        <v>699</v>
      </c>
      <c r="QDI1905" s="2156">
        <v>0</v>
      </c>
      <c r="QDJ1905" s="2156">
        <v>85000</v>
      </c>
      <c r="QDK1905" s="2157">
        <v>0</v>
      </c>
      <c r="QDL1905" s="1230">
        <f t="shared" si="3359"/>
        <v>0</v>
      </c>
      <c r="QDM1905" s="1193"/>
      <c r="QDN1905" s="1193"/>
      <c r="QDO1905" s="2153" t="s">
        <v>788</v>
      </c>
      <c r="QDP1905" s="1800" t="s">
        <v>699</v>
      </c>
      <c r="QDQ1905" s="2156">
        <v>0</v>
      </c>
      <c r="QDR1905" s="2156">
        <v>85000</v>
      </c>
      <c r="QDS1905" s="2157">
        <v>0</v>
      </c>
      <c r="QDT1905" s="1230">
        <f t="shared" si="3361"/>
        <v>0</v>
      </c>
      <c r="QDU1905" s="1193"/>
      <c r="QDV1905" s="1193"/>
      <c r="QDW1905" s="2153" t="s">
        <v>788</v>
      </c>
      <c r="QDX1905" s="1800" t="s">
        <v>699</v>
      </c>
      <c r="QDY1905" s="2156">
        <v>0</v>
      </c>
      <c r="QDZ1905" s="2156">
        <v>85000</v>
      </c>
      <c r="QEA1905" s="2157">
        <v>0</v>
      </c>
      <c r="QEB1905" s="1230">
        <f t="shared" si="3363"/>
        <v>0</v>
      </c>
      <c r="QEC1905" s="1193"/>
      <c r="QED1905" s="1193"/>
      <c r="QEE1905" s="2153" t="s">
        <v>788</v>
      </c>
      <c r="QEF1905" s="1800" t="s">
        <v>699</v>
      </c>
      <c r="QEG1905" s="2156">
        <v>0</v>
      </c>
      <c r="QEH1905" s="2156">
        <v>85000</v>
      </c>
      <c r="QEI1905" s="2157">
        <v>0</v>
      </c>
      <c r="QEJ1905" s="1230">
        <f t="shared" si="3365"/>
        <v>0</v>
      </c>
      <c r="QEK1905" s="1193"/>
      <c r="QEL1905" s="1193"/>
      <c r="QEM1905" s="2153" t="s">
        <v>788</v>
      </c>
      <c r="QEN1905" s="1800" t="s">
        <v>699</v>
      </c>
      <c r="QEO1905" s="2156">
        <v>0</v>
      </c>
      <c r="QEP1905" s="2156">
        <v>85000</v>
      </c>
      <c r="QEQ1905" s="2157">
        <v>0</v>
      </c>
      <c r="QER1905" s="1230">
        <f t="shared" si="3367"/>
        <v>0</v>
      </c>
      <c r="QES1905" s="1193"/>
      <c r="QET1905" s="1193"/>
      <c r="QEU1905" s="2153" t="s">
        <v>788</v>
      </c>
      <c r="QEV1905" s="1800" t="s">
        <v>699</v>
      </c>
      <c r="QEW1905" s="2156">
        <v>0</v>
      </c>
      <c r="QEX1905" s="2156">
        <v>85000</v>
      </c>
      <c r="QEY1905" s="2157">
        <v>0</v>
      </c>
      <c r="QEZ1905" s="1230">
        <f t="shared" si="3369"/>
        <v>0</v>
      </c>
      <c r="QFA1905" s="1193"/>
      <c r="QFB1905" s="1193"/>
      <c r="QFC1905" s="2153" t="s">
        <v>788</v>
      </c>
      <c r="QFD1905" s="1800" t="s">
        <v>699</v>
      </c>
      <c r="QFE1905" s="2156">
        <v>0</v>
      </c>
      <c r="QFF1905" s="2156">
        <v>85000</v>
      </c>
      <c r="QFG1905" s="2157">
        <v>0</v>
      </c>
      <c r="QFH1905" s="1230">
        <f t="shared" si="3371"/>
        <v>0</v>
      </c>
      <c r="QFI1905" s="1193"/>
      <c r="QFJ1905" s="1193"/>
      <c r="QFK1905" s="2153" t="s">
        <v>788</v>
      </c>
      <c r="QFL1905" s="1800" t="s">
        <v>699</v>
      </c>
      <c r="QFM1905" s="2156">
        <v>0</v>
      </c>
      <c r="QFN1905" s="2156">
        <v>85000</v>
      </c>
      <c r="QFO1905" s="2157">
        <v>0</v>
      </c>
      <c r="QFP1905" s="1230">
        <f t="shared" si="3373"/>
        <v>0</v>
      </c>
      <c r="QFQ1905" s="1193"/>
      <c r="QFR1905" s="1193"/>
      <c r="QFS1905" s="2153" t="s">
        <v>788</v>
      </c>
      <c r="QFT1905" s="1800" t="s">
        <v>699</v>
      </c>
      <c r="QFU1905" s="2156">
        <v>0</v>
      </c>
      <c r="QFV1905" s="2156">
        <v>85000</v>
      </c>
      <c r="QFW1905" s="2157">
        <v>0</v>
      </c>
      <c r="QFX1905" s="1230">
        <f t="shared" si="3375"/>
        <v>0</v>
      </c>
      <c r="QFY1905" s="1193"/>
      <c r="QFZ1905" s="1193"/>
      <c r="QGA1905" s="2153" t="s">
        <v>788</v>
      </c>
      <c r="QGB1905" s="1800" t="s">
        <v>699</v>
      </c>
      <c r="QGC1905" s="2156">
        <v>0</v>
      </c>
      <c r="QGD1905" s="2156">
        <v>85000</v>
      </c>
      <c r="QGE1905" s="2157">
        <v>0</v>
      </c>
      <c r="QGF1905" s="1230">
        <f t="shared" si="3377"/>
        <v>0</v>
      </c>
      <c r="QGG1905" s="1193"/>
      <c r="QGH1905" s="1193"/>
      <c r="QGI1905" s="2153" t="s">
        <v>788</v>
      </c>
      <c r="QGJ1905" s="1800" t="s">
        <v>699</v>
      </c>
      <c r="QGK1905" s="2156">
        <v>0</v>
      </c>
      <c r="QGL1905" s="2156">
        <v>85000</v>
      </c>
      <c r="QGM1905" s="2157">
        <v>0</v>
      </c>
      <c r="QGN1905" s="1230">
        <f t="shared" si="3379"/>
        <v>0</v>
      </c>
      <c r="QGO1905" s="1193"/>
      <c r="QGP1905" s="1193"/>
      <c r="QGQ1905" s="2153" t="s">
        <v>788</v>
      </c>
      <c r="QGR1905" s="1800" t="s">
        <v>699</v>
      </c>
      <c r="QGS1905" s="2156">
        <v>0</v>
      </c>
      <c r="QGT1905" s="2156">
        <v>85000</v>
      </c>
      <c r="QGU1905" s="2157">
        <v>0</v>
      </c>
      <c r="QGV1905" s="1230">
        <f t="shared" si="3381"/>
        <v>0</v>
      </c>
      <c r="QGW1905" s="1193"/>
      <c r="QGX1905" s="1193"/>
      <c r="QGY1905" s="2153" t="s">
        <v>788</v>
      </c>
      <c r="QGZ1905" s="1800" t="s">
        <v>699</v>
      </c>
      <c r="QHA1905" s="2156">
        <v>0</v>
      </c>
      <c r="QHB1905" s="2156">
        <v>85000</v>
      </c>
      <c r="QHC1905" s="2157">
        <v>0</v>
      </c>
      <c r="QHD1905" s="1230">
        <f t="shared" si="3383"/>
        <v>0</v>
      </c>
      <c r="QHE1905" s="1193"/>
      <c r="QHF1905" s="1193"/>
      <c r="QHG1905" s="2153" t="s">
        <v>788</v>
      </c>
      <c r="QHH1905" s="1800" t="s">
        <v>699</v>
      </c>
      <c r="QHI1905" s="2156">
        <v>0</v>
      </c>
      <c r="QHJ1905" s="2156">
        <v>85000</v>
      </c>
      <c r="QHK1905" s="2157">
        <v>0</v>
      </c>
      <c r="QHL1905" s="1230">
        <f t="shared" si="3385"/>
        <v>0</v>
      </c>
      <c r="QHM1905" s="1193"/>
      <c r="QHN1905" s="1193"/>
      <c r="QHO1905" s="2153" t="s">
        <v>788</v>
      </c>
      <c r="QHP1905" s="1800" t="s">
        <v>699</v>
      </c>
      <c r="QHQ1905" s="2156">
        <v>0</v>
      </c>
      <c r="QHR1905" s="2156">
        <v>85000</v>
      </c>
      <c r="QHS1905" s="2157">
        <v>0</v>
      </c>
      <c r="QHT1905" s="1230">
        <f t="shared" si="3387"/>
        <v>0</v>
      </c>
      <c r="QHU1905" s="1193"/>
      <c r="QHV1905" s="1193"/>
      <c r="QHW1905" s="2153" t="s">
        <v>788</v>
      </c>
      <c r="QHX1905" s="1800" t="s">
        <v>699</v>
      </c>
      <c r="QHY1905" s="2156">
        <v>0</v>
      </c>
      <c r="QHZ1905" s="2156">
        <v>85000</v>
      </c>
      <c r="QIA1905" s="2157">
        <v>0</v>
      </c>
      <c r="QIB1905" s="1230">
        <f t="shared" si="3389"/>
        <v>0</v>
      </c>
      <c r="QIC1905" s="1193"/>
      <c r="QID1905" s="1193"/>
      <c r="QIE1905" s="2153" t="s">
        <v>788</v>
      </c>
      <c r="QIF1905" s="1800" t="s">
        <v>699</v>
      </c>
      <c r="QIG1905" s="2156">
        <v>0</v>
      </c>
      <c r="QIH1905" s="2156">
        <v>85000</v>
      </c>
      <c r="QII1905" s="2157">
        <v>0</v>
      </c>
      <c r="QIJ1905" s="1230">
        <f t="shared" si="3391"/>
        <v>0</v>
      </c>
      <c r="QIK1905" s="1193"/>
      <c r="QIL1905" s="1193"/>
      <c r="QIM1905" s="2153" t="s">
        <v>788</v>
      </c>
      <c r="QIN1905" s="1800" t="s">
        <v>699</v>
      </c>
      <c r="QIO1905" s="2156">
        <v>0</v>
      </c>
      <c r="QIP1905" s="2156">
        <v>85000</v>
      </c>
      <c r="QIQ1905" s="2157">
        <v>0</v>
      </c>
      <c r="QIR1905" s="1230">
        <f t="shared" si="3393"/>
        <v>0</v>
      </c>
      <c r="QIS1905" s="1193"/>
      <c r="QIT1905" s="1193"/>
      <c r="QIU1905" s="2153" t="s">
        <v>788</v>
      </c>
      <c r="QIV1905" s="1800" t="s">
        <v>699</v>
      </c>
      <c r="QIW1905" s="2156">
        <v>0</v>
      </c>
      <c r="QIX1905" s="2156">
        <v>85000</v>
      </c>
      <c r="QIY1905" s="2157">
        <v>0</v>
      </c>
      <c r="QIZ1905" s="1230">
        <f t="shared" si="3395"/>
        <v>0</v>
      </c>
      <c r="QJA1905" s="1193"/>
      <c r="QJB1905" s="1193"/>
      <c r="QJC1905" s="2153" t="s">
        <v>788</v>
      </c>
      <c r="QJD1905" s="1800" t="s">
        <v>699</v>
      </c>
      <c r="QJE1905" s="2156">
        <v>0</v>
      </c>
      <c r="QJF1905" s="2156">
        <v>85000</v>
      </c>
      <c r="QJG1905" s="2157">
        <v>0</v>
      </c>
      <c r="QJH1905" s="1230">
        <f t="shared" si="3397"/>
        <v>0</v>
      </c>
      <c r="QJI1905" s="1193"/>
      <c r="QJJ1905" s="1193"/>
      <c r="QJK1905" s="2153" t="s">
        <v>788</v>
      </c>
      <c r="QJL1905" s="1800" t="s">
        <v>699</v>
      </c>
      <c r="QJM1905" s="2156">
        <v>0</v>
      </c>
      <c r="QJN1905" s="2156">
        <v>85000</v>
      </c>
      <c r="QJO1905" s="2157">
        <v>0</v>
      </c>
      <c r="QJP1905" s="1230">
        <f t="shared" si="3399"/>
        <v>0</v>
      </c>
      <c r="QJQ1905" s="1193"/>
      <c r="QJR1905" s="1193"/>
      <c r="QJS1905" s="2153" t="s">
        <v>788</v>
      </c>
      <c r="QJT1905" s="1800" t="s">
        <v>699</v>
      </c>
      <c r="QJU1905" s="2156">
        <v>0</v>
      </c>
      <c r="QJV1905" s="2156">
        <v>85000</v>
      </c>
      <c r="QJW1905" s="2157">
        <v>0</v>
      </c>
      <c r="QJX1905" s="1230">
        <f t="shared" si="3401"/>
        <v>0</v>
      </c>
      <c r="QJY1905" s="1193"/>
      <c r="QJZ1905" s="1193"/>
      <c r="QKA1905" s="2153" t="s">
        <v>788</v>
      </c>
      <c r="QKB1905" s="1800" t="s">
        <v>699</v>
      </c>
      <c r="QKC1905" s="2156">
        <v>0</v>
      </c>
      <c r="QKD1905" s="2156">
        <v>85000</v>
      </c>
      <c r="QKE1905" s="2157">
        <v>0</v>
      </c>
      <c r="QKF1905" s="1230">
        <f t="shared" si="3403"/>
        <v>0</v>
      </c>
      <c r="QKG1905" s="1193"/>
      <c r="QKH1905" s="1193"/>
      <c r="QKI1905" s="2153" t="s">
        <v>788</v>
      </c>
      <c r="QKJ1905" s="1800" t="s">
        <v>699</v>
      </c>
      <c r="QKK1905" s="2156">
        <v>0</v>
      </c>
      <c r="QKL1905" s="2156">
        <v>85000</v>
      </c>
      <c r="QKM1905" s="2157">
        <v>0</v>
      </c>
      <c r="QKN1905" s="1230">
        <f t="shared" si="3405"/>
        <v>0</v>
      </c>
      <c r="QKO1905" s="1193"/>
      <c r="QKP1905" s="1193"/>
      <c r="QKQ1905" s="2153" t="s">
        <v>788</v>
      </c>
      <c r="QKR1905" s="1800" t="s">
        <v>699</v>
      </c>
      <c r="QKS1905" s="2156">
        <v>0</v>
      </c>
      <c r="QKT1905" s="2156">
        <v>85000</v>
      </c>
      <c r="QKU1905" s="2157">
        <v>0</v>
      </c>
      <c r="QKV1905" s="1230">
        <f t="shared" si="3407"/>
        <v>0</v>
      </c>
      <c r="QKW1905" s="1193"/>
      <c r="QKX1905" s="1193"/>
      <c r="QKY1905" s="2153" t="s">
        <v>788</v>
      </c>
      <c r="QKZ1905" s="1800" t="s">
        <v>699</v>
      </c>
      <c r="QLA1905" s="2156">
        <v>0</v>
      </c>
      <c r="QLB1905" s="2156">
        <v>85000</v>
      </c>
      <c r="QLC1905" s="2157">
        <v>0</v>
      </c>
      <c r="QLD1905" s="1230">
        <f t="shared" si="3409"/>
        <v>0</v>
      </c>
      <c r="QLE1905" s="1193"/>
      <c r="QLF1905" s="1193"/>
      <c r="QLG1905" s="2153" t="s">
        <v>788</v>
      </c>
      <c r="QLH1905" s="1800" t="s">
        <v>699</v>
      </c>
      <c r="QLI1905" s="2156">
        <v>0</v>
      </c>
      <c r="QLJ1905" s="2156">
        <v>85000</v>
      </c>
      <c r="QLK1905" s="2157">
        <v>0</v>
      </c>
      <c r="QLL1905" s="1230">
        <f t="shared" si="3411"/>
        <v>0</v>
      </c>
      <c r="QLM1905" s="1193"/>
      <c r="QLN1905" s="1193"/>
      <c r="QLO1905" s="2153" t="s">
        <v>788</v>
      </c>
      <c r="QLP1905" s="1800" t="s">
        <v>699</v>
      </c>
      <c r="QLQ1905" s="2156">
        <v>0</v>
      </c>
      <c r="QLR1905" s="2156">
        <v>85000</v>
      </c>
      <c r="QLS1905" s="2157">
        <v>0</v>
      </c>
      <c r="QLT1905" s="1230">
        <f t="shared" si="3413"/>
        <v>0</v>
      </c>
      <c r="QLU1905" s="1193"/>
      <c r="QLV1905" s="1193"/>
      <c r="QLW1905" s="2153" t="s">
        <v>788</v>
      </c>
      <c r="QLX1905" s="1800" t="s">
        <v>699</v>
      </c>
      <c r="QLY1905" s="2156">
        <v>0</v>
      </c>
      <c r="QLZ1905" s="2156">
        <v>85000</v>
      </c>
      <c r="QMA1905" s="2157">
        <v>0</v>
      </c>
      <c r="QMB1905" s="1230">
        <f t="shared" si="3415"/>
        <v>0</v>
      </c>
      <c r="QMC1905" s="1193"/>
      <c r="QMD1905" s="1193"/>
      <c r="QME1905" s="2153" t="s">
        <v>788</v>
      </c>
      <c r="QMF1905" s="1800" t="s">
        <v>699</v>
      </c>
      <c r="QMG1905" s="2156">
        <v>0</v>
      </c>
      <c r="QMH1905" s="2156">
        <v>85000</v>
      </c>
      <c r="QMI1905" s="2157">
        <v>0</v>
      </c>
      <c r="QMJ1905" s="1230">
        <f t="shared" si="3417"/>
        <v>0</v>
      </c>
      <c r="QMK1905" s="1193"/>
      <c r="QML1905" s="1193"/>
      <c r="QMM1905" s="2153" t="s">
        <v>788</v>
      </c>
      <c r="QMN1905" s="1800" t="s">
        <v>699</v>
      </c>
      <c r="QMO1905" s="2156">
        <v>0</v>
      </c>
      <c r="QMP1905" s="2156">
        <v>85000</v>
      </c>
      <c r="QMQ1905" s="2157">
        <v>0</v>
      </c>
      <c r="QMR1905" s="1230">
        <f t="shared" si="3419"/>
        <v>0</v>
      </c>
      <c r="QMS1905" s="1193"/>
      <c r="QMT1905" s="1193"/>
      <c r="QMU1905" s="2153" t="s">
        <v>788</v>
      </c>
      <c r="QMV1905" s="1800" t="s">
        <v>699</v>
      </c>
      <c r="QMW1905" s="2156">
        <v>0</v>
      </c>
      <c r="QMX1905" s="2156">
        <v>85000</v>
      </c>
      <c r="QMY1905" s="2157">
        <v>0</v>
      </c>
      <c r="QMZ1905" s="1230">
        <f t="shared" si="3421"/>
        <v>0</v>
      </c>
      <c r="QNA1905" s="1193"/>
      <c r="QNB1905" s="1193"/>
      <c r="QNC1905" s="2153" t="s">
        <v>788</v>
      </c>
      <c r="QND1905" s="1800" t="s">
        <v>699</v>
      </c>
      <c r="QNE1905" s="2156">
        <v>0</v>
      </c>
      <c r="QNF1905" s="2156">
        <v>85000</v>
      </c>
      <c r="QNG1905" s="2157">
        <v>0</v>
      </c>
      <c r="QNH1905" s="1230">
        <f t="shared" si="3423"/>
        <v>0</v>
      </c>
      <c r="QNI1905" s="1193"/>
      <c r="QNJ1905" s="1193"/>
      <c r="QNK1905" s="2153" t="s">
        <v>788</v>
      </c>
      <c r="QNL1905" s="1800" t="s">
        <v>699</v>
      </c>
      <c r="QNM1905" s="2156">
        <v>0</v>
      </c>
      <c r="QNN1905" s="2156">
        <v>85000</v>
      </c>
      <c r="QNO1905" s="2157">
        <v>0</v>
      </c>
      <c r="QNP1905" s="1230">
        <f t="shared" si="3425"/>
        <v>0</v>
      </c>
      <c r="QNQ1905" s="1193"/>
      <c r="QNR1905" s="1193"/>
      <c r="QNS1905" s="2153" t="s">
        <v>788</v>
      </c>
      <c r="QNT1905" s="1800" t="s">
        <v>699</v>
      </c>
      <c r="QNU1905" s="2156">
        <v>0</v>
      </c>
      <c r="QNV1905" s="2156">
        <v>85000</v>
      </c>
      <c r="QNW1905" s="2157">
        <v>0</v>
      </c>
      <c r="QNX1905" s="1230">
        <f t="shared" si="3427"/>
        <v>0</v>
      </c>
      <c r="QNY1905" s="1193"/>
      <c r="QNZ1905" s="1193"/>
      <c r="QOA1905" s="2153" t="s">
        <v>788</v>
      </c>
      <c r="QOB1905" s="1800" t="s">
        <v>699</v>
      </c>
      <c r="QOC1905" s="2156">
        <v>0</v>
      </c>
      <c r="QOD1905" s="2156">
        <v>85000</v>
      </c>
      <c r="QOE1905" s="2157">
        <v>0</v>
      </c>
      <c r="QOF1905" s="1230">
        <f t="shared" si="3429"/>
        <v>0</v>
      </c>
      <c r="QOG1905" s="1193"/>
      <c r="QOH1905" s="1193"/>
      <c r="QOI1905" s="2153" t="s">
        <v>788</v>
      </c>
      <c r="QOJ1905" s="1800" t="s">
        <v>699</v>
      </c>
      <c r="QOK1905" s="2156">
        <v>0</v>
      </c>
      <c r="QOL1905" s="2156">
        <v>85000</v>
      </c>
      <c r="QOM1905" s="2157">
        <v>0</v>
      </c>
      <c r="QON1905" s="1230">
        <f t="shared" si="3431"/>
        <v>0</v>
      </c>
      <c r="QOO1905" s="1193"/>
      <c r="QOP1905" s="1193"/>
      <c r="QOQ1905" s="2153" t="s">
        <v>788</v>
      </c>
      <c r="QOR1905" s="1800" t="s">
        <v>699</v>
      </c>
      <c r="QOS1905" s="2156">
        <v>0</v>
      </c>
      <c r="QOT1905" s="2156">
        <v>85000</v>
      </c>
      <c r="QOU1905" s="2157">
        <v>0</v>
      </c>
      <c r="QOV1905" s="1230">
        <f t="shared" si="3433"/>
        <v>0</v>
      </c>
      <c r="QOW1905" s="1193"/>
      <c r="QOX1905" s="1193"/>
      <c r="QOY1905" s="2153" t="s">
        <v>788</v>
      </c>
      <c r="QOZ1905" s="1800" t="s">
        <v>699</v>
      </c>
      <c r="QPA1905" s="2156">
        <v>0</v>
      </c>
      <c r="QPB1905" s="2156">
        <v>85000</v>
      </c>
      <c r="QPC1905" s="2157">
        <v>0</v>
      </c>
      <c r="QPD1905" s="1230">
        <f t="shared" si="3435"/>
        <v>0</v>
      </c>
      <c r="QPE1905" s="1193"/>
      <c r="QPF1905" s="1193"/>
      <c r="QPG1905" s="2153" t="s">
        <v>788</v>
      </c>
      <c r="QPH1905" s="1800" t="s">
        <v>699</v>
      </c>
      <c r="QPI1905" s="2156">
        <v>0</v>
      </c>
      <c r="QPJ1905" s="2156">
        <v>85000</v>
      </c>
      <c r="QPK1905" s="2157">
        <v>0</v>
      </c>
      <c r="QPL1905" s="1230">
        <f t="shared" si="3437"/>
        <v>0</v>
      </c>
      <c r="QPM1905" s="1193"/>
      <c r="QPN1905" s="1193"/>
      <c r="QPO1905" s="2153" t="s">
        <v>788</v>
      </c>
      <c r="QPP1905" s="1800" t="s">
        <v>699</v>
      </c>
      <c r="QPQ1905" s="2156">
        <v>0</v>
      </c>
      <c r="QPR1905" s="2156">
        <v>85000</v>
      </c>
      <c r="QPS1905" s="2157">
        <v>0</v>
      </c>
      <c r="QPT1905" s="1230">
        <f t="shared" si="3439"/>
        <v>0</v>
      </c>
      <c r="QPU1905" s="1193"/>
      <c r="QPV1905" s="1193"/>
      <c r="QPW1905" s="2153" t="s">
        <v>788</v>
      </c>
      <c r="QPX1905" s="1800" t="s">
        <v>699</v>
      </c>
      <c r="QPY1905" s="2156">
        <v>0</v>
      </c>
      <c r="QPZ1905" s="2156">
        <v>85000</v>
      </c>
      <c r="QQA1905" s="2157">
        <v>0</v>
      </c>
      <c r="QQB1905" s="1230">
        <f t="shared" si="3441"/>
        <v>0</v>
      </c>
      <c r="QQC1905" s="1193"/>
      <c r="QQD1905" s="1193"/>
      <c r="QQE1905" s="2153" t="s">
        <v>788</v>
      </c>
      <c r="QQF1905" s="1800" t="s">
        <v>699</v>
      </c>
      <c r="QQG1905" s="2156">
        <v>0</v>
      </c>
      <c r="QQH1905" s="2156">
        <v>85000</v>
      </c>
      <c r="QQI1905" s="2157">
        <v>0</v>
      </c>
      <c r="QQJ1905" s="1230">
        <f t="shared" si="3443"/>
        <v>0</v>
      </c>
      <c r="QQK1905" s="1193"/>
      <c r="QQL1905" s="1193"/>
      <c r="QQM1905" s="2153" t="s">
        <v>788</v>
      </c>
      <c r="QQN1905" s="1800" t="s">
        <v>699</v>
      </c>
      <c r="QQO1905" s="2156">
        <v>0</v>
      </c>
      <c r="QQP1905" s="2156">
        <v>85000</v>
      </c>
      <c r="QQQ1905" s="2157">
        <v>0</v>
      </c>
      <c r="QQR1905" s="1230">
        <f t="shared" si="3445"/>
        <v>0</v>
      </c>
      <c r="QQS1905" s="1193"/>
      <c r="QQT1905" s="1193"/>
      <c r="QQU1905" s="2153" t="s">
        <v>788</v>
      </c>
      <c r="QQV1905" s="1800" t="s">
        <v>699</v>
      </c>
      <c r="QQW1905" s="2156">
        <v>0</v>
      </c>
      <c r="QQX1905" s="2156">
        <v>85000</v>
      </c>
      <c r="QQY1905" s="2157">
        <v>0</v>
      </c>
      <c r="QQZ1905" s="1230">
        <f t="shared" si="3447"/>
        <v>0</v>
      </c>
      <c r="QRA1905" s="1193"/>
      <c r="QRB1905" s="1193"/>
      <c r="QRC1905" s="2153" t="s">
        <v>788</v>
      </c>
      <c r="QRD1905" s="1800" t="s">
        <v>699</v>
      </c>
      <c r="QRE1905" s="2156">
        <v>0</v>
      </c>
      <c r="QRF1905" s="2156">
        <v>85000</v>
      </c>
      <c r="QRG1905" s="2157">
        <v>0</v>
      </c>
      <c r="QRH1905" s="1230">
        <f t="shared" si="3449"/>
        <v>0</v>
      </c>
      <c r="QRI1905" s="1193"/>
      <c r="QRJ1905" s="1193"/>
      <c r="QRK1905" s="2153" t="s">
        <v>788</v>
      </c>
      <c r="QRL1905" s="1800" t="s">
        <v>699</v>
      </c>
      <c r="QRM1905" s="2156">
        <v>0</v>
      </c>
      <c r="QRN1905" s="2156">
        <v>85000</v>
      </c>
      <c r="QRO1905" s="2157">
        <v>0</v>
      </c>
      <c r="QRP1905" s="1230">
        <f t="shared" si="3451"/>
        <v>0</v>
      </c>
      <c r="QRQ1905" s="1193"/>
      <c r="QRR1905" s="1193"/>
      <c r="QRS1905" s="2153" t="s">
        <v>788</v>
      </c>
      <c r="QRT1905" s="1800" t="s">
        <v>699</v>
      </c>
      <c r="QRU1905" s="2156">
        <v>0</v>
      </c>
      <c r="QRV1905" s="2156">
        <v>85000</v>
      </c>
      <c r="QRW1905" s="2157">
        <v>0</v>
      </c>
      <c r="QRX1905" s="1230">
        <f t="shared" si="3453"/>
        <v>0</v>
      </c>
      <c r="QRY1905" s="1193"/>
      <c r="QRZ1905" s="1193"/>
      <c r="QSA1905" s="2153" t="s">
        <v>788</v>
      </c>
      <c r="QSB1905" s="1800" t="s">
        <v>699</v>
      </c>
      <c r="QSC1905" s="2156">
        <v>0</v>
      </c>
      <c r="QSD1905" s="2156">
        <v>85000</v>
      </c>
      <c r="QSE1905" s="2157">
        <v>0</v>
      </c>
      <c r="QSF1905" s="1230">
        <f t="shared" si="3455"/>
        <v>0</v>
      </c>
      <c r="QSG1905" s="1193"/>
      <c r="QSH1905" s="1193"/>
      <c r="QSI1905" s="2153" t="s">
        <v>788</v>
      </c>
      <c r="QSJ1905" s="1800" t="s">
        <v>699</v>
      </c>
      <c r="QSK1905" s="2156">
        <v>0</v>
      </c>
      <c r="QSL1905" s="2156">
        <v>85000</v>
      </c>
      <c r="QSM1905" s="2157">
        <v>0</v>
      </c>
      <c r="QSN1905" s="1230">
        <f t="shared" si="3457"/>
        <v>0</v>
      </c>
      <c r="QSO1905" s="1193"/>
      <c r="QSP1905" s="1193"/>
      <c r="QSQ1905" s="2153" t="s">
        <v>788</v>
      </c>
      <c r="QSR1905" s="1800" t="s">
        <v>699</v>
      </c>
      <c r="QSS1905" s="2156">
        <v>0</v>
      </c>
      <c r="QST1905" s="2156">
        <v>85000</v>
      </c>
      <c r="QSU1905" s="2157">
        <v>0</v>
      </c>
      <c r="QSV1905" s="1230">
        <f t="shared" si="3459"/>
        <v>0</v>
      </c>
      <c r="QSW1905" s="1193"/>
      <c r="QSX1905" s="1193"/>
      <c r="QSY1905" s="2153" t="s">
        <v>788</v>
      </c>
      <c r="QSZ1905" s="1800" t="s">
        <v>699</v>
      </c>
      <c r="QTA1905" s="2156">
        <v>0</v>
      </c>
      <c r="QTB1905" s="2156">
        <v>85000</v>
      </c>
      <c r="QTC1905" s="2157">
        <v>0</v>
      </c>
      <c r="QTD1905" s="1230">
        <f t="shared" si="3461"/>
        <v>0</v>
      </c>
      <c r="QTE1905" s="1193"/>
      <c r="QTF1905" s="1193"/>
      <c r="QTG1905" s="2153" t="s">
        <v>788</v>
      </c>
      <c r="QTH1905" s="1800" t="s">
        <v>699</v>
      </c>
      <c r="QTI1905" s="2156">
        <v>0</v>
      </c>
      <c r="QTJ1905" s="2156">
        <v>85000</v>
      </c>
      <c r="QTK1905" s="2157">
        <v>0</v>
      </c>
      <c r="QTL1905" s="1230">
        <f t="shared" si="3463"/>
        <v>0</v>
      </c>
      <c r="QTM1905" s="1193"/>
      <c r="QTN1905" s="1193"/>
      <c r="QTO1905" s="2153" t="s">
        <v>788</v>
      </c>
      <c r="QTP1905" s="1800" t="s">
        <v>699</v>
      </c>
      <c r="QTQ1905" s="2156">
        <v>0</v>
      </c>
      <c r="QTR1905" s="2156">
        <v>85000</v>
      </c>
      <c r="QTS1905" s="2157">
        <v>0</v>
      </c>
      <c r="QTT1905" s="1230">
        <f t="shared" si="3465"/>
        <v>0</v>
      </c>
      <c r="QTU1905" s="1193"/>
      <c r="QTV1905" s="1193"/>
      <c r="QTW1905" s="2153" t="s">
        <v>788</v>
      </c>
      <c r="QTX1905" s="1800" t="s">
        <v>699</v>
      </c>
      <c r="QTY1905" s="2156">
        <v>0</v>
      </c>
      <c r="QTZ1905" s="2156">
        <v>85000</v>
      </c>
      <c r="QUA1905" s="2157">
        <v>0</v>
      </c>
      <c r="QUB1905" s="1230">
        <f t="shared" si="3467"/>
        <v>0</v>
      </c>
      <c r="QUC1905" s="1193"/>
      <c r="QUD1905" s="1193"/>
      <c r="QUE1905" s="2153" t="s">
        <v>788</v>
      </c>
      <c r="QUF1905" s="1800" t="s">
        <v>699</v>
      </c>
      <c r="QUG1905" s="2156">
        <v>0</v>
      </c>
      <c r="QUH1905" s="2156">
        <v>85000</v>
      </c>
      <c r="QUI1905" s="2157">
        <v>0</v>
      </c>
      <c r="QUJ1905" s="1230">
        <f t="shared" si="3469"/>
        <v>0</v>
      </c>
      <c r="QUK1905" s="1193"/>
      <c r="QUL1905" s="1193"/>
      <c r="QUM1905" s="2153" t="s">
        <v>788</v>
      </c>
      <c r="QUN1905" s="1800" t="s">
        <v>699</v>
      </c>
      <c r="QUO1905" s="2156">
        <v>0</v>
      </c>
      <c r="QUP1905" s="2156">
        <v>85000</v>
      </c>
      <c r="QUQ1905" s="2157">
        <v>0</v>
      </c>
      <c r="QUR1905" s="1230">
        <f t="shared" si="3471"/>
        <v>0</v>
      </c>
      <c r="QUS1905" s="1193"/>
      <c r="QUT1905" s="1193"/>
      <c r="QUU1905" s="2153" t="s">
        <v>788</v>
      </c>
      <c r="QUV1905" s="1800" t="s">
        <v>699</v>
      </c>
      <c r="QUW1905" s="2156">
        <v>0</v>
      </c>
      <c r="QUX1905" s="2156">
        <v>85000</v>
      </c>
      <c r="QUY1905" s="2157">
        <v>0</v>
      </c>
      <c r="QUZ1905" s="1230">
        <f t="shared" si="3473"/>
        <v>0</v>
      </c>
      <c r="QVA1905" s="1193"/>
      <c r="QVB1905" s="1193"/>
      <c r="QVC1905" s="2153" t="s">
        <v>788</v>
      </c>
      <c r="QVD1905" s="1800" t="s">
        <v>699</v>
      </c>
      <c r="QVE1905" s="2156">
        <v>0</v>
      </c>
      <c r="QVF1905" s="2156">
        <v>85000</v>
      </c>
      <c r="QVG1905" s="2157">
        <v>0</v>
      </c>
      <c r="QVH1905" s="1230">
        <f t="shared" si="3475"/>
        <v>0</v>
      </c>
      <c r="QVI1905" s="1193"/>
      <c r="QVJ1905" s="1193"/>
      <c r="QVK1905" s="2153" t="s">
        <v>788</v>
      </c>
      <c r="QVL1905" s="1800" t="s">
        <v>699</v>
      </c>
      <c r="QVM1905" s="2156">
        <v>0</v>
      </c>
      <c r="QVN1905" s="2156">
        <v>85000</v>
      </c>
      <c r="QVO1905" s="2157">
        <v>0</v>
      </c>
      <c r="QVP1905" s="1230">
        <f t="shared" si="3477"/>
        <v>0</v>
      </c>
      <c r="QVQ1905" s="1193"/>
      <c r="QVR1905" s="1193"/>
      <c r="QVS1905" s="2153" t="s">
        <v>788</v>
      </c>
      <c r="QVT1905" s="1800" t="s">
        <v>699</v>
      </c>
      <c r="QVU1905" s="2156">
        <v>0</v>
      </c>
      <c r="QVV1905" s="2156">
        <v>85000</v>
      </c>
      <c r="QVW1905" s="2157">
        <v>0</v>
      </c>
      <c r="QVX1905" s="1230">
        <f t="shared" si="3479"/>
        <v>0</v>
      </c>
      <c r="QVY1905" s="1193"/>
      <c r="QVZ1905" s="1193"/>
      <c r="QWA1905" s="2153" t="s">
        <v>788</v>
      </c>
      <c r="QWB1905" s="1800" t="s">
        <v>699</v>
      </c>
      <c r="QWC1905" s="2156">
        <v>0</v>
      </c>
      <c r="QWD1905" s="2156">
        <v>85000</v>
      </c>
      <c r="QWE1905" s="2157">
        <v>0</v>
      </c>
      <c r="QWF1905" s="1230">
        <f t="shared" si="3481"/>
        <v>0</v>
      </c>
      <c r="QWG1905" s="1193"/>
      <c r="QWH1905" s="1193"/>
      <c r="QWI1905" s="2153" t="s">
        <v>788</v>
      </c>
      <c r="QWJ1905" s="1800" t="s">
        <v>699</v>
      </c>
      <c r="QWK1905" s="2156">
        <v>0</v>
      </c>
      <c r="QWL1905" s="2156">
        <v>85000</v>
      </c>
      <c r="QWM1905" s="2157">
        <v>0</v>
      </c>
      <c r="QWN1905" s="1230">
        <f t="shared" si="3483"/>
        <v>0</v>
      </c>
      <c r="QWO1905" s="1193"/>
      <c r="QWP1905" s="1193"/>
      <c r="QWQ1905" s="2153" t="s">
        <v>788</v>
      </c>
      <c r="QWR1905" s="1800" t="s">
        <v>699</v>
      </c>
      <c r="QWS1905" s="2156">
        <v>0</v>
      </c>
      <c r="QWT1905" s="2156">
        <v>85000</v>
      </c>
      <c r="QWU1905" s="2157">
        <v>0</v>
      </c>
      <c r="QWV1905" s="1230">
        <f t="shared" si="3485"/>
        <v>0</v>
      </c>
      <c r="QWW1905" s="1193"/>
      <c r="QWX1905" s="1193"/>
      <c r="QWY1905" s="2153" t="s">
        <v>788</v>
      </c>
      <c r="QWZ1905" s="1800" t="s">
        <v>699</v>
      </c>
      <c r="QXA1905" s="2156">
        <v>0</v>
      </c>
      <c r="QXB1905" s="2156">
        <v>85000</v>
      </c>
      <c r="QXC1905" s="2157">
        <v>0</v>
      </c>
      <c r="QXD1905" s="1230">
        <f t="shared" si="3487"/>
        <v>0</v>
      </c>
      <c r="QXE1905" s="1193"/>
      <c r="QXF1905" s="1193"/>
      <c r="QXG1905" s="2153" t="s">
        <v>788</v>
      </c>
      <c r="QXH1905" s="1800" t="s">
        <v>699</v>
      </c>
      <c r="QXI1905" s="2156">
        <v>0</v>
      </c>
      <c r="QXJ1905" s="2156">
        <v>85000</v>
      </c>
      <c r="QXK1905" s="2157">
        <v>0</v>
      </c>
      <c r="QXL1905" s="1230">
        <f t="shared" si="3489"/>
        <v>0</v>
      </c>
      <c r="QXM1905" s="1193"/>
      <c r="QXN1905" s="1193"/>
      <c r="QXO1905" s="2153" t="s">
        <v>788</v>
      </c>
      <c r="QXP1905" s="1800" t="s">
        <v>699</v>
      </c>
      <c r="QXQ1905" s="2156">
        <v>0</v>
      </c>
      <c r="QXR1905" s="2156">
        <v>85000</v>
      </c>
      <c r="QXS1905" s="2157">
        <v>0</v>
      </c>
      <c r="QXT1905" s="1230">
        <f t="shared" si="3491"/>
        <v>0</v>
      </c>
      <c r="QXU1905" s="1193"/>
      <c r="QXV1905" s="1193"/>
      <c r="QXW1905" s="2153" t="s">
        <v>788</v>
      </c>
      <c r="QXX1905" s="1800" t="s">
        <v>699</v>
      </c>
      <c r="QXY1905" s="2156">
        <v>0</v>
      </c>
      <c r="QXZ1905" s="2156">
        <v>85000</v>
      </c>
      <c r="QYA1905" s="2157">
        <v>0</v>
      </c>
      <c r="QYB1905" s="1230">
        <f t="shared" si="3493"/>
        <v>0</v>
      </c>
      <c r="QYC1905" s="1193"/>
      <c r="QYD1905" s="1193"/>
      <c r="QYE1905" s="2153" t="s">
        <v>788</v>
      </c>
      <c r="QYF1905" s="1800" t="s">
        <v>699</v>
      </c>
      <c r="QYG1905" s="2156">
        <v>0</v>
      </c>
      <c r="QYH1905" s="2156">
        <v>85000</v>
      </c>
      <c r="QYI1905" s="2157">
        <v>0</v>
      </c>
      <c r="QYJ1905" s="1230">
        <f t="shared" si="3495"/>
        <v>0</v>
      </c>
      <c r="QYK1905" s="1193"/>
      <c r="QYL1905" s="1193"/>
      <c r="QYM1905" s="2153" t="s">
        <v>788</v>
      </c>
      <c r="QYN1905" s="1800" t="s">
        <v>699</v>
      </c>
      <c r="QYO1905" s="2156">
        <v>0</v>
      </c>
      <c r="QYP1905" s="2156">
        <v>85000</v>
      </c>
      <c r="QYQ1905" s="2157">
        <v>0</v>
      </c>
      <c r="QYR1905" s="1230">
        <f t="shared" si="3497"/>
        <v>0</v>
      </c>
      <c r="QYS1905" s="1193"/>
      <c r="QYT1905" s="1193"/>
      <c r="QYU1905" s="2153" t="s">
        <v>788</v>
      </c>
      <c r="QYV1905" s="1800" t="s">
        <v>699</v>
      </c>
      <c r="QYW1905" s="2156">
        <v>0</v>
      </c>
      <c r="QYX1905" s="2156">
        <v>85000</v>
      </c>
      <c r="QYY1905" s="2157">
        <v>0</v>
      </c>
      <c r="QYZ1905" s="1230">
        <f t="shared" si="3499"/>
        <v>0</v>
      </c>
      <c r="QZA1905" s="1193"/>
      <c r="QZB1905" s="1193"/>
      <c r="QZC1905" s="2153" t="s">
        <v>788</v>
      </c>
      <c r="QZD1905" s="1800" t="s">
        <v>699</v>
      </c>
      <c r="QZE1905" s="2156">
        <v>0</v>
      </c>
      <c r="QZF1905" s="2156">
        <v>85000</v>
      </c>
      <c r="QZG1905" s="2157">
        <v>0</v>
      </c>
      <c r="QZH1905" s="1230">
        <f t="shared" si="3501"/>
        <v>0</v>
      </c>
      <c r="QZI1905" s="1193"/>
      <c r="QZJ1905" s="1193"/>
      <c r="QZK1905" s="2153" t="s">
        <v>788</v>
      </c>
      <c r="QZL1905" s="1800" t="s">
        <v>699</v>
      </c>
      <c r="QZM1905" s="2156">
        <v>0</v>
      </c>
      <c r="QZN1905" s="2156">
        <v>85000</v>
      </c>
      <c r="QZO1905" s="2157">
        <v>0</v>
      </c>
      <c r="QZP1905" s="1230">
        <f t="shared" si="3503"/>
        <v>0</v>
      </c>
      <c r="QZQ1905" s="1193"/>
      <c r="QZR1905" s="1193"/>
      <c r="QZS1905" s="2153" t="s">
        <v>788</v>
      </c>
      <c r="QZT1905" s="1800" t="s">
        <v>699</v>
      </c>
      <c r="QZU1905" s="2156">
        <v>0</v>
      </c>
      <c r="QZV1905" s="2156">
        <v>85000</v>
      </c>
      <c r="QZW1905" s="2157">
        <v>0</v>
      </c>
      <c r="QZX1905" s="1230">
        <f t="shared" si="3505"/>
        <v>0</v>
      </c>
      <c r="QZY1905" s="1193"/>
      <c r="QZZ1905" s="1193"/>
      <c r="RAA1905" s="2153" t="s">
        <v>788</v>
      </c>
      <c r="RAB1905" s="1800" t="s">
        <v>699</v>
      </c>
      <c r="RAC1905" s="2156">
        <v>0</v>
      </c>
      <c r="RAD1905" s="2156">
        <v>85000</v>
      </c>
      <c r="RAE1905" s="2157">
        <v>0</v>
      </c>
      <c r="RAF1905" s="1230">
        <f t="shared" si="3507"/>
        <v>0</v>
      </c>
      <c r="RAG1905" s="1193"/>
      <c r="RAH1905" s="1193"/>
      <c r="RAI1905" s="2153" t="s">
        <v>788</v>
      </c>
      <c r="RAJ1905" s="1800" t="s">
        <v>699</v>
      </c>
      <c r="RAK1905" s="2156">
        <v>0</v>
      </c>
      <c r="RAL1905" s="2156">
        <v>85000</v>
      </c>
      <c r="RAM1905" s="2157">
        <v>0</v>
      </c>
      <c r="RAN1905" s="1230">
        <f t="shared" si="3509"/>
        <v>0</v>
      </c>
      <c r="RAO1905" s="1193"/>
      <c r="RAP1905" s="1193"/>
      <c r="RAQ1905" s="2153" t="s">
        <v>788</v>
      </c>
      <c r="RAR1905" s="1800" t="s">
        <v>699</v>
      </c>
      <c r="RAS1905" s="2156">
        <v>0</v>
      </c>
      <c r="RAT1905" s="2156">
        <v>85000</v>
      </c>
      <c r="RAU1905" s="2157">
        <v>0</v>
      </c>
      <c r="RAV1905" s="1230">
        <f t="shared" si="3511"/>
        <v>0</v>
      </c>
      <c r="RAW1905" s="1193"/>
      <c r="RAX1905" s="1193"/>
      <c r="RAY1905" s="2153" t="s">
        <v>788</v>
      </c>
      <c r="RAZ1905" s="1800" t="s">
        <v>699</v>
      </c>
      <c r="RBA1905" s="2156">
        <v>0</v>
      </c>
      <c r="RBB1905" s="2156">
        <v>85000</v>
      </c>
      <c r="RBC1905" s="2157">
        <v>0</v>
      </c>
      <c r="RBD1905" s="1230">
        <f t="shared" si="3513"/>
        <v>0</v>
      </c>
      <c r="RBE1905" s="1193"/>
      <c r="RBF1905" s="1193"/>
      <c r="RBG1905" s="2153" t="s">
        <v>788</v>
      </c>
      <c r="RBH1905" s="1800" t="s">
        <v>699</v>
      </c>
      <c r="RBI1905" s="2156">
        <v>0</v>
      </c>
      <c r="RBJ1905" s="2156">
        <v>85000</v>
      </c>
      <c r="RBK1905" s="2157">
        <v>0</v>
      </c>
      <c r="RBL1905" s="1230">
        <f t="shared" si="3515"/>
        <v>0</v>
      </c>
      <c r="RBM1905" s="1193"/>
      <c r="RBN1905" s="1193"/>
      <c r="RBO1905" s="2153" t="s">
        <v>788</v>
      </c>
      <c r="RBP1905" s="1800" t="s">
        <v>699</v>
      </c>
      <c r="RBQ1905" s="2156">
        <v>0</v>
      </c>
      <c r="RBR1905" s="2156">
        <v>85000</v>
      </c>
      <c r="RBS1905" s="2157">
        <v>0</v>
      </c>
      <c r="RBT1905" s="1230">
        <f t="shared" si="3517"/>
        <v>0</v>
      </c>
      <c r="RBU1905" s="1193"/>
      <c r="RBV1905" s="1193"/>
      <c r="RBW1905" s="2153" t="s">
        <v>788</v>
      </c>
      <c r="RBX1905" s="1800" t="s">
        <v>699</v>
      </c>
      <c r="RBY1905" s="2156">
        <v>0</v>
      </c>
      <c r="RBZ1905" s="2156">
        <v>85000</v>
      </c>
      <c r="RCA1905" s="2157">
        <v>0</v>
      </c>
      <c r="RCB1905" s="1230">
        <f t="shared" si="3519"/>
        <v>0</v>
      </c>
      <c r="RCC1905" s="1193"/>
      <c r="RCD1905" s="1193"/>
      <c r="RCE1905" s="2153" t="s">
        <v>788</v>
      </c>
      <c r="RCF1905" s="1800" t="s">
        <v>699</v>
      </c>
      <c r="RCG1905" s="2156">
        <v>0</v>
      </c>
      <c r="RCH1905" s="2156">
        <v>85000</v>
      </c>
      <c r="RCI1905" s="2157">
        <v>0</v>
      </c>
      <c r="RCJ1905" s="1230">
        <f t="shared" si="3521"/>
        <v>0</v>
      </c>
      <c r="RCK1905" s="1193"/>
      <c r="RCL1905" s="1193"/>
      <c r="RCM1905" s="2153" t="s">
        <v>788</v>
      </c>
      <c r="RCN1905" s="1800" t="s">
        <v>699</v>
      </c>
      <c r="RCO1905" s="2156">
        <v>0</v>
      </c>
      <c r="RCP1905" s="2156">
        <v>85000</v>
      </c>
      <c r="RCQ1905" s="2157">
        <v>0</v>
      </c>
      <c r="RCR1905" s="1230">
        <f t="shared" si="3523"/>
        <v>0</v>
      </c>
      <c r="RCS1905" s="1193"/>
      <c r="RCT1905" s="1193"/>
      <c r="RCU1905" s="2153" t="s">
        <v>788</v>
      </c>
      <c r="RCV1905" s="1800" t="s">
        <v>699</v>
      </c>
      <c r="RCW1905" s="2156">
        <v>0</v>
      </c>
      <c r="RCX1905" s="2156">
        <v>85000</v>
      </c>
      <c r="RCY1905" s="2157">
        <v>0</v>
      </c>
      <c r="RCZ1905" s="1230">
        <f t="shared" si="3525"/>
        <v>0</v>
      </c>
      <c r="RDA1905" s="1193"/>
      <c r="RDB1905" s="1193"/>
      <c r="RDC1905" s="2153" t="s">
        <v>788</v>
      </c>
      <c r="RDD1905" s="1800" t="s">
        <v>699</v>
      </c>
      <c r="RDE1905" s="2156">
        <v>0</v>
      </c>
      <c r="RDF1905" s="2156">
        <v>85000</v>
      </c>
      <c r="RDG1905" s="2157">
        <v>0</v>
      </c>
      <c r="RDH1905" s="1230">
        <f t="shared" si="3527"/>
        <v>0</v>
      </c>
      <c r="RDI1905" s="1193"/>
      <c r="RDJ1905" s="1193"/>
      <c r="RDK1905" s="2153" t="s">
        <v>788</v>
      </c>
      <c r="RDL1905" s="1800" t="s">
        <v>699</v>
      </c>
      <c r="RDM1905" s="2156">
        <v>0</v>
      </c>
      <c r="RDN1905" s="2156">
        <v>85000</v>
      </c>
      <c r="RDO1905" s="2157">
        <v>0</v>
      </c>
      <c r="RDP1905" s="1230">
        <f t="shared" si="3529"/>
        <v>0</v>
      </c>
      <c r="RDQ1905" s="1193"/>
      <c r="RDR1905" s="1193"/>
      <c r="RDS1905" s="2153" t="s">
        <v>788</v>
      </c>
      <c r="RDT1905" s="1800" t="s">
        <v>699</v>
      </c>
      <c r="RDU1905" s="2156">
        <v>0</v>
      </c>
      <c r="RDV1905" s="2156">
        <v>85000</v>
      </c>
      <c r="RDW1905" s="2157">
        <v>0</v>
      </c>
      <c r="RDX1905" s="1230">
        <f t="shared" si="3531"/>
        <v>0</v>
      </c>
      <c r="RDY1905" s="1193"/>
      <c r="RDZ1905" s="1193"/>
      <c r="REA1905" s="2153" t="s">
        <v>788</v>
      </c>
      <c r="REB1905" s="1800" t="s">
        <v>699</v>
      </c>
      <c r="REC1905" s="2156">
        <v>0</v>
      </c>
      <c r="RED1905" s="2156">
        <v>85000</v>
      </c>
      <c r="REE1905" s="2157">
        <v>0</v>
      </c>
      <c r="REF1905" s="1230">
        <f t="shared" si="3533"/>
        <v>0</v>
      </c>
      <c r="REG1905" s="1193"/>
      <c r="REH1905" s="1193"/>
      <c r="REI1905" s="2153" t="s">
        <v>788</v>
      </c>
      <c r="REJ1905" s="1800" t="s">
        <v>699</v>
      </c>
      <c r="REK1905" s="2156">
        <v>0</v>
      </c>
      <c r="REL1905" s="2156">
        <v>85000</v>
      </c>
      <c r="REM1905" s="2157">
        <v>0</v>
      </c>
      <c r="REN1905" s="1230">
        <f t="shared" si="3535"/>
        <v>0</v>
      </c>
      <c r="REO1905" s="1193"/>
      <c r="REP1905" s="1193"/>
      <c r="REQ1905" s="2153" t="s">
        <v>788</v>
      </c>
      <c r="RER1905" s="1800" t="s">
        <v>699</v>
      </c>
      <c r="RES1905" s="2156">
        <v>0</v>
      </c>
      <c r="RET1905" s="2156">
        <v>85000</v>
      </c>
      <c r="REU1905" s="2157">
        <v>0</v>
      </c>
      <c r="REV1905" s="1230">
        <f t="shared" si="3537"/>
        <v>0</v>
      </c>
      <c r="REW1905" s="1193"/>
      <c r="REX1905" s="1193"/>
      <c r="REY1905" s="2153" t="s">
        <v>788</v>
      </c>
      <c r="REZ1905" s="1800" t="s">
        <v>699</v>
      </c>
      <c r="RFA1905" s="2156">
        <v>0</v>
      </c>
      <c r="RFB1905" s="2156">
        <v>85000</v>
      </c>
      <c r="RFC1905" s="2157">
        <v>0</v>
      </c>
      <c r="RFD1905" s="1230">
        <f t="shared" si="3539"/>
        <v>0</v>
      </c>
      <c r="RFE1905" s="1193"/>
      <c r="RFF1905" s="1193"/>
      <c r="RFG1905" s="2153" t="s">
        <v>788</v>
      </c>
      <c r="RFH1905" s="1800" t="s">
        <v>699</v>
      </c>
      <c r="RFI1905" s="2156">
        <v>0</v>
      </c>
      <c r="RFJ1905" s="2156">
        <v>85000</v>
      </c>
      <c r="RFK1905" s="2157">
        <v>0</v>
      </c>
      <c r="RFL1905" s="1230">
        <f t="shared" si="3541"/>
        <v>0</v>
      </c>
      <c r="RFM1905" s="1193"/>
      <c r="RFN1905" s="1193"/>
      <c r="RFO1905" s="2153" t="s">
        <v>788</v>
      </c>
      <c r="RFP1905" s="1800" t="s">
        <v>699</v>
      </c>
      <c r="RFQ1905" s="2156">
        <v>0</v>
      </c>
      <c r="RFR1905" s="2156">
        <v>85000</v>
      </c>
      <c r="RFS1905" s="2157">
        <v>0</v>
      </c>
      <c r="RFT1905" s="1230">
        <f t="shared" si="3543"/>
        <v>0</v>
      </c>
      <c r="RFU1905" s="1193"/>
      <c r="RFV1905" s="1193"/>
      <c r="RFW1905" s="2153" t="s">
        <v>788</v>
      </c>
      <c r="RFX1905" s="1800" t="s">
        <v>699</v>
      </c>
      <c r="RFY1905" s="2156">
        <v>0</v>
      </c>
      <c r="RFZ1905" s="2156">
        <v>85000</v>
      </c>
      <c r="RGA1905" s="2157">
        <v>0</v>
      </c>
      <c r="RGB1905" s="1230">
        <f t="shared" si="3545"/>
        <v>0</v>
      </c>
      <c r="RGC1905" s="1193"/>
      <c r="RGD1905" s="1193"/>
      <c r="RGE1905" s="2153" t="s">
        <v>788</v>
      </c>
      <c r="RGF1905" s="1800" t="s">
        <v>699</v>
      </c>
      <c r="RGG1905" s="2156">
        <v>0</v>
      </c>
      <c r="RGH1905" s="2156">
        <v>85000</v>
      </c>
      <c r="RGI1905" s="2157">
        <v>0</v>
      </c>
      <c r="RGJ1905" s="1230">
        <f t="shared" si="3547"/>
        <v>0</v>
      </c>
      <c r="RGK1905" s="1193"/>
      <c r="RGL1905" s="1193"/>
      <c r="RGM1905" s="2153" t="s">
        <v>788</v>
      </c>
      <c r="RGN1905" s="1800" t="s">
        <v>699</v>
      </c>
      <c r="RGO1905" s="2156">
        <v>0</v>
      </c>
      <c r="RGP1905" s="2156">
        <v>85000</v>
      </c>
      <c r="RGQ1905" s="2157">
        <v>0</v>
      </c>
      <c r="RGR1905" s="1230">
        <f t="shared" si="3549"/>
        <v>0</v>
      </c>
      <c r="RGS1905" s="1193"/>
      <c r="RGT1905" s="1193"/>
      <c r="RGU1905" s="2153" t="s">
        <v>788</v>
      </c>
      <c r="RGV1905" s="1800" t="s">
        <v>699</v>
      </c>
      <c r="RGW1905" s="2156">
        <v>0</v>
      </c>
      <c r="RGX1905" s="2156">
        <v>85000</v>
      </c>
      <c r="RGY1905" s="2157">
        <v>0</v>
      </c>
      <c r="RGZ1905" s="1230">
        <f t="shared" si="3551"/>
        <v>0</v>
      </c>
      <c r="RHA1905" s="1193"/>
      <c r="RHB1905" s="1193"/>
      <c r="RHC1905" s="2153" t="s">
        <v>788</v>
      </c>
      <c r="RHD1905" s="1800" t="s">
        <v>699</v>
      </c>
      <c r="RHE1905" s="2156">
        <v>0</v>
      </c>
      <c r="RHF1905" s="2156">
        <v>85000</v>
      </c>
      <c r="RHG1905" s="2157">
        <v>0</v>
      </c>
      <c r="RHH1905" s="1230">
        <f t="shared" si="3553"/>
        <v>0</v>
      </c>
      <c r="RHI1905" s="1193"/>
      <c r="RHJ1905" s="1193"/>
      <c r="RHK1905" s="2153" t="s">
        <v>788</v>
      </c>
      <c r="RHL1905" s="1800" t="s">
        <v>699</v>
      </c>
      <c r="RHM1905" s="2156">
        <v>0</v>
      </c>
      <c r="RHN1905" s="2156">
        <v>85000</v>
      </c>
      <c r="RHO1905" s="2157">
        <v>0</v>
      </c>
      <c r="RHP1905" s="1230">
        <f t="shared" si="3555"/>
        <v>0</v>
      </c>
      <c r="RHQ1905" s="1193"/>
      <c r="RHR1905" s="1193"/>
      <c r="RHS1905" s="2153" t="s">
        <v>788</v>
      </c>
      <c r="RHT1905" s="1800" t="s">
        <v>699</v>
      </c>
      <c r="RHU1905" s="2156">
        <v>0</v>
      </c>
      <c r="RHV1905" s="2156">
        <v>85000</v>
      </c>
      <c r="RHW1905" s="2157">
        <v>0</v>
      </c>
      <c r="RHX1905" s="1230">
        <f t="shared" si="3557"/>
        <v>0</v>
      </c>
      <c r="RHY1905" s="1193"/>
      <c r="RHZ1905" s="1193"/>
      <c r="RIA1905" s="2153" t="s">
        <v>788</v>
      </c>
      <c r="RIB1905" s="1800" t="s">
        <v>699</v>
      </c>
      <c r="RIC1905" s="2156">
        <v>0</v>
      </c>
      <c r="RID1905" s="2156">
        <v>85000</v>
      </c>
      <c r="RIE1905" s="2157">
        <v>0</v>
      </c>
      <c r="RIF1905" s="1230">
        <f t="shared" si="3559"/>
        <v>0</v>
      </c>
      <c r="RIG1905" s="1193"/>
      <c r="RIH1905" s="1193"/>
      <c r="RII1905" s="2153" t="s">
        <v>788</v>
      </c>
      <c r="RIJ1905" s="1800" t="s">
        <v>699</v>
      </c>
      <c r="RIK1905" s="2156">
        <v>0</v>
      </c>
      <c r="RIL1905" s="2156">
        <v>85000</v>
      </c>
      <c r="RIM1905" s="2157">
        <v>0</v>
      </c>
      <c r="RIN1905" s="1230">
        <f t="shared" si="3561"/>
        <v>0</v>
      </c>
      <c r="RIO1905" s="1193"/>
      <c r="RIP1905" s="1193"/>
      <c r="RIQ1905" s="2153" t="s">
        <v>788</v>
      </c>
      <c r="RIR1905" s="1800" t="s">
        <v>699</v>
      </c>
      <c r="RIS1905" s="2156">
        <v>0</v>
      </c>
      <c r="RIT1905" s="2156">
        <v>85000</v>
      </c>
      <c r="RIU1905" s="2157">
        <v>0</v>
      </c>
      <c r="RIV1905" s="1230">
        <f t="shared" si="3563"/>
        <v>0</v>
      </c>
      <c r="RIW1905" s="1193"/>
      <c r="RIX1905" s="1193"/>
      <c r="RIY1905" s="2153" t="s">
        <v>788</v>
      </c>
      <c r="RIZ1905" s="1800" t="s">
        <v>699</v>
      </c>
      <c r="RJA1905" s="2156">
        <v>0</v>
      </c>
      <c r="RJB1905" s="2156">
        <v>85000</v>
      </c>
      <c r="RJC1905" s="2157">
        <v>0</v>
      </c>
      <c r="RJD1905" s="1230">
        <f t="shared" si="3565"/>
        <v>0</v>
      </c>
      <c r="RJE1905" s="1193"/>
      <c r="RJF1905" s="1193"/>
      <c r="RJG1905" s="2153" t="s">
        <v>788</v>
      </c>
      <c r="RJH1905" s="1800" t="s">
        <v>699</v>
      </c>
      <c r="RJI1905" s="2156">
        <v>0</v>
      </c>
      <c r="RJJ1905" s="2156">
        <v>85000</v>
      </c>
      <c r="RJK1905" s="2157">
        <v>0</v>
      </c>
      <c r="RJL1905" s="1230">
        <f t="shared" si="3567"/>
        <v>0</v>
      </c>
      <c r="RJM1905" s="1193"/>
      <c r="RJN1905" s="1193"/>
      <c r="RJO1905" s="2153" t="s">
        <v>788</v>
      </c>
      <c r="RJP1905" s="1800" t="s">
        <v>699</v>
      </c>
      <c r="RJQ1905" s="2156">
        <v>0</v>
      </c>
      <c r="RJR1905" s="2156">
        <v>85000</v>
      </c>
      <c r="RJS1905" s="2157">
        <v>0</v>
      </c>
      <c r="RJT1905" s="1230">
        <f t="shared" si="3569"/>
        <v>0</v>
      </c>
      <c r="RJU1905" s="1193"/>
      <c r="RJV1905" s="1193"/>
      <c r="RJW1905" s="2153" t="s">
        <v>788</v>
      </c>
      <c r="RJX1905" s="1800" t="s">
        <v>699</v>
      </c>
      <c r="RJY1905" s="2156">
        <v>0</v>
      </c>
      <c r="RJZ1905" s="2156">
        <v>85000</v>
      </c>
      <c r="RKA1905" s="2157">
        <v>0</v>
      </c>
      <c r="RKB1905" s="1230">
        <f t="shared" si="3571"/>
        <v>0</v>
      </c>
      <c r="RKC1905" s="1193"/>
      <c r="RKD1905" s="1193"/>
      <c r="RKE1905" s="2153" t="s">
        <v>788</v>
      </c>
      <c r="RKF1905" s="1800" t="s">
        <v>699</v>
      </c>
      <c r="RKG1905" s="2156">
        <v>0</v>
      </c>
      <c r="RKH1905" s="2156">
        <v>85000</v>
      </c>
      <c r="RKI1905" s="2157">
        <v>0</v>
      </c>
      <c r="RKJ1905" s="1230">
        <f t="shared" si="3573"/>
        <v>0</v>
      </c>
      <c r="RKK1905" s="1193"/>
      <c r="RKL1905" s="1193"/>
      <c r="RKM1905" s="2153" t="s">
        <v>788</v>
      </c>
      <c r="RKN1905" s="1800" t="s">
        <v>699</v>
      </c>
      <c r="RKO1905" s="2156">
        <v>0</v>
      </c>
      <c r="RKP1905" s="2156">
        <v>85000</v>
      </c>
      <c r="RKQ1905" s="2157">
        <v>0</v>
      </c>
      <c r="RKR1905" s="1230">
        <f t="shared" si="3575"/>
        <v>0</v>
      </c>
      <c r="RKS1905" s="1193"/>
      <c r="RKT1905" s="1193"/>
      <c r="RKU1905" s="2153" t="s">
        <v>788</v>
      </c>
      <c r="RKV1905" s="1800" t="s">
        <v>699</v>
      </c>
      <c r="RKW1905" s="2156">
        <v>0</v>
      </c>
      <c r="RKX1905" s="2156">
        <v>85000</v>
      </c>
      <c r="RKY1905" s="2157">
        <v>0</v>
      </c>
      <c r="RKZ1905" s="1230">
        <f t="shared" si="3577"/>
        <v>0</v>
      </c>
      <c r="RLA1905" s="1193"/>
      <c r="RLB1905" s="1193"/>
      <c r="RLC1905" s="2153" t="s">
        <v>788</v>
      </c>
      <c r="RLD1905" s="1800" t="s">
        <v>699</v>
      </c>
      <c r="RLE1905" s="2156">
        <v>0</v>
      </c>
      <c r="RLF1905" s="2156">
        <v>85000</v>
      </c>
      <c r="RLG1905" s="2157">
        <v>0</v>
      </c>
      <c r="RLH1905" s="1230">
        <f t="shared" si="3579"/>
        <v>0</v>
      </c>
      <c r="RLI1905" s="1193"/>
      <c r="RLJ1905" s="1193"/>
      <c r="RLK1905" s="2153" t="s">
        <v>788</v>
      </c>
      <c r="RLL1905" s="1800" t="s">
        <v>699</v>
      </c>
      <c r="RLM1905" s="2156">
        <v>0</v>
      </c>
      <c r="RLN1905" s="2156">
        <v>85000</v>
      </c>
      <c r="RLO1905" s="2157">
        <v>0</v>
      </c>
      <c r="RLP1905" s="1230">
        <f t="shared" si="3581"/>
        <v>0</v>
      </c>
      <c r="RLQ1905" s="1193"/>
      <c r="RLR1905" s="1193"/>
      <c r="RLS1905" s="2153" t="s">
        <v>788</v>
      </c>
      <c r="RLT1905" s="1800" t="s">
        <v>699</v>
      </c>
      <c r="RLU1905" s="2156">
        <v>0</v>
      </c>
      <c r="RLV1905" s="2156">
        <v>85000</v>
      </c>
      <c r="RLW1905" s="2157">
        <v>0</v>
      </c>
      <c r="RLX1905" s="1230">
        <f t="shared" si="3583"/>
        <v>0</v>
      </c>
      <c r="RLY1905" s="1193"/>
      <c r="RLZ1905" s="1193"/>
      <c r="RMA1905" s="2153" t="s">
        <v>788</v>
      </c>
      <c r="RMB1905" s="1800" t="s">
        <v>699</v>
      </c>
      <c r="RMC1905" s="2156">
        <v>0</v>
      </c>
      <c r="RMD1905" s="2156">
        <v>85000</v>
      </c>
      <c r="RME1905" s="2157">
        <v>0</v>
      </c>
      <c r="RMF1905" s="1230">
        <f t="shared" si="3585"/>
        <v>0</v>
      </c>
      <c r="RMG1905" s="1193"/>
      <c r="RMH1905" s="1193"/>
      <c r="RMI1905" s="2153" t="s">
        <v>788</v>
      </c>
      <c r="RMJ1905" s="1800" t="s">
        <v>699</v>
      </c>
      <c r="RMK1905" s="2156">
        <v>0</v>
      </c>
      <c r="RML1905" s="2156">
        <v>85000</v>
      </c>
      <c r="RMM1905" s="2157">
        <v>0</v>
      </c>
      <c r="RMN1905" s="1230">
        <f t="shared" si="3587"/>
        <v>0</v>
      </c>
      <c r="RMO1905" s="1193"/>
      <c r="RMP1905" s="1193"/>
      <c r="RMQ1905" s="2153" t="s">
        <v>788</v>
      </c>
      <c r="RMR1905" s="1800" t="s">
        <v>699</v>
      </c>
      <c r="RMS1905" s="2156">
        <v>0</v>
      </c>
      <c r="RMT1905" s="2156">
        <v>85000</v>
      </c>
      <c r="RMU1905" s="2157">
        <v>0</v>
      </c>
      <c r="RMV1905" s="1230">
        <f t="shared" si="3589"/>
        <v>0</v>
      </c>
      <c r="RMW1905" s="1193"/>
      <c r="RMX1905" s="1193"/>
      <c r="RMY1905" s="2153" t="s">
        <v>788</v>
      </c>
      <c r="RMZ1905" s="1800" t="s">
        <v>699</v>
      </c>
      <c r="RNA1905" s="2156">
        <v>0</v>
      </c>
      <c r="RNB1905" s="2156">
        <v>85000</v>
      </c>
      <c r="RNC1905" s="2157">
        <v>0</v>
      </c>
      <c r="RND1905" s="1230">
        <f t="shared" si="3591"/>
        <v>0</v>
      </c>
      <c r="RNE1905" s="1193"/>
      <c r="RNF1905" s="1193"/>
      <c r="RNG1905" s="2153" t="s">
        <v>788</v>
      </c>
      <c r="RNH1905" s="1800" t="s">
        <v>699</v>
      </c>
      <c r="RNI1905" s="2156">
        <v>0</v>
      </c>
      <c r="RNJ1905" s="2156">
        <v>85000</v>
      </c>
      <c r="RNK1905" s="2157">
        <v>0</v>
      </c>
      <c r="RNL1905" s="1230">
        <f t="shared" si="3593"/>
        <v>0</v>
      </c>
      <c r="RNM1905" s="1193"/>
      <c r="RNN1905" s="1193"/>
      <c r="RNO1905" s="2153" t="s">
        <v>788</v>
      </c>
      <c r="RNP1905" s="1800" t="s">
        <v>699</v>
      </c>
      <c r="RNQ1905" s="2156">
        <v>0</v>
      </c>
      <c r="RNR1905" s="2156">
        <v>85000</v>
      </c>
      <c r="RNS1905" s="2157">
        <v>0</v>
      </c>
      <c r="RNT1905" s="1230">
        <f t="shared" si="3595"/>
        <v>0</v>
      </c>
      <c r="RNU1905" s="1193"/>
      <c r="RNV1905" s="1193"/>
      <c r="RNW1905" s="2153" t="s">
        <v>788</v>
      </c>
      <c r="RNX1905" s="1800" t="s">
        <v>699</v>
      </c>
      <c r="RNY1905" s="2156">
        <v>0</v>
      </c>
      <c r="RNZ1905" s="2156">
        <v>85000</v>
      </c>
      <c r="ROA1905" s="2157">
        <v>0</v>
      </c>
      <c r="ROB1905" s="1230">
        <f t="shared" si="3597"/>
        <v>0</v>
      </c>
      <c r="ROC1905" s="1193"/>
      <c r="ROD1905" s="1193"/>
      <c r="ROE1905" s="2153" t="s">
        <v>788</v>
      </c>
      <c r="ROF1905" s="1800" t="s">
        <v>699</v>
      </c>
      <c r="ROG1905" s="2156">
        <v>0</v>
      </c>
      <c r="ROH1905" s="2156">
        <v>85000</v>
      </c>
      <c r="ROI1905" s="2157">
        <v>0</v>
      </c>
      <c r="ROJ1905" s="1230">
        <f t="shared" si="3599"/>
        <v>0</v>
      </c>
      <c r="ROK1905" s="1193"/>
      <c r="ROL1905" s="1193"/>
      <c r="ROM1905" s="2153" t="s">
        <v>788</v>
      </c>
      <c r="RON1905" s="1800" t="s">
        <v>699</v>
      </c>
      <c r="ROO1905" s="2156">
        <v>0</v>
      </c>
      <c r="ROP1905" s="2156">
        <v>85000</v>
      </c>
      <c r="ROQ1905" s="2157">
        <v>0</v>
      </c>
      <c r="ROR1905" s="1230">
        <f t="shared" si="3601"/>
        <v>0</v>
      </c>
      <c r="ROS1905" s="1193"/>
      <c r="ROT1905" s="1193"/>
      <c r="ROU1905" s="2153" t="s">
        <v>788</v>
      </c>
      <c r="ROV1905" s="1800" t="s">
        <v>699</v>
      </c>
      <c r="ROW1905" s="2156">
        <v>0</v>
      </c>
      <c r="ROX1905" s="2156">
        <v>85000</v>
      </c>
      <c r="ROY1905" s="2157">
        <v>0</v>
      </c>
      <c r="ROZ1905" s="1230">
        <f t="shared" si="3603"/>
        <v>0</v>
      </c>
      <c r="RPA1905" s="1193"/>
      <c r="RPB1905" s="1193"/>
      <c r="RPC1905" s="2153" t="s">
        <v>788</v>
      </c>
      <c r="RPD1905" s="1800" t="s">
        <v>699</v>
      </c>
      <c r="RPE1905" s="2156">
        <v>0</v>
      </c>
      <c r="RPF1905" s="2156">
        <v>85000</v>
      </c>
      <c r="RPG1905" s="2157">
        <v>0</v>
      </c>
      <c r="RPH1905" s="1230">
        <f t="shared" si="3605"/>
        <v>0</v>
      </c>
      <c r="RPI1905" s="1193"/>
      <c r="RPJ1905" s="1193"/>
      <c r="RPK1905" s="2153" t="s">
        <v>788</v>
      </c>
      <c r="RPL1905" s="1800" t="s">
        <v>699</v>
      </c>
      <c r="RPM1905" s="2156">
        <v>0</v>
      </c>
      <c r="RPN1905" s="2156">
        <v>85000</v>
      </c>
      <c r="RPO1905" s="2157">
        <v>0</v>
      </c>
      <c r="RPP1905" s="1230">
        <f t="shared" si="3607"/>
        <v>0</v>
      </c>
      <c r="RPQ1905" s="1193"/>
      <c r="RPR1905" s="1193"/>
      <c r="RPS1905" s="2153" t="s">
        <v>788</v>
      </c>
      <c r="RPT1905" s="1800" t="s">
        <v>699</v>
      </c>
      <c r="RPU1905" s="2156">
        <v>0</v>
      </c>
      <c r="RPV1905" s="2156">
        <v>85000</v>
      </c>
      <c r="RPW1905" s="2157">
        <v>0</v>
      </c>
      <c r="RPX1905" s="1230">
        <f t="shared" si="3609"/>
        <v>0</v>
      </c>
      <c r="RPY1905" s="1193"/>
      <c r="RPZ1905" s="1193"/>
      <c r="RQA1905" s="2153" t="s">
        <v>788</v>
      </c>
      <c r="RQB1905" s="1800" t="s">
        <v>699</v>
      </c>
      <c r="RQC1905" s="2156">
        <v>0</v>
      </c>
      <c r="RQD1905" s="2156">
        <v>85000</v>
      </c>
      <c r="RQE1905" s="2157">
        <v>0</v>
      </c>
      <c r="RQF1905" s="1230">
        <f t="shared" si="3611"/>
        <v>0</v>
      </c>
      <c r="RQG1905" s="1193"/>
      <c r="RQH1905" s="1193"/>
      <c r="RQI1905" s="2153" t="s">
        <v>788</v>
      </c>
      <c r="RQJ1905" s="1800" t="s">
        <v>699</v>
      </c>
      <c r="RQK1905" s="2156">
        <v>0</v>
      </c>
      <c r="RQL1905" s="2156">
        <v>85000</v>
      </c>
      <c r="RQM1905" s="2157">
        <v>0</v>
      </c>
      <c r="RQN1905" s="1230">
        <f t="shared" si="3613"/>
        <v>0</v>
      </c>
      <c r="RQO1905" s="1193"/>
      <c r="RQP1905" s="1193"/>
      <c r="RQQ1905" s="2153" t="s">
        <v>788</v>
      </c>
      <c r="RQR1905" s="1800" t="s">
        <v>699</v>
      </c>
      <c r="RQS1905" s="2156">
        <v>0</v>
      </c>
      <c r="RQT1905" s="2156">
        <v>85000</v>
      </c>
      <c r="RQU1905" s="2157">
        <v>0</v>
      </c>
      <c r="RQV1905" s="1230">
        <f t="shared" si="3615"/>
        <v>0</v>
      </c>
      <c r="RQW1905" s="1193"/>
      <c r="RQX1905" s="1193"/>
      <c r="RQY1905" s="2153" t="s">
        <v>788</v>
      </c>
      <c r="RQZ1905" s="1800" t="s">
        <v>699</v>
      </c>
      <c r="RRA1905" s="2156">
        <v>0</v>
      </c>
      <c r="RRB1905" s="2156">
        <v>85000</v>
      </c>
      <c r="RRC1905" s="2157">
        <v>0</v>
      </c>
      <c r="RRD1905" s="1230">
        <f t="shared" si="3617"/>
        <v>0</v>
      </c>
      <c r="RRE1905" s="1193"/>
      <c r="RRF1905" s="1193"/>
      <c r="RRG1905" s="2153" t="s">
        <v>788</v>
      </c>
      <c r="RRH1905" s="1800" t="s">
        <v>699</v>
      </c>
      <c r="RRI1905" s="2156">
        <v>0</v>
      </c>
      <c r="RRJ1905" s="2156">
        <v>85000</v>
      </c>
      <c r="RRK1905" s="2157">
        <v>0</v>
      </c>
      <c r="RRL1905" s="1230">
        <f t="shared" si="3619"/>
        <v>0</v>
      </c>
      <c r="RRM1905" s="1193"/>
      <c r="RRN1905" s="1193"/>
      <c r="RRO1905" s="2153" t="s">
        <v>788</v>
      </c>
      <c r="RRP1905" s="1800" t="s">
        <v>699</v>
      </c>
      <c r="RRQ1905" s="2156">
        <v>0</v>
      </c>
      <c r="RRR1905" s="2156">
        <v>85000</v>
      </c>
      <c r="RRS1905" s="2157">
        <v>0</v>
      </c>
      <c r="RRT1905" s="1230">
        <f t="shared" si="3621"/>
        <v>0</v>
      </c>
      <c r="RRU1905" s="1193"/>
      <c r="RRV1905" s="1193"/>
      <c r="RRW1905" s="2153" t="s">
        <v>788</v>
      </c>
      <c r="RRX1905" s="1800" t="s">
        <v>699</v>
      </c>
      <c r="RRY1905" s="2156">
        <v>0</v>
      </c>
      <c r="RRZ1905" s="2156">
        <v>85000</v>
      </c>
      <c r="RSA1905" s="2157">
        <v>0</v>
      </c>
      <c r="RSB1905" s="1230">
        <f t="shared" si="3623"/>
        <v>0</v>
      </c>
      <c r="RSC1905" s="1193"/>
      <c r="RSD1905" s="1193"/>
      <c r="RSE1905" s="2153" t="s">
        <v>788</v>
      </c>
      <c r="RSF1905" s="1800" t="s">
        <v>699</v>
      </c>
      <c r="RSG1905" s="2156">
        <v>0</v>
      </c>
      <c r="RSH1905" s="2156">
        <v>85000</v>
      </c>
      <c r="RSI1905" s="2157">
        <v>0</v>
      </c>
      <c r="RSJ1905" s="1230">
        <f t="shared" si="3625"/>
        <v>0</v>
      </c>
      <c r="RSK1905" s="1193"/>
      <c r="RSL1905" s="1193"/>
      <c r="RSM1905" s="2153" t="s">
        <v>788</v>
      </c>
      <c r="RSN1905" s="1800" t="s">
        <v>699</v>
      </c>
      <c r="RSO1905" s="2156">
        <v>0</v>
      </c>
      <c r="RSP1905" s="2156">
        <v>85000</v>
      </c>
      <c r="RSQ1905" s="2157">
        <v>0</v>
      </c>
      <c r="RSR1905" s="1230">
        <f t="shared" si="3627"/>
        <v>0</v>
      </c>
      <c r="RSS1905" s="1193"/>
      <c r="RST1905" s="1193"/>
      <c r="RSU1905" s="2153" t="s">
        <v>788</v>
      </c>
      <c r="RSV1905" s="1800" t="s">
        <v>699</v>
      </c>
      <c r="RSW1905" s="2156">
        <v>0</v>
      </c>
      <c r="RSX1905" s="2156">
        <v>85000</v>
      </c>
      <c r="RSY1905" s="2157">
        <v>0</v>
      </c>
      <c r="RSZ1905" s="1230">
        <f t="shared" si="3629"/>
        <v>0</v>
      </c>
      <c r="RTA1905" s="1193"/>
      <c r="RTB1905" s="1193"/>
      <c r="RTC1905" s="2153" t="s">
        <v>788</v>
      </c>
      <c r="RTD1905" s="1800" t="s">
        <v>699</v>
      </c>
      <c r="RTE1905" s="2156">
        <v>0</v>
      </c>
      <c r="RTF1905" s="2156">
        <v>85000</v>
      </c>
      <c r="RTG1905" s="2157">
        <v>0</v>
      </c>
      <c r="RTH1905" s="1230">
        <f t="shared" si="3631"/>
        <v>0</v>
      </c>
      <c r="RTI1905" s="1193"/>
      <c r="RTJ1905" s="1193"/>
      <c r="RTK1905" s="2153" t="s">
        <v>788</v>
      </c>
      <c r="RTL1905" s="1800" t="s">
        <v>699</v>
      </c>
      <c r="RTM1905" s="2156">
        <v>0</v>
      </c>
      <c r="RTN1905" s="2156">
        <v>85000</v>
      </c>
      <c r="RTO1905" s="2157">
        <v>0</v>
      </c>
      <c r="RTP1905" s="1230">
        <f t="shared" si="3633"/>
        <v>0</v>
      </c>
      <c r="RTQ1905" s="1193"/>
      <c r="RTR1905" s="1193"/>
      <c r="RTS1905" s="2153" t="s">
        <v>788</v>
      </c>
      <c r="RTT1905" s="1800" t="s">
        <v>699</v>
      </c>
      <c r="RTU1905" s="2156">
        <v>0</v>
      </c>
      <c r="RTV1905" s="2156">
        <v>85000</v>
      </c>
      <c r="RTW1905" s="2157">
        <v>0</v>
      </c>
      <c r="RTX1905" s="1230">
        <f t="shared" si="3635"/>
        <v>0</v>
      </c>
      <c r="RTY1905" s="1193"/>
      <c r="RTZ1905" s="1193"/>
      <c r="RUA1905" s="2153" t="s">
        <v>788</v>
      </c>
      <c r="RUB1905" s="1800" t="s">
        <v>699</v>
      </c>
      <c r="RUC1905" s="2156">
        <v>0</v>
      </c>
      <c r="RUD1905" s="2156">
        <v>85000</v>
      </c>
      <c r="RUE1905" s="2157">
        <v>0</v>
      </c>
      <c r="RUF1905" s="1230">
        <f t="shared" si="3637"/>
        <v>0</v>
      </c>
      <c r="RUG1905" s="1193"/>
      <c r="RUH1905" s="1193"/>
      <c r="RUI1905" s="2153" t="s">
        <v>788</v>
      </c>
      <c r="RUJ1905" s="1800" t="s">
        <v>699</v>
      </c>
      <c r="RUK1905" s="2156">
        <v>0</v>
      </c>
      <c r="RUL1905" s="2156">
        <v>85000</v>
      </c>
      <c r="RUM1905" s="2157">
        <v>0</v>
      </c>
      <c r="RUN1905" s="1230">
        <f t="shared" si="3639"/>
        <v>0</v>
      </c>
      <c r="RUO1905" s="1193"/>
      <c r="RUP1905" s="1193"/>
      <c r="RUQ1905" s="2153" t="s">
        <v>788</v>
      </c>
      <c r="RUR1905" s="1800" t="s">
        <v>699</v>
      </c>
      <c r="RUS1905" s="2156">
        <v>0</v>
      </c>
      <c r="RUT1905" s="2156">
        <v>85000</v>
      </c>
      <c r="RUU1905" s="2157">
        <v>0</v>
      </c>
      <c r="RUV1905" s="1230">
        <f t="shared" si="3641"/>
        <v>0</v>
      </c>
      <c r="RUW1905" s="1193"/>
      <c r="RUX1905" s="1193"/>
      <c r="RUY1905" s="2153" t="s">
        <v>788</v>
      </c>
      <c r="RUZ1905" s="1800" t="s">
        <v>699</v>
      </c>
      <c r="RVA1905" s="2156">
        <v>0</v>
      </c>
      <c r="RVB1905" s="2156">
        <v>85000</v>
      </c>
      <c r="RVC1905" s="2157">
        <v>0</v>
      </c>
      <c r="RVD1905" s="1230">
        <f t="shared" si="3643"/>
        <v>0</v>
      </c>
      <c r="RVE1905" s="1193"/>
      <c r="RVF1905" s="1193"/>
      <c r="RVG1905" s="2153" t="s">
        <v>788</v>
      </c>
      <c r="RVH1905" s="1800" t="s">
        <v>699</v>
      </c>
      <c r="RVI1905" s="2156">
        <v>0</v>
      </c>
      <c r="RVJ1905" s="2156">
        <v>85000</v>
      </c>
      <c r="RVK1905" s="2157">
        <v>0</v>
      </c>
      <c r="RVL1905" s="1230">
        <f t="shared" si="3645"/>
        <v>0</v>
      </c>
      <c r="RVM1905" s="1193"/>
      <c r="RVN1905" s="1193"/>
      <c r="RVO1905" s="2153" t="s">
        <v>788</v>
      </c>
      <c r="RVP1905" s="1800" t="s">
        <v>699</v>
      </c>
      <c r="RVQ1905" s="2156">
        <v>0</v>
      </c>
      <c r="RVR1905" s="2156">
        <v>85000</v>
      </c>
      <c r="RVS1905" s="2157">
        <v>0</v>
      </c>
      <c r="RVT1905" s="1230">
        <f t="shared" si="3647"/>
        <v>0</v>
      </c>
      <c r="RVU1905" s="1193"/>
      <c r="RVV1905" s="1193"/>
      <c r="RVW1905" s="2153" t="s">
        <v>788</v>
      </c>
      <c r="RVX1905" s="1800" t="s">
        <v>699</v>
      </c>
      <c r="RVY1905" s="2156">
        <v>0</v>
      </c>
      <c r="RVZ1905" s="2156">
        <v>85000</v>
      </c>
      <c r="RWA1905" s="2157">
        <v>0</v>
      </c>
      <c r="RWB1905" s="1230">
        <f t="shared" si="3649"/>
        <v>0</v>
      </c>
      <c r="RWC1905" s="1193"/>
      <c r="RWD1905" s="1193"/>
      <c r="RWE1905" s="2153" t="s">
        <v>788</v>
      </c>
      <c r="RWF1905" s="1800" t="s">
        <v>699</v>
      </c>
      <c r="RWG1905" s="2156">
        <v>0</v>
      </c>
      <c r="RWH1905" s="2156">
        <v>85000</v>
      </c>
      <c r="RWI1905" s="2157">
        <v>0</v>
      </c>
      <c r="RWJ1905" s="1230">
        <f t="shared" si="3651"/>
        <v>0</v>
      </c>
      <c r="RWK1905" s="1193"/>
      <c r="RWL1905" s="1193"/>
      <c r="RWM1905" s="2153" t="s">
        <v>788</v>
      </c>
      <c r="RWN1905" s="1800" t="s">
        <v>699</v>
      </c>
      <c r="RWO1905" s="2156">
        <v>0</v>
      </c>
      <c r="RWP1905" s="2156">
        <v>85000</v>
      </c>
      <c r="RWQ1905" s="2157">
        <v>0</v>
      </c>
      <c r="RWR1905" s="1230">
        <f t="shared" si="3653"/>
        <v>0</v>
      </c>
      <c r="RWS1905" s="1193"/>
      <c r="RWT1905" s="1193"/>
      <c r="RWU1905" s="2153" t="s">
        <v>788</v>
      </c>
      <c r="RWV1905" s="1800" t="s">
        <v>699</v>
      </c>
      <c r="RWW1905" s="2156">
        <v>0</v>
      </c>
      <c r="RWX1905" s="2156">
        <v>85000</v>
      </c>
      <c r="RWY1905" s="2157">
        <v>0</v>
      </c>
      <c r="RWZ1905" s="1230">
        <f t="shared" si="3655"/>
        <v>0</v>
      </c>
      <c r="RXA1905" s="1193"/>
      <c r="RXB1905" s="1193"/>
      <c r="RXC1905" s="2153" t="s">
        <v>788</v>
      </c>
      <c r="RXD1905" s="1800" t="s">
        <v>699</v>
      </c>
      <c r="RXE1905" s="2156">
        <v>0</v>
      </c>
      <c r="RXF1905" s="2156">
        <v>85000</v>
      </c>
      <c r="RXG1905" s="2157">
        <v>0</v>
      </c>
      <c r="RXH1905" s="1230">
        <f t="shared" si="3657"/>
        <v>0</v>
      </c>
      <c r="RXI1905" s="1193"/>
      <c r="RXJ1905" s="1193"/>
      <c r="RXK1905" s="2153" t="s">
        <v>788</v>
      </c>
      <c r="RXL1905" s="1800" t="s">
        <v>699</v>
      </c>
      <c r="RXM1905" s="2156">
        <v>0</v>
      </c>
      <c r="RXN1905" s="2156">
        <v>85000</v>
      </c>
      <c r="RXO1905" s="2157">
        <v>0</v>
      </c>
      <c r="RXP1905" s="1230">
        <f t="shared" si="3659"/>
        <v>0</v>
      </c>
      <c r="RXQ1905" s="1193"/>
      <c r="RXR1905" s="1193"/>
      <c r="RXS1905" s="2153" t="s">
        <v>788</v>
      </c>
      <c r="RXT1905" s="1800" t="s">
        <v>699</v>
      </c>
      <c r="RXU1905" s="2156">
        <v>0</v>
      </c>
      <c r="RXV1905" s="2156">
        <v>85000</v>
      </c>
      <c r="RXW1905" s="2157">
        <v>0</v>
      </c>
      <c r="RXX1905" s="1230">
        <f t="shared" si="3661"/>
        <v>0</v>
      </c>
      <c r="RXY1905" s="1193"/>
      <c r="RXZ1905" s="1193"/>
      <c r="RYA1905" s="2153" t="s">
        <v>788</v>
      </c>
      <c r="RYB1905" s="1800" t="s">
        <v>699</v>
      </c>
      <c r="RYC1905" s="2156">
        <v>0</v>
      </c>
      <c r="RYD1905" s="2156">
        <v>85000</v>
      </c>
      <c r="RYE1905" s="2157">
        <v>0</v>
      </c>
      <c r="RYF1905" s="1230">
        <f t="shared" si="3663"/>
        <v>0</v>
      </c>
      <c r="RYG1905" s="1193"/>
      <c r="RYH1905" s="1193"/>
      <c r="RYI1905" s="2153" t="s">
        <v>788</v>
      </c>
      <c r="RYJ1905" s="1800" t="s">
        <v>699</v>
      </c>
      <c r="RYK1905" s="2156">
        <v>0</v>
      </c>
      <c r="RYL1905" s="2156">
        <v>85000</v>
      </c>
      <c r="RYM1905" s="2157">
        <v>0</v>
      </c>
      <c r="RYN1905" s="1230">
        <f t="shared" si="3665"/>
        <v>0</v>
      </c>
      <c r="RYO1905" s="1193"/>
      <c r="RYP1905" s="1193"/>
      <c r="RYQ1905" s="2153" t="s">
        <v>788</v>
      </c>
      <c r="RYR1905" s="1800" t="s">
        <v>699</v>
      </c>
      <c r="RYS1905" s="2156">
        <v>0</v>
      </c>
      <c r="RYT1905" s="2156">
        <v>85000</v>
      </c>
      <c r="RYU1905" s="2157">
        <v>0</v>
      </c>
      <c r="RYV1905" s="1230">
        <f t="shared" si="3667"/>
        <v>0</v>
      </c>
      <c r="RYW1905" s="1193"/>
      <c r="RYX1905" s="1193"/>
      <c r="RYY1905" s="2153" t="s">
        <v>788</v>
      </c>
      <c r="RYZ1905" s="1800" t="s">
        <v>699</v>
      </c>
      <c r="RZA1905" s="2156">
        <v>0</v>
      </c>
      <c r="RZB1905" s="2156">
        <v>85000</v>
      </c>
      <c r="RZC1905" s="2157">
        <v>0</v>
      </c>
      <c r="RZD1905" s="1230">
        <f t="shared" si="3669"/>
        <v>0</v>
      </c>
      <c r="RZE1905" s="1193"/>
      <c r="RZF1905" s="1193"/>
      <c r="RZG1905" s="2153" t="s">
        <v>788</v>
      </c>
      <c r="RZH1905" s="1800" t="s">
        <v>699</v>
      </c>
      <c r="RZI1905" s="2156">
        <v>0</v>
      </c>
      <c r="RZJ1905" s="2156">
        <v>85000</v>
      </c>
      <c r="RZK1905" s="2157">
        <v>0</v>
      </c>
      <c r="RZL1905" s="1230">
        <f t="shared" si="3671"/>
        <v>0</v>
      </c>
      <c r="RZM1905" s="1193"/>
      <c r="RZN1905" s="1193"/>
      <c r="RZO1905" s="2153" t="s">
        <v>788</v>
      </c>
      <c r="RZP1905" s="1800" t="s">
        <v>699</v>
      </c>
      <c r="RZQ1905" s="2156">
        <v>0</v>
      </c>
      <c r="RZR1905" s="2156">
        <v>85000</v>
      </c>
      <c r="RZS1905" s="2157">
        <v>0</v>
      </c>
      <c r="RZT1905" s="1230">
        <f t="shared" si="3673"/>
        <v>0</v>
      </c>
      <c r="RZU1905" s="1193"/>
      <c r="RZV1905" s="1193"/>
      <c r="RZW1905" s="2153" t="s">
        <v>788</v>
      </c>
      <c r="RZX1905" s="1800" t="s">
        <v>699</v>
      </c>
      <c r="RZY1905" s="2156">
        <v>0</v>
      </c>
      <c r="RZZ1905" s="2156">
        <v>85000</v>
      </c>
      <c r="SAA1905" s="2157">
        <v>0</v>
      </c>
      <c r="SAB1905" s="1230">
        <f t="shared" si="3675"/>
        <v>0</v>
      </c>
      <c r="SAC1905" s="1193"/>
      <c r="SAD1905" s="1193"/>
      <c r="SAE1905" s="2153" t="s">
        <v>788</v>
      </c>
      <c r="SAF1905" s="1800" t="s">
        <v>699</v>
      </c>
      <c r="SAG1905" s="2156">
        <v>0</v>
      </c>
      <c r="SAH1905" s="2156">
        <v>85000</v>
      </c>
      <c r="SAI1905" s="2157">
        <v>0</v>
      </c>
      <c r="SAJ1905" s="1230">
        <f t="shared" si="3677"/>
        <v>0</v>
      </c>
      <c r="SAK1905" s="1193"/>
      <c r="SAL1905" s="1193"/>
      <c r="SAM1905" s="2153" t="s">
        <v>788</v>
      </c>
      <c r="SAN1905" s="1800" t="s">
        <v>699</v>
      </c>
      <c r="SAO1905" s="2156">
        <v>0</v>
      </c>
      <c r="SAP1905" s="2156">
        <v>85000</v>
      </c>
      <c r="SAQ1905" s="2157">
        <v>0</v>
      </c>
      <c r="SAR1905" s="1230">
        <f t="shared" si="3679"/>
        <v>0</v>
      </c>
      <c r="SAS1905" s="1193"/>
      <c r="SAT1905" s="1193"/>
      <c r="SAU1905" s="2153" t="s">
        <v>788</v>
      </c>
      <c r="SAV1905" s="1800" t="s">
        <v>699</v>
      </c>
      <c r="SAW1905" s="2156">
        <v>0</v>
      </c>
      <c r="SAX1905" s="2156">
        <v>85000</v>
      </c>
      <c r="SAY1905" s="2157">
        <v>0</v>
      </c>
      <c r="SAZ1905" s="1230">
        <f t="shared" si="3681"/>
        <v>0</v>
      </c>
      <c r="SBA1905" s="1193"/>
      <c r="SBB1905" s="1193"/>
      <c r="SBC1905" s="2153" t="s">
        <v>788</v>
      </c>
      <c r="SBD1905" s="1800" t="s">
        <v>699</v>
      </c>
      <c r="SBE1905" s="2156">
        <v>0</v>
      </c>
      <c r="SBF1905" s="2156">
        <v>85000</v>
      </c>
      <c r="SBG1905" s="2157">
        <v>0</v>
      </c>
      <c r="SBH1905" s="1230">
        <f t="shared" si="3683"/>
        <v>0</v>
      </c>
      <c r="SBI1905" s="1193"/>
      <c r="SBJ1905" s="1193"/>
      <c r="SBK1905" s="2153" t="s">
        <v>788</v>
      </c>
      <c r="SBL1905" s="1800" t="s">
        <v>699</v>
      </c>
      <c r="SBM1905" s="2156">
        <v>0</v>
      </c>
      <c r="SBN1905" s="2156">
        <v>85000</v>
      </c>
      <c r="SBO1905" s="2157">
        <v>0</v>
      </c>
      <c r="SBP1905" s="1230">
        <f t="shared" si="3685"/>
        <v>0</v>
      </c>
      <c r="SBQ1905" s="1193"/>
      <c r="SBR1905" s="1193"/>
      <c r="SBS1905" s="2153" t="s">
        <v>788</v>
      </c>
      <c r="SBT1905" s="1800" t="s">
        <v>699</v>
      </c>
      <c r="SBU1905" s="2156">
        <v>0</v>
      </c>
      <c r="SBV1905" s="2156">
        <v>85000</v>
      </c>
      <c r="SBW1905" s="2157">
        <v>0</v>
      </c>
      <c r="SBX1905" s="1230">
        <f t="shared" si="3687"/>
        <v>0</v>
      </c>
      <c r="SBY1905" s="1193"/>
      <c r="SBZ1905" s="1193"/>
      <c r="SCA1905" s="2153" t="s">
        <v>788</v>
      </c>
      <c r="SCB1905" s="1800" t="s">
        <v>699</v>
      </c>
      <c r="SCC1905" s="2156">
        <v>0</v>
      </c>
      <c r="SCD1905" s="2156">
        <v>85000</v>
      </c>
      <c r="SCE1905" s="2157">
        <v>0</v>
      </c>
      <c r="SCF1905" s="1230">
        <f t="shared" si="3689"/>
        <v>0</v>
      </c>
      <c r="SCG1905" s="1193"/>
      <c r="SCH1905" s="1193"/>
      <c r="SCI1905" s="2153" t="s">
        <v>788</v>
      </c>
      <c r="SCJ1905" s="1800" t="s">
        <v>699</v>
      </c>
      <c r="SCK1905" s="2156">
        <v>0</v>
      </c>
      <c r="SCL1905" s="2156">
        <v>85000</v>
      </c>
      <c r="SCM1905" s="2157">
        <v>0</v>
      </c>
      <c r="SCN1905" s="1230">
        <f t="shared" si="3691"/>
        <v>0</v>
      </c>
      <c r="SCO1905" s="1193"/>
      <c r="SCP1905" s="1193"/>
      <c r="SCQ1905" s="2153" t="s">
        <v>788</v>
      </c>
      <c r="SCR1905" s="1800" t="s">
        <v>699</v>
      </c>
      <c r="SCS1905" s="2156">
        <v>0</v>
      </c>
      <c r="SCT1905" s="2156">
        <v>85000</v>
      </c>
      <c r="SCU1905" s="2157">
        <v>0</v>
      </c>
      <c r="SCV1905" s="1230">
        <f t="shared" si="3693"/>
        <v>0</v>
      </c>
      <c r="SCW1905" s="1193"/>
      <c r="SCX1905" s="1193"/>
      <c r="SCY1905" s="2153" t="s">
        <v>788</v>
      </c>
      <c r="SCZ1905" s="1800" t="s">
        <v>699</v>
      </c>
      <c r="SDA1905" s="2156">
        <v>0</v>
      </c>
      <c r="SDB1905" s="2156">
        <v>85000</v>
      </c>
      <c r="SDC1905" s="2157">
        <v>0</v>
      </c>
      <c r="SDD1905" s="1230">
        <f t="shared" si="3695"/>
        <v>0</v>
      </c>
      <c r="SDE1905" s="1193"/>
      <c r="SDF1905" s="1193"/>
      <c r="SDG1905" s="2153" t="s">
        <v>788</v>
      </c>
      <c r="SDH1905" s="1800" t="s">
        <v>699</v>
      </c>
      <c r="SDI1905" s="2156">
        <v>0</v>
      </c>
      <c r="SDJ1905" s="2156">
        <v>85000</v>
      </c>
      <c r="SDK1905" s="2157">
        <v>0</v>
      </c>
      <c r="SDL1905" s="1230">
        <f t="shared" si="3697"/>
        <v>0</v>
      </c>
      <c r="SDM1905" s="1193"/>
      <c r="SDN1905" s="1193"/>
      <c r="SDO1905" s="2153" t="s">
        <v>788</v>
      </c>
      <c r="SDP1905" s="1800" t="s">
        <v>699</v>
      </c>
      <c r="SDQ1905" s="2156">
        <v>0</v>
      </c>
      <c r="SDR1905" s="2156">
        <v>85000</v>
      </c>
      <c r="SDS1905" s="2157">
        <v>0</v>
      </c>
      <c r="SDT1905" s="1230">
        <f t="shared" si="3699"/>
        <v>0</v>
      </c>
      <c r="SDU1905" s="1193"/>
      <c r="SDV1905" s="1193"/>
      <c r="SDW1905" s="2153" t="s">
        <v>788</v>
      </c>
      <c r="SDX1905" s="1800" t="s">
        <v>699</v>
      </c>
      <c r="SDY1905" s="2156">
        <v>0</v>
      </c>
      <c r="SDZ1905" s="2156">
        <v>85000</v>
      </c>
      <c r="SEA1905" s="2157">
        <v>0</v>
      </c>
      <c r="SEB1905" s="1230">
        <f t="shared" si="3701"/>
        <v>0</v>
      </c>
      <c r="SEC1905" s="1193"/>
      <c r="SED1905" s="1193"/>
      <c r="SEE1905" s="2153" t="s">
        <v>788</v>
      </c>
      <c r="SEF1905" s="1800" t="s">
        <v>699</v>
      </c>
      <c r="SEG1905" s="2156">
        <v>0</v>
      </c>
      <c r="SEH1905" s="2156">
        <v>85000</v>
      </c>
      <c r="SEI1905" s="2157">
        <v>0</v>
      </c>
      <c r="SEJ1905" s="1230">
        <f t="shared" si="3703"/>
        <v>0</v>
      </c>
      <c r="SEK1905" s="1193"/>
      <c r="SEL1905" s="1193"/>
      <c r="SEM1905" s="2153" t="s">
        <v>788</v>
      </c>
      <c r="SEN1905" s="1800" t="s">
        <v>699</v>
      </c>
      <c r="SEO1905" s="2156">
        <v>0</v>
      </c>
      <c r="SEP1905" s="2156">
        <v>85000</v>
      </c>
      <c r="SEQ1905" s="2157">
        <v>0</v>
      </c>
      <c r="SER1905" s="1230">
        <f t="shared" si="3705"/>
        <v>0</v>
      </c>
      <c r="SES1905" s="1193"/>
      <c r="SET1905" s="1193"/>
      <c r="SEU1905" s="2153" t="s">
        <v>788</v>
      </c>
      <c r="SEV1905" s="1800" t="s">
        <v>699</v>
      </c>
      <c r="SEW1905" s="2156">
        <v>0</v>
      </c>
      <c r="SEX1905" s="2156">
        <v>85000</v>
      </c>
      <c r="SEY1905" s="2157">
        <v>0</v>
      </c>
      <c r="SEZ1905" s="1230">
        <f t="shared" si="3707"/>
        <v>0</v>
      </c>
      <c r="SFA1905" s="1193"/>
      <c r="SFB1905" s="1193"/>
      <c r="SFC1905" s="2153" t="s">
        <v>788</v>
      </c>
      <c r="SFD1905" s="1800" t="s">
        <v>699</v>
      </c>
      <c r="SFE1905" s="2156">
        <v>0</v>
      </c>
      <c r="SFF1905" s="2156">
        <v>85000</v>
      </c>
      <c r="SFG1905" s="2157">
        <v>0</v>
      </c>
      <c r="SFH1905" s="1230">
        <f t="shared" si="3709"/>
        <v>0</v>
      </c>
      <c r="SFI1905" s="1193"/>
      <c r="SFJ1905" s="1193"/>
      <c r="SFK1905" s="2153" t="s">
        <v>788</v>
      </c>
      <c r="SFL1905" s="1800" t="s">
        <v>699</v>
      </c>
      <c r="SFM1905" s="2156">
        <v>0</v>
      </c>
      <c r="SFN1905" s="2156">
        <v>85000</v>
      </c>
      <c r="SFO1905" s="2157">
        <v>0</v>
      </c>
      <c r="SFP1905" s="1230">
        <f t="shared" si="3711"/>
        <v>0</v>
      </c>
      <c r="SFQ1905" s="1193"/>
      <c r="SFR1905" s="1193"/>
      <c r="SFS1905" s="2153" t="s">
        <v>788</v>
      </c>
      <c r="SFT1905" s="1800" t="s">
        <v>699</v>
      </c>
      <c r="SFU1905" s="2156">
        <v>0</v>
      </c>
      <c r="SFV1905" s="2156">
        <v>85000</v>
      </c>
      <c r="SFW1905" s="2157">
        <v>0</v>
      </c>
      <c r="SFX1905" s="1230">
        <f t="shared" si="3713"/>
        <v>0</v>
      </c>
      <c r="SFY1905" s="1193"/>
      <c r="SFZ1905" s="1193"/>
      <c r="SGA1905" s="2153" t="s">
        <v>788</v>
      </c>
      <c r="SGB1905" s="1800" t="s">
        <v>699</v>
      </c>
      <c r="SGC1905" s="2156">
        <v>0</v>
      </c>
      <c r="SGD1905" s="2156">
        <v>85000</v>
      </c>
      <c r="SGE1905" s="2157">
        <v>0</v>
      </c>
      <c r="SGF1905" s="1230">
        <f t="shared" si="3715"/>
        <v>0</v>
      </c>
      <c r="SGG1905" s="1193"/>
      <c r="SGH1905" s="1193"/>
      <c r="SGI1905" s="2153" t="s">
        <v>788</v>
      </c>
      <c r="SGJ1905" s="1800" t="s">
        <v>699</v>
      </c>
      <c r="SGK1905" s="2156">
        <v>0</v>
      </c>
      <c r="SGL1905" s="2156">
        <v>85000</v>
      </c>
      <c r="SGM1905" s="2157">
        <v>0</v>
      </c>
      <c r="SGN1905" s="1230">
        <f t="shared" si="3717"/>
        <v>0</v>
      </c>
      <c r="SGO1905" s="1193"/>
      <c r="SGP1905" s="1193"/>
      <c r="SGQ1905" s="2153" t="s">
        <v>788</v>
      </c>
      <c r="SGR1905" s="1800" t="s">
        <v>699</v>
      </c>
      <c r="SGS1905" s="2156">
        <v>0</v>
      </c>
      <c r="SGT1905" s="2156">
        <v>85000</v>
      </c>
      <c r="SGU1905" s="2157">
        <v>0</v>
      </c>
      <c r="SGV1905" s="1230">
        <f t="shared" si="3719"/>
        <v>0</v>
      </c>
      <c r="SGW1905" s="1193"/>
      <c r="SGX1905" s="1193"/>
      <c r="SGY1905" s="2153" t="s">
        <v>788</v>
      </c>
      <c r="SGZ1905" s="1800" t="s">
        <v>699</v>
      </c>
      <c r="SHA1905" s="2156">
        <v>0</v>
      </c>
      <c r="SHB1905" s="2156">
        <v>85000</v>
      </c>
      <c r="SHC1905" s="2157">
        <v>0</v>
      </c>
      <c r="SHD1905" s="1230">
        <f t="shared" si="3721"/>
        <v>0</v>
      </c>
      <c r="SHE1905" s="1193"/>
      <c r="SHF1905" s="1193"/>
      <c r="SHG1905" s="2153" t="s">
        <v>788</v>
      </c>
      <c r="SHH1905" s="1800" t="s">
        <v>699</v>
      </c>
      <c r="SHI1905" s="2156">
        <v>0</v>
      </c>
      <c r="SHJ1905" s="2156">
        <v>85000</v>
      </c>
      <c r="SHK1905" s="2157">
        <v>0</v>
      </c>
      <c r="SHL1905" s="1230">
        <f t="shared" si="3723"/>
        <v>0</v>
      </c>
      <c r="SHM1905" s="1193"/>
      <c r="SHN1905" s="1193"/>
      <c r="SHO1905" s="2153" t="s">
        <v>788</v>
      </c>
      <c r="SHP1905" s="1800" t="s">
        <v>699</v>
      </c>
      <c r="SHQ1905" s="2156">
        <v>0</v>
      </c>
      <c r="SHR1905" s="2156">
        <v>85000</v>
      </c>
      <c r="SHS1905" s="2157">
        <v>0</v>
      </c>
      <c r="SHT1905" s="1230">
        <f t="shared" si="3725"/>
        <v>0</v>
      </c>
      <c r="SHU1905" s="1193"/>
      <c r="SHV1905" s="1193"/>
      <c r="SHW1905" s="2153" t="s">
        <v>788</v>
      </c>
      <c r="SHX1905" s="1800" t="s">
        <v>699</v>
      </c>
      <c r="SHY1905" s="2156">
        <v>0</v>
      </c>
      <c r="SHZ1905" s="2156">
        <v>85000</v>
      </c>
      <c r="SIA1905" s="2157">
        <v>0</v>
      </c>
      <c r="SIB1905" s="1230">
        <f t="shared" si="3727"/>
        <v>0</v>
      </c>
      <c r="SIC1905" s="1193"/>
      <c r="SID1905" s="1193"/>
      <c r="SIE1905" s="2153" t="s">
        <v>788</v>
      </c>
      <c r="SIF1905" s="1800" t="s">
        <v>699</v>
      </c>
      <c r="SIG1905" s="2156">
        <v>0</v>
      </c>
      <c r="SIH1905" s="2156">
        <v>85000</v>
      </c>
      <c r="SII1905" s="2157">
        <v>0</v>
      </c>
      <c r="SIJ1905" s="1230">
        <f t="shared" si="3729"/>
        <v>0</v>
      </c>
      <c r="SIK1905" s="1193"/>
      <c r="SIL1905" s="1193"/>
      <c r="SIM1905" s="2153" t="s">
        <v>788</v>
      </c>
      <c r="SIN1905" s="1800" t="s">
        <v>699</v>
      </c>
      <c r="SIO1905" s="2156">
        <v>0</v>
      </c>
      <c r="SIP1905" s="2156">
        <v>85000</v>
      </c>
      <c r="SIQ1905" s="2157">
        <v>0</v>
      </c>
      <c r="SIR1905" s="1230">
        <f t="shared" si="3731"/>
        <v>0</v>
      </c>
      <c r="SIS1905" s="1193"/>
      <c r="SIT1905" s="1193"/>
      <c r="SIU1905" s="2153" t="s">
        <v>788</v>
      </c>
      <c r="SIV1905" s="1800" t="s">
        <v>699</v>
      </c>
      <c r="SIW1905" s="2156">
        <v>0</v>
      </c>
      <c r="SIX1905" s="2156">
        <v>85000</v>
      </c>
      <c r="SIY1905" s="2157">
        <v>0</v>
      </c>
      <c r="SIZ1905" s="1230">
        <f t="shared" si="3733"/>
        <v>0</v>
      </c>
      <c r="SJA1905" s="1193"/>
      <c r="SJB1905" s="1193"/>
      <c r="SJC1905" s="2153" t="s">
        <v>788</v>
      </c>
      <c r="SJD1905" s="1800" t="s">
        <v>699</v>
      </c>
      <c r="SJE1905" s="2156">
        <v>0</v>
      </c>
      <c r="SJF1905" s="2156">
        <v>85000</v>
      </c>
      <c r="SJG1905" s="2157">
        <v>0</v>
      </c>
      <c r="SJH1905" s="1230">
        <f t="shared" si="3735"/>
        <v>0</v>
      </c>
      <c r="SJI1905" s="1193"/>
      <c r="SJJ1905" s="1193"/>
      <c r="SJK1905" s="2153" t="s">
        <v>788</v>
      </c>
      <c r="SJL1905" s="1800" t="s">
        <v>699</v>
      </c>
      <c r="SJM1905" s="2156">
        <v>0</v>
      </c>
      <c r="SJN1905" s="2156">
        <v>85000</v>
      </c>
      <c r="SJO1905" s="2157">
        <v>0</v>
      </c>
      <c r="SJP1905" s="1230">
        <f t="shared" si="3737"/>
        <v>0</v>
      </c>
      <c r="SJQ1905" s="1193"/>
      <c r="SJR1905" s="1193"/>
      <c r="SJS1905" s="2153" t="s">
        <v>788</v>
      </c>
      <c r="SJT1905" s="1800" t="s">
        <v>699</v>
      </c>
      <c r="SJU1905" s="2156">
        <v>0</v>
      </c>
      <c r="SJV1905" s="2156">
        <v>85000</v>
      </c>
      <c r="SJW1905" s="2157">
        <v>0</v>
      </c>
      <c r="SJX1905" s="1230">
        <f t="shared" si="3739"/>
        <v>0</v>
      </c>
      <c r="SJY1905" s="1193"/>
      <c r="SJZ1905" s="1193"/>
      <c r="SKA1905" s="2153" t="s">
        <v>788</v>
      </c>
      <c r="SKB1905" s="1800" t="s">
        <v>699</v>
      </c>
      <c r="SKC1905" s="2156">
        <v>0</v>
      </c>
      <c r="SKD1905" s="2156">
        <v>85000</v>
      </c>
      <c r="SKE1905" s="2157">
        <v>0</v>
      </c>
      <c r="SKF1905" s="1230">
        <f t="shared" si="3741"/>
        <v>0</v>
      </c>
      <c r="SKG1905" s="1193"/>
      <c r="SKH1905" s="1193"/>
      <c r="SKI1905" s="2153" t="s">
        <v>788</v>
      </c>
      <c r="SKJ1905" s="1800" t="s">
        <v>699</v>
      </c>
      <c r="SKK1905" s="2156">
        <v>0</v>
      </c>
      <c r="SKL1905" s="2156">
        <v>85000</v>
      </c>
      <c r="SKM1905" s="2157">
        <v>0</v>
      </c>
      <c r="SKN1905" s="1230">
        <f t="shared" si="3743"/>
        <v>0</v>
      </c>
      <c r="SKO1905" s="1193"/>
      <c r="SKP1905" s="1193"/>
      <c r="SKQ1905" s="2153" t="s">
        <v>788</v>
      </c>
      <c r="SKR1905" s="1800" t="s">
        <v>699</v>
      </c>
      <c r="SKS1905" s="2156">
        <v>0</v>
      </c>
      <c r="SKT1905" s="2156">
        <v>85000</v>
      </c>
      <c r="SKU1905" s="2157">
        <v>0</v>
      </c>
      <c r="SKV1905" s="1230">
        <f t="shared" si="3745"/>
        <v>0</v>
      </c>
      <c r="SKW1905" s="1193"/>
      <c r="SKX1905" s="1193"/>
      <c r="SKY1905" s="2153" t="s">
        <v>788</v>
      </c>
      <c r="SKZ1905" s="1800" t="s">
        <v>699</v>
      </c>
      <c r="SLA1905" s="2156">
        <v>0</v>
      </c>
      <c r="SLB1905" s="2156">
        <v>85000</v>
      </c>
      <c r="SLC1905" s="2157">
        <v>0</v>
      </c>
      <c r="SLD1905" s="1230">
        <f t="shared" si="3747"/>
        <v>0</v>
      </c>
      <c r="SLE1905" s="1193"/>
      <c r="SLF1905" s="1193"/>
      <c r="SLG1905" s="2153" t="s">
        <v>788</v>
      </c>
      <c r="SLH1905" s="1800" t="s">
        <v>699</v>
      </c>
      <c r="SLI1905" s="2156">
        <v>0</v>
      </c>
      <c r="SLJ1905" s="2156">
        <v>85000</v>
      </c>
      <c r="SLK1905" s="2157">
        <v>0</v>
      </c>
      <c r="SLL1905" s="1230">
        <f t="shared" si="3749"/>
        <v>0</v>
      </c>
      <c r="SLM1905" s="1193"/>
      <c r="SLN1905" s="1193"/>
      <c r="SLO1905" s="2153" t="s">
        <v>788</v>
      </c>
      <c r="SLP1905" s="1800" t="s">
        <v>699</v>
      </c>
      <c r="SLQ1905" s="2156">
        <v>0</v>
      </c>
      <c r="SLR1905" s="2156">
        <v>85000</v>
      </c>
      <c r="SLS1905" s="2157">
        <v>0</v>
      </c>
      <c r="SLT1905" s="1230">
        <f t="shared" si="3751"/>
        <v>0</v>
      </c>
      <c r="SLU1905" s="1193"/>
      <c r="SLV1905" s="1193"/>
      <c r="SLW1905" s="2153" t="s">
        <v>788</v>
      </c>
      <c r="SLX1905" s="1800" t="s">
        <v>699</v>
      </c>
      <c r="SLY1905" s="2156">
        <v>0</v>
      </c>
      <c r="SLZ1905" s="2156">
        <v>85000</v>
      </c>
      <c r="SMA1905" s="2157">
        <v>0</v>
      </c>
      <c r="SMB1905" s="1230">
        <f t="shared" si="3753"/>
        <v>0</v>
      </c>
      <c r="SMC1905" s="1193"/>
      <c r="SMD1905" s="1193"/>
      <c r="SME1905" s="2153" t="s">
        <v>788</v>
      </c>
      <c r="SMF1905" s="1800" t="s">
        <v>699</v>
      </c>
      <c r="SMG1905" s="2156">
        <v>0</v>
      </c>
      <c r="SMH1905" s="2156">
        <v>85000</v>
      </c>
      <c r="SMI1905" s="2157">
        <v>0</v>
      </c>
      <c r="SMJ1905" s="1230">
        <f t="shared" si="3755"/>
        <v>0</v>
      </c>
      <c r="SMK1905" s="1193"/>
      <c r="SML1905" s="1193"/>
      <c r="SMM1905" s="2153" t="s">
        <v>788</v>
      </c>
      <c r="SMN1905" s="1800" t="s">
        <v>699</v>
      </c>
      <c r="SMO1905" s="2156">
        <v>0</v>
      </c>
      <c r="SMP1905" s="2156">
        <v>85000</v>
      </c>
      <c r="SMQ1905" s="2157">
        <v>0</v>
      </c>
      <c r="SMR1905" s="1230">
        <f t="shared" si="3757"/>
        <v>0</v>
      </c>
      <c r="SMS1905" s="1193"/>
      <c r="SMT1905" s="1193"/>
      <c r="SMU1905" s="2153" t="s">
        <v>788</v>
      </c>
      <c r="SMV1905" s="1800" t="s">
        <v>699</v>
      </c>
      <c r="SMW1905" s="2156">
        <v>0</v>
      </c>
      <c r="SMX1905" s="2156">
        <v>85000</v>
      </c>
      <c r="SMY1905" s="2157">
        <v>0</v>
      </c>
      <c r="SMZ1905" s="1230">
        <f t="shared" si="3759"/>
        <v>0</v>
      </c>
      <c r="SNA1905" s="1193"/>
      <c r="SNB1905" s="1193"/>
      <c r="SNC1905" s="2153" t="s">
        <v>788</v>
      </c>
      <c r="SND1905" s="1800" t="s">
        <v>699</v>
      </c>
      <c r="SNE1905" s="2156">
        <v>0</v>
      </c>
      <c r="SNF1905" s="2156">
        <v>85000</v>
      </c>
      <c r="SNG1905" s="2157">
        <v>0</v>
      </c>
      <c r="SNH1905" s="1230">
        <f t="shared" si="3761"/>
        <v>0</v>
      </c>
      <c r="SNI1905" s="1193"/>
      <c r="SNJ1905" s="1193"/>
      <c r="SNK1905" s="2153" t="s">
        <v>788</v>
      </c>
      <c r="SNL1905" s="1800" t="s">
        <v>699</v>
      </c>
      <c r="SNM1905" s="2156">
        <v>0</v>
      </c>
      <c r="SNN1905" s="2156">
        <v>85000</v>
      </c>
      <c r="SNO1905" s="2157">
        <v>0</v>
      </c>
      <c r="SNP1905" s="1230">
        <f t="shared" si="3763"/>
        <v>0</v>
      </c>
      <c r="SNQ1905" s="1193"/>
      <c r="SNR1905" s="1193"/>
      <c r="SNS1905" s="2153" t="s">
        <v>788</v>
      </c>
      <c r="SNT1905" s="1800" t="s">
        <v>699</v>
      </c>
      <c r="SNU1905" s="2156">
        <v>0</v>
      </c>
      <c r="SNV1905" s="2156">
        <v>85000</v>
      </c>
      <c r="SNW1905" s="2157">
        <v>0</v>
      </c>
      <c r="SNX1905" s="1230">
        <f t="shared" si="3765"/>
        <v>0</v>
      </c>
      <c r="SNY1905" s="1193"/>
      <c r="SNZ1905" s="1193"/>
      <c r="SOA1905" s="2153" t="s">
        <v>788</v>
      </c>
      <c r="SOB1905" s="1800" t="s">
        <v>699</v>
      </c>
      <c r="SOC1905" s="2156">
        <v>0</v>
      </c>
      <c r="SOD1905" s="2156">
        <v>85000</v>
      </c>
      <c r="SOE1905" s="2157">
        <v>0</v>
      </c>
      <c r="SOF1905" s="1230">
        <f t="shared" si="3767"/>
        <v>0</v>
      </c>
      <c r="SOG1905" s="1193"/>
      <c r="SOH1905" s="1193"/>
      <c r="SOI1905" s="2153" t="s">
        <v>788</v>
      </c>
      <c r="SOJ1905" s="1800" t="s">
        <v>699</v>
      </c>
      <c r="SOK1905" s="2156">
        <v>0</v>
      </c>
      <c r="SOL1905" s="2156">
        <v>85000</v>
      </c>
      <c r="SOM1905" s="2157">
        <v>0</v>
      </c>
      <c r="SON1905" s="1230">
        <f t="shared" si="3769"/>
        <v>0</v>
      </c>
      <c r="SOO1905" s="1193"/>
      <c r="SOP1905" s="1193"/>
      <c r="SOQ1905" s="2153" t="s">
        <v>788</v>
      </c>
      <c r="SOR1905" s="1800" t="s">
        <v>699</v>
      </c>
      <c r="SOS1905" s="2156">
        <v>0</v>
      </c>
      <c r="SOT1905" s="2156">
        <v>85000</v>
      </c>
      <c r="SOU1905" s="2157">
        <v>0</v>
      </c>
      <c r="SOV1905" s="1230">
        <f t="shared" si="3771"/>
        <v>0</v>
      </c>
      <c r="SOW1905" s="1193"/>
      <c r="SOX1905" s="1193"/>
      <c r="SOY1905" s="2153" t="s">
        <v>788</v>
      </c>
      <c r="SOZ1905" s="1800" t="s">
        <v>699</v>
      </c>
      <c r="SPA1905" s="2156">
        <v>0</v>
      </c>
      <c r="SPB1905" s="2156">
        <v>85000</v>
      </c>
      <c r="SPC1905" s="2157">
        <v>0</v>
      </c>
      <c r="SPD1905" s="1230">
        <f t="shared" si="3773"/>
        <v>0</v>
      </c>
      <c r="SPE1905" s="1193"/>
      <c r="SPF1905" s="1193"/>
      <c r="SPG1905" s="2153" t="s">
        <v>788</v>
      </c>
      <c r="SPH1905" s="1800" t="s">
        <v>699</v>
      </c>
      <c r="SPI1905" s="2156">
        <v>0</v>
      </c>
      <c r="SPJ1905" s="2156">
        <v>85000</v>
      </c>
      <c r="SPK1905" s="2157">
        <v>0</v>
      </c>
      <c r="SPL1905" s="1230">
        <f t="shared" si="3775"/>
        <v>0</v>
      </c>
      <c r="SPM1905" s="1193"/>
      <c r="SPN1905" s="1193"/>
      <c r="SPO1905" s="2153" t="s">
        <v>788</v>
      </c>
      <c r="SPP1905" s="1800" t="s">
        <v>699</v>
      </c>
      <c r="SPQ1905" s="2156">
        <v>0</v>
      </c>
      <c r="SPR1905" s="2156">
        <v>85000</v>
      </c>
      <c r="SPS1905" s="2157">
        <v>0</v>
      </c>
      <c r="SPT1905" s="1230">
        <f t="shared" si="3777"/>
        <v>0</v>
      </c>
      <c r="SPU1905" s="1193"/>
      <c r="SPV1905" s="1193"/>
      <c r="SPW1905" s="2153" t="s">
        <v>788</v>
      </c>
      <c r="SPX1905" s="1800" t="s">
        <v>699</v>
      </c>
      <c r="SPY1905" s="2156">
        <v>0</v>
      </c>
      <c r="SPZ1905" s="2156">
        <v>85000</v>
      </c>
      <c r="SQA1905" s="2157">
        <v>0</v>
      </c>
      <c r="SQB1905" s="1230">
        <f t="shared" si="3779"/>
        <v>0</v>
      </c>
      <c r="SQC1905" s="1193"/>
      <c r="SQD1905" s="1193"/>
      <c r="SQE1905" s="2153" t="s">
        <v>788</v>
      </c>
      <c r="SQF1905" s="1800" t="s">
        <v>699</v>
      </c>
      <c r="SQG1905" s="2156">
        <v>0</v>
      </c>
      <c r="SQH1905" s="2156">
        <v>85000</v>
      </c>
      <c r="SQI1905" s="2157">
        <v>0</v>
      </c>
      <c r="SQJ1905" s="1230">
        <f t="shared" si="3781"/>
        <v>0</v>
      </c>
      <c r="SQK1905" s="1193"/>
      <c r="SQL1905" s="1193"/>
      <c r="SQM1905" s="2153" t="s">
        <v>788</v>
      </c>
      <c r="SQN1905" s="1800" t="s">
        <v>699</v>
      </c>
      <c r="SQO1905" s="2156">
        <v>0</v>
      </c>
      <c r="SQP1905" s="2156">
        <v>85000</v>
      </c>
      <c r="SQQ1905" s="2157">
        <v>0</v>
      </c>
      <c r="SQR1905" s="1230">
        <f t="shared" si="3783"/>
        <v>0</v>
      </c>
      <c r="SQS1905" s="1193"/>
      <c r="SQT1905" s="1193"/>
      <c r="SQU1905" s="2153" t="s">
        <v>788</v>
      </c>
      <c r="SQV1905" s="1800" t="s">
        <v>699</v>
      </c>
      <c r="SQW1905" s="2156">
        <v>0</v>
      </c>
      <c r="SQX1905" s="2156">
        <v>85000</v>
      </c>
      <c r="SQY1905" s="2157">
        <v>0</v>
      </c>
      <c r="SQZ1905" s="1230">
        <f t="shared" si="3785"/>
        <v>0</v>
      </c>
      <c r="SRA1905" s="1193"/>
      <c r="SRB1905" s="1193"/>
      <c r="SRC1905" s="2153" t="s">
        <v>788</v>
      </c>
      <c r="SRD1905" s="1800" t="s">
        <v>699</v>
      </c>
      <c r="SRE1905" s="2156">
        <v>0</v>
      </c>
      <c r="SRF1905" s="2156">
        <v>85000</v>
      </c>
      <c r="SRG1905" s="2157">
        <v>0</v>
      </c>
      <c r="SRH1905" s="1230">
        <f t="shared" si="3787"/>
        <v>0</v>
      </c>
      <c r="SRI1905" s="1193"/>
      <c r="SRJ1905" s="1193"/>
      <c r="SRK1905" s="2153" t="s">
        <v>788</v>
      </c>
      <c r="SRL1905" s="1800" t="s">
        <v>699</v>
      </c>
      <c r="SRM1905" s="2156">
        <v>0</v>
      </c>
      <c r="SRN1905" s="2156">
        <v>85000</v>
      </c>
      <c r="SRO1905" s="2157">
        <v>0</v>
      </c>
      <c r="SRP1905" s="1230">
        <f t="shared" si="3789"/>
        <v>0</v>
      </c>
      <c r="SRQ1905" s="1193"/>
      <c r="SRR1905" s="1193"/>
      <c r="SRS1905" s="2153" t="s">
        <v>788</v>
      </c>
      <c r="SRT1905" s="1800" t="s">
        <v>699</v>
      </c>
      <c r="SRU1905" s="2156">
        <v>0</v>
      </c>
      <c r="SRV1905" s="2156">
        <v>85000</v>
      </c>
      <c r="SRW1905" s="2157">
        <v>0</v>
      </c>
      <c r="SRX1905" s="1230">
        <f t="shared" si="3791"/>
        <v>0</v>
      </c>
      <c r="SRY1905" s="1193"/>
      <c r="SRZ1905" s="1193"/>
      <c r="SSA1905" s="2153" t="s">
        <v>788</v>
      </c>
      <c r="SSB1905" s="1800" t="s">
        <v>699</v>
      </c>
      <c r="SSC1905" s="2156">
        <v>0</v>
      </c>
      <c r="SSD1905" s="2156">
        <v>85000</v>
      </c>
      <c r="SSE1905" s="2157">
        <v>0</v>
      </c>
      <c r="SSF1905" s="1230">
        <f t="shared" si="3793"/>
        <v>0</v>
      </c>
      <c r="SSG1905" s="1193"/>
      <c r="SSH1905" s="1193"/>
      <c r="SSI1905" s="2153" t="s">
        <v>788</v>
      </c>
      <c r="SSJ1905" s="1800" t="s">
        <v>699</v>
      </c>
      <c r="SSK1905" s="2156">
        <v>0</v>
      </c>
      <c r="SSL1905" s="2156">
        <v>85000</v>
      </c>
      <c r="SSM1905" s="2157">
        <v>0</v>
      </c>
      <c r="SSN1905" s="1230">
        <f t="shared" si="3795"/>
        <v>0</v>
      </c>
      <c r="SSO1905" s="1193"/>
      <c r="SSP1905" s="1193"/>
      <c r="SSQ1905" s="2153" t="s">
        <v>788</v>
      </c>
      <c r="SSR1905" s="1800" t="s">
        <v>699</v>
      </c>
      <c r="SSS1905" s="2156">
        <v>0</v>
      </c>
      <c r="SST1905" s="2156">
        <v>85000</v>
      </c>
      <c r="SSU1905" s="2157">
        <v>0</v>
      </c>
      <c r="SSV1905" s="1230">
        <f t="shared" si="3797"/>
        <v>0</v>
      </c>
      <c r="SSW1905" s="1193"/>
      <c r="SSX1905" s="1193"/>
      <c r="SSY1905" s="2153" t="s">
        <v>788</v>
      </c>
      <c r="SSZ1905" s="1800" t="s">
        <v>699</v>
      </c>
      <c r="STA1905" s="2156">
        <v>0</v>
      </c>
      <c r="STB1905" s="2156">
        <v>85000</v>
      </c>
      <c r="STC1905" s="2157">
        <v>0</v>
      </c>
      <c r="STD1905" s="1230">
        <f t="shared" si="3799"/>
        <v>0</v>
      </c>
      <c r="STE1905" s="1193"/>
      <c r="STF1905" s="1193"/>
      <c r="STG1905" s="2153" t="s">
        <v>788</v>
      </c>
      <c r="STH1905" s="1800" t="s">
        <v>699</v>
      </c>
      <c r="STI1905" s="2156">
        <v>0</v>
      </c>
      <c r="STJ1905" s="2156">
        <v>85000</v>
      </c>
      <c r="STK1905" s="2157">
        <v>0</v>
      </c>
      <c r="STL1905" s="1230">
        <f t="shared" si="3801"/>
        <v>0</v>
      </c>
      <c r="STM1905" s="1193"/>
      <c r="STN1905" s="1193"/>
      <c r="STO1905" s="2153" t="s">
        <v>788</v>
      </c>
      <c r="STP1905" s="1800" t="s">
        <v>699</v>
      </c>
      <c r="STQ1905" s="2156">
        <v>0</v>
      </c>
      <c r="STR1905" s="2156">
        <v>85000</v>
      </c>
      <c r="STS1905" s="2157">
        <v>0</v>
      </c>
      <c r="STT1905" s="1230">
        <f t="shared" si="3803"/>
        <v>0</v>
      </c>
      <c r="STU1905" s="1193"/>
      <c r="STV1905" s="1193"/>
      <c r="STW1905" s="2153" t="s">
        <v>788</v>
      </c>
      <c r="STX1905" s="1800" t="s">
        <v>699</v>
      </c>
      <c r="STY1905" s="2156">
        <v>0</v>
      </c>
      <c r="STZ1905" s="2156">
        <v>85000</v>
      </c>
      <c r="SUA1905" s="2157">
        <v>0</v>
      </c>
      <c r="SUB1905" s="1230">
        <f t="shared" si="3805"/>
        <v>0</v>
      </c>
      <c r="SUC1905" s="1193"/>
      <c r="SUD1905" s="1193"/>
      <c r="SUE1905" s="2153" t="s">
        <v>788</v>
      </c>
      <c r="SUF1905" s="1800" t="s">
        <v>699</v>
      </c>
      <c r="SUG1905" s="2156">
        <v>0</v>
      </c>
      <c r="SUH1905" s="2156">
        <v>85000</v>
      </c>
      <c r="SUI1905" s="2157">
        <v>0</v>
      </c>
      <c r="SUJ1905" s="1230">
        <f t="shared" si="3807"/>
        <v>0</v>
      </c>
      <c r="SUK1905" s="1193"/>
      <c r="SUL1905" s="1193"/>
      <c r="SUM1905" s="2153" t="s">
        <v>788</v>
      </c>
      <c r="SUN1905" s="1800" t="s">
        <v>699</v>
      </c>
      <c r="SUO1905" s="2156">
        <v>0</v>
      </c>
      <c r="SUP1905" s="2156">
        <v>85000</v>
      </c>
      <c r="SUQ1905" s="2157">
        <v>0</v>
      </c>
      <c r="SUR1905" s="1230">
        <f t="shared" si="3809"/>
        <v>0</v>
      </c>
      <c r="SUS1905" s="1193"/>
      <c r="SUT1905" s="1193"/>
      <c r="SUU1905" s="2153" t="s">
        <v>788</v>
      </c>
      <c r="SUV1905" s="1800" t="s">
        <v>699</v>
      </c>
      <c r="SUW1905" s="2156">
        <v>0</v>
      </c>
      <c r="SUX1905" s="2156">
        <v>85000</v>
      </c>
      <c r="SUY1905" s="2157">
        <v>0</v>
      </c>
      <c r="SUZ1905" s="1230">
        <f t="shared" si="3811"/>
        <v>0</v>
      </c>
      <c r="SVA1905" s="1193"/>
      <c r="SVB1905" s="1193"/>
      <c r="SVC1905" s="2153" t="s">
        <v>788</v>
      </c>
      <c r="SVD1905" s="1800" t="s">
        <v>699</v>
      </c>
      <c r="SVE1905" s="2156">
        <v>0</v>
      </c>
      <c r="SVF1905" s="2156">
        <v>85000</v>
      </c>
      <c r="SVG1905" s="2157">
        <v>0</v>
      </c>
      <c r="SVH1905" s="1230">
        <f t="shared" si="3813"/>
        <v>0</v>
      </c>
      <c r="SVI1905" s="1193"/>
      <c r="SVJ1905" s="1193"/>
      <c r="SVK1905" s="2153" t="s">
        <v>788</v>
      </c>
      <c r="SVL1905" s="1800" t="s">
        <v>699</v>
      </c>
      <c r="SVM1905" s="2156">
        <v>0</v>
      </c>
      <c r="SVN1905" s="2156">
        <v>85000</v>
      </c>
      <c r="SVO1905" s="2157">
        <v>0</v>
      </c>
      <c r="SVP1905" s="1230">
        <f t="shared" si="3815"/>
        <v>0</v>
      </c>
      <c r="SVQ1905" s="1193"/>
      <c r="SVR1905" s="1193"/>
      <c r="SVS1905" s="2153" t="s">
        <v>788</v>
      </c>
      <c r="SVT1905" s="1800" t="s">
        <v>699</v>
      </c>
      <c r="SVU1905" s="2156">
        <v>0</v>
      </c>
      <c r="SVV1905" s="2156">
        <v>85000</v>
      </c>
      <c r="SVW1905" s="2157">
        <v>0</v>
      </c>
      <c r="SVX1905" s="1230">
        <f t="shared" si="3817"/>
        <v>0</v>
      </c>
      <c r="SVY1905" s="1193"/>
      <c r="SVZ1905" s="1193"/>
      <c r="SWA1905" s="2153" t="s">
        <v>788</v>
      </c>
      <c r="SWB1905" s="1800" t="s">
        <v>699</v>
      </c>
      <c r="SWC1905" s="2156">
        <v>0</v>
      </c>
      <c r="SWD1905" s="2156">
        <v>85000</v>
      </c>
      <c r="SWE1905" s="2157">
        <v>0</v>
      </c>
      <c r="SWF1905" s="1230">
        <f t="shared" si="3819"/>
        <v>0</v>
      </c>
      <c r="SWG1905" s="1193"/>
      <c r="SWH1905" s="1193"/>
      <c r="SWI1905" s="2153" t="s">
        <v>788</v>
      </c>
      <c r="SWJ1905" s="1800" t="s">
        <v>699</v>
      </c>
      <c r="SWK1905" s="2156">
        <v>0</v>
      </c>
      <c r="SWL1905" s="2156">
        <v>85000</v>
      </c>
      <c r="SWM1905" s="2157">
        <v>0</v>
      </c>
      <c r="SWN1905" s="1230">
        <f t="shared" si="3821"/>
        <v>0</v>
      </c>
      <c r="SWO1905" s="1193"/>
      <c r="SWP1905" s="1193"/>
      <c r="SWQ1905" s="2153" t="s">
        <v>788</v>
      </c>
      <c r="SWR1905" s="1800" t="s">
        <v>699</v>
      </c>
      <c r="SWS1905" s="2156">
        <v>0</v>
      </c>
      <c r="SWT1905" s="2156">
        <v>85000</v>
      </c>
      <c r="SWU1905" s="2157">
        <v>0</v>
      </c>
      <c r="SWV1905" s="1230">
        <f t="shared" si="3823"/>
        <v>0</v>
      </c>
      <c r="SWW1905" s="1193"/>
      <c r="SWX1905" s="1193"/>
      <c r="SWY1905" s="2153" t="s">
        <v>788</v>
      </c>
      <c r="SWZ1905" s="1800" t="s">
        <v>699</v>
      </c>
      <c r="SXA1905" s="2156">
        <v>0</v>
      </c>
      <c r="SXB1905" s="2156">
        <v>85000</v>
      </c>
      <c r="SXC1905" s="2157">
        <v>0</v>
      </c>
      <c r="SXD1905" s="1230">
        <f t="shared" si="3825"/>
        <v>0</v>
      </c>
      <c r="SXE1905" s="1193"/>
      <c r="SXF1905" s="1193"/>
      <c r="SXG1905" s="2153" t="s">
        <v>788</v>
      </c>
      <c r="SXH1905" s="1800" t="s">
        <v>699</v>
      </c>
      <c r="SXI1905" s="2156">
        <v>0</v>
      </c>
      <c r="SXJ1905" s="2156">
        <v>85000</v>
      </c>
      <c r="SXK1905" s="2157">
        <v>0</v>
      </c>
      <c r="SXL1905" s="1230">
        <f t="shared" si="3827"/>
        <v>0</v>
      </c>
      <c r="SXM1905" s="1193"/>
      <c r="SXN1905" s="1193"/>
      <c r="SXO1905" s="2153" t="s">
        <v>788</v>
      </c>
      <c r="SXP1905" s="1800" t="s">
        <v>699</v>
      </c>
      <c r="SXQ1905" s="2156">
        <v>0</v>
      </c>
      <c r="SXR1905" s="2156">
        <v>85000</v>
      </c>
      <c r="SXS1905" s="2157">
        <v>0</v>
      </c>
      <c r="SXT1905" s="1230">
        <f t="shared" si="3829"/>
        <v>0</v>
      </c>
      <c r="SXU1905" s="1193"/>
      <c r="SXV1905" s="1193"/>
      <c r="SXW1905" s="2153" t="s">
        <v>788</v>
      </c>
      <c r="SXX1905" s="1800" t="s">
        <v>699</v>
      </c>
      <c r="SXY1905" s="2156">
        <v>0</v>
      </c>
      <c r="SXZ1905" s="2156">
        <v>85000</v>
      </c>
      <c r="SYA1905" s="2157">
        <v>0</v>
      </c>
      <c r="SYB1905" s="1230">
        <f t="shared" si="3831"/>
        <v>0</v>
      </c>
      <c r="SYC1905" s="1193"/>
      <c r="SYD1905" s="1193"/>
      <c r="SYE1905" s="2153" t="s">
        <v>788</v>
      </c>
      <c r="SYF1905" s="1800" t="s">
        <v>699</v>
      </c>
      <c r="SYG1905" s="2156">
        <v>0</v>
      </c>
      <c r="SYH1905" s="2156">
        <v>85000</v>
      </c>
      <c r="SYI1905" s="2157">
        <v>0</v>
      </c>
      <c r="SYJ1905" s="1230">
        <f t="shared" si="3833"/>
        <v>0</v>
      </c>
      <c r="SYK1905" s="1193"/>
      <c r="SYL1905" s="1193"/>
      <c r="SYM1905" s="2153" t="s">
        <v>788</v>
      </c>
      <c r="SYN1905" s="1800" t="s">
        <v>699</v>
      </c>
      <c r="SYO1905" s="2156">
        <v>0</v>
      </c>
      <c r="SYP1905" s="2156">
        <v>85000</v>
      </c>
      <c r="SYQ1905" s="2157">
        <v>0</v>
      </c>
      <c r="SYR1905" s="1230">
        <f t="shared" si="3835"/>
        <v>0</v>
      </c>
      <c r="SYS1905" s="1193"/>
      <c r="SYT1905" s="1193"/>
      <c r="SYU1905" s="2153" t="s">
        <v>788</v>
      </c>
      <c r="SYV1905" s="1800" t="s">
        <v>699</v>
      </c>
      <c r="SYW1905" s="2156">
        <v>0</v>
      </c>
      <c r="SYX1905" s="2156">
        <v>85000</v>
      </c>
      <c r="SYY1905" s="2157">
        <v>0</v>
      </c>
      <c r="SYZ1905" s="1230">
        <f t="shared" si="3837"/>
        <v>0</v>
      </c>
      <c r="SZA1905" s="1193"/>
      <c r="SZB1905" s="1193"/>
      <c r="SZC1905" s="2153" t="s">
        <v>788</v>
      </c>
      <c r="SZD1905" s="1800" t="s">
        <v>699</v>
      </c>
      <c r="SZE1905" s="2156">
        <v>0</v>
      </c>
      <c r="SZF1905" s="2156">
        <v>85000</v>
      </c>
      <c r="SZG1905" s="2157">
        <v>0</v>
      </c>
      <c r="SZH1905" s="1230">
        <f t="shared" si="3839"/>
        <v>0</v>
      </c>
      <c r="SZI1905" s="1193"/>
      <c r="SZJ1905" s="1193"/>
      <c r="SZK1905" s="2153" t="s">
        <v>788</v>
      </c>
      <c r="SZL1905" s="1800" t="s">
        <v>699</v>
      </c>
      <c r="SZM1905" s="2156">
        <v>0</v>
      </c>
      <c r="SZN1905" s="2156">
        <v>85000</v>
      </c>
      <c r="SZO1905" s="2157">
        <v>0</v>
      </c>
      <c r="SZP1905" s="1230">
        <f t="shared" si="3841"/>
        <v>0</v>
      </c>
      <c r="SZQ1905" s="1193"/>
      <c r="SZR1905" s="1193"/>
      <c r="SZS1905" s="2153" t="s">
        <v>788</v>
      </c>
      <c r="SZT1905" s="1800" t="s">
        <v>699</v>
      </c>
      <c r="SZU1905" s="2156">
        <v>0</v>
      </c>
      <c r="SZV1905" s="2156">
        <v>85000</v>
      </c>
      <c r="SZW1905" s="2157">
        <v>0</v>
      </c>
      <c r="SZX1905" s="1230">
        <f t="shared" si="3843"/>
        <v>0</v>
      </c>
      <c r="SZY1905" s="1193"/>
      <c r="SZZ1905" s="1193"/>
      <c r="TAA1905" s="2153" t="s">
        <v>788</v>
      </c>
      <c r="TAB1905" s="1800" t="s">
        <v>699</v>
      </c>
      <c r="TAC1905" s="2156">
        <v>0</v>
      </c>
      <c r="TAD1905" s="2156">
        <v>85000</v>
      </c>
      <c r="TAE1905" s="2157">
        <v>0</v>
      </c>
      <c r="TAF1905" s="1230">
        <f t="shared" si="3845"/>
        <v>0</v>
      </c>
      <c r="TAG1905" s="1193"/>
      <c r="TAH1905" s="1193"/>
      <c r="TAI1905" s="2153" t="s">
        <v>788</v>
      </c>
      <c r="TAJ1905" s="1800" t="s">
        <v>699</v>
      </c>
      <c r="TAK1905" s="2156">
        <v>0</v>
      </c>
      <c r="TAL1905" s="2156">
        <v>85000</v>
      </c>
      <c r="TAM1905" s="2157">
        <v>0</v>
      </c>
      <c r="TAN1905" s="1230">
        <f t="shared" si="3847"/>
        <v>0</v>
      </c>
      <c r="TAO1905" s="1193"/>
      <c r="TAP1905" s="1193"/>
      <c r="TAQ1905" s="2153" t="s">
        <v>788</v>
      </c>
      <c r="TAR1905" s="1800" t="s">
        <v>699</v>
      </c>
      <c r="TAS1905" s="2156">
        <v>0</v>
      </c>
      <c r="TAT1905" s="2156">
        <v>85000</v>
      </c>
      <c r="TAU1905" s="2157">
        <v>0</v>
      </c>
      <c r="TAV1905" s="1230">
        <f t="shared" si="3849"/>
        <v>0</v>
      </c>
      <c r="TAW1905" s="1193"/>
      <c r="TAX1905" s="1193"/>
      <c r="TAY1905" s="2153" t="s">
        <v>788</v>
      </c>
      <c r="TAZ1905" s="1800" t="s">
        <v>699</v>
      </c>
      <c r="TBA1905" s="2156">
        <v>0</v>
      </c>
      <c r="TBB1905" s="2156">
        <v>85000</v>
      </c>
      <c r="TBC1905" s="2157">
        <v>0</v>
      </c>
      <c r="TBD1905" s="1230">
        <f t="shared" si="3851"/>
        <v>0</v>
      </c>
      <c r="TBE1905" s="1193"/>
      <c r="TBF1905" s="1193"/>
      <c r="TBG1905" s="2153" t="s">
        <v>788</v>
      </c>
      <c r="TBH1905" s="1800" t="s">
        <v>699</v>
      </c>
      <c r="TBI1905" s="2156">
        <v>0</v>
      </c>
      <c r="TBJ1905" s="2156">
        <v>85000</v>
      </c>
      <c r="TBK1905" s="2157">
        <v>0</v>
      </c>
      <c r="TBL1905" s="1230">
        <f t="shared" si="3853"/>
        <v>0</v>
      </c>
      <c r="TBM1905" s="1193"/>
      <c r="TBN1905" s="1193"/>
      <c r="TBO1905" s="2153" t="s">
        <v>788</v>
      </c>
      <c r="TBP1905" s="1800" t="s">
        <v>699</v>
      </c>
      <c r="TBQ1905" s="2156">
        <v>0</v>
      </c>
      <c r="TBR1905" s="2156">
        <v>85000</v>
      </c>
      <c r="TBS1905" s="2157">
        <v>0</v>
      </c>
      <c r="TBT1905" s="1230">
        <f t="shared" si="3855"/>
        <v>0</v>
      </c>
      <c r="TBU1905" s="1193"/>
      <c r="TBV1905" s="1193"/>
      <c r="TBW1905" s="2153" t="s">
        <v>788</v>
      </c>
      <c r="TBX1905" s="1800" t="s">
        <v>699</v>
      </c>
      <c r="TBY1905" s="2156">
        <v>0</v>
      </c>
      <c r="TBZ1905" s="2156">
        <v>85000</v>
      </c>
      <c r="TCA1905" s="2157">
        <v>0</v>
      </c>
      <c r="TCB1905" s="1230">
        <f t="shared" si="3857"/>
        <v>0</v>
      </c>
      <c r="TCC1905" s="1193"/>
      <c r="TCD1905" s="1193"/>
      <c r="TCE1905" s="2153" t="s">
        <v>788</v>
      </c>
      <c r="TCF1905" s="1800" t="s">
        <v>699</v>
      </c>
      <c r="TCG1905" s="2156">
        <v>0</v>
      </c>
      <c r="TCH1905" s="2156">
        <v>85000</v>
      </c>
      <c r="TCI1905" s="2157">
        <v>0</v>
      </c>
      <c r="TCJ1905" s="1230">
        <f t="shared" si="3859"/>
        <v>0</v>
      </c>
      <c r="TCK1905" s="1193"/>
      <c r="TCL1905" s="1193"/>
      <c r="TCM1905" s="2153" t="s">
        <v>788</v>
      </c>
      <c r="TCN1905" s="1800" t="s">
        <v>699</v>
      </c>
      <c r="TCO1905" s="2156">
        <v>0</v>
      </c>
      <c r="TCP1905" s="2156">
        <v>85000</v>
      </c>
      <c r="TCQ1905" s="2157">
        <v>0</v>
      </c>
      <c r="TCR1905" s="1230">
        <f t="shared" si="3861"/>
        <v>0</v>
      </c>
      <c r="TCS1905" s="1193"/>
      <c r="TCT1905" s="1193"/>
      <c r="TCU1905" s="2153" t="s">
        <v>788</v>
      </c>
      <c r="TCV1905" s="1800" t="s">
        <v>699</v>
      </c>
      <c r="TCW1905" s="2156">
        <v>0</v>
      </c>
      <c r="TCX1905" s="2156">
        <v>85000</v>
      </c>
      <c r="TCY1905" s="2157">
        <v>0</v>
      </c>
      <c r="TCZ1905" s="1230">
        <f t="shared" si="3863"/>
        <v>0</v>
      </c>
      <c r="TDA1905" s="1193"/>
      <c r="TDB1905" s="1193"/>
      <c r="TDC1905" s="2153" t="s">
        <v>788</v>
      </c>
      <c r="TDD1905" s="1800" t="s">
        <v>699</v>
      </c>
      <c r="TDE1905" s="2156">
        <v>0</v>
      </c>
      <c r="TDF1905" s="2156">
        <v>85000</v>
      </c>
      <c r="TDG1905" s="2157">
        <v>0</v>
      </c>
      <c r="TDH1905" s="1230">
        <f t="shared" si="3865"/>
        <v>0</v>
      </c>
      <c r="TDI1905" s="1193"/>
      <c r="TDJ1905" s="1193"/>
      <c r="TDK1905" s="2153" t="s">
        <v>788</v>
      </c>
      <c r="TDL1905" s="1800" t="s">
        <v>699</v>
      </c>
      <c r="TDM1905" s="2156">
        <v>0</v>
      </c>
      <c r="TDN1905" s="2156">
        <v>85000</v>
      </c>
      <c r="TDO1905" s="2157">
        <v>0</v>
      </c>
      <c r="TDP1905" s="1230">
        <f t="shared" si="3867"/>
        <v>0</v>
      </c>
      <c r="TDQ1905" s="1193"/>
      <c r="TDR1905" s="1193"/>
      <c r="TDS1905" s="2153" t="s">
        <v>788</v>
      </c>
      <c r="TDT1905" s="1800" t="s">
        <v>699</v>
      </c>
      <c r="TDU1905" s="2156">
        <v>0</v>
      </c>
      <c r="TDV1905" s="2156">
        <v>85000</v>
      </c>
      <c r="TDW1905" s="2157">
        <v>0</v>
      </c>
      <c r="TDX1905" s="1230">
        <f t="shared" si="3869"/>
        <v>0</v>
      </c>
      <c r="TDY1905" s="1193"/>
      <c r="TDZ1905" s="1193"/>
      <c r="TEA1905" s="2153" t="s">
        <v>788</v>
      </c>
      <c r="TEB1905" s="1800" t="s">
        <v>699</v>
      </c>
      <c r="TEC1905" s="2156">
        <v>0</v>
      </c>
      <c r="TED1905" s="2156">
        <v>85000</v>
      </c>
      <c r="TEE1905" s="2157">
        <v>0</v>
      </c>
      <c r="TEF1905" s="1230">
        <f t="shared" si="3871"/>
        <v>0</v>
      </c>
      <c r="TEG1905" s="1193"/>
      <c r="TEH1905" s="1193"/>
      <c r="TEI1905" s="2153" t="s">
        <v>788</v>
      </c>
      <c r="TEJ1905" s="1800" t="s">
        <v>699</v>
      </c>
      <c r="TEK1905" s="2156">
        <v>0</v>
      </c>
      <c r="TEL1905" s="2156">
        <v>85000</v>
      </c>
      <c r="TEM1905" s="2157">
        <v>0</v>
      </c>
      <c r="TEN1905" s="1230">
        <f t="shared" si="3873"/>
        <v>0</v>
      </c>
      <c r="TEO1905" s="1193"/>
      <c r="TEP1905" s="1193"/>
      <c r="TEQ1905" s="2153" t="s">
        <v>788</v>
      </c>
      <c r="TER1905" s="1800" t="s">
        <v>699</v>
      </c>
      <c r="TES1905" s="2156">
        <v>0</v>
      </c>
      <c r="TET1905" s="2156">
        <v>85000</v>
      </c>
      <c r="TEU1905" s="2157">
        <v>0</v>
      </c>
      <c r="TEV1905" s="1230">
        <f t="shared" si="3875"/>
        <v>0</v>
      </c>
      <c r="TEW1905" s="1193"/>
      <c r="TEX1905" s="1193"/>
      <c r="TEY1905" s="2153" t="s">
        <v>788</v>
      </c>
      <c r="TEZ1905" s="1800" t="s">
        <v>699</v>
      </c>
      <c r="TFA1905" s="2156">
        <v>0</v>
      </c>
      <c r="TFB1905" s="2156">
        <v>85000</v>
      </c>
      <c r="TFC1905" s="2157">
        <v>0</v>
      </c>
      <c r="TFD1905" s="1230">
        <f t="shared" si="3877"/>
        <v>0</v>
      </c>
      <c r="TFE1905" s="1193"/>
      <c r="TFF1905" s="1193"/>
      <c r="TFG1905" s="2153" t="s">
        <v>788</v>
      </c>
      <c r="TFH1905" s="1800" t="s">
        <v>699</v>
      </c>
      <c r="TFI1905" s="2156">
        <v>0</v>
      </c>
      <c r="TFJ1905" s="2156">
        <v>85000</v>
      </c>
      <c r="TFK1905" s="2157">
        <v>0</v>
      </c>
      <c r="TFL1905" s="1230">
        <f t="shared" si="3879"/>
        <v>0</v>
      </c>
      <c r="TFM1905" s="1193"/>
      <c r="TFN1905" s="1193"/>
      <c r="TFO1905" s="2153" t="s">
        <v>788</v>
      </c>
      <c r="TFP1905" s="1800" t="s">
        <v>699</v>
      </c>
      <c r="TFQ1905" s="2156">
        <v>0</v>
      </c>
      <c r="TFR1905" s="2156">
        <v>85000</v>
      </c>
      <c r="TFS1905" s="2157">
        <v>0</v>
      </c>
      <c r="TFT1905" s="1230">
        <f t="shared" si="3881"/>
        <v>0</v>
      </c>
      <c r="TFU1905" s="1193"/>
      <c r="TFV1905" s="1193"/>
      <c r="TFW1905" s="2153" t="s">
        <v>788</v>
      </c>
      <c r="TFX1905" s="1800" t="s">
        <v>699</v>
      </c>
      <c r="TFY1905" s="2156">
        <v>0</v>
      </c>
      <c r="TFZ1905" s="2156">
        <v>85000</v>
      </c>
      <c r="TGA1905" s="2157">
        <v>0</v>
      </c>
      <c r="TGB1905" s="1230">
        <f t="shared" si="3883"/>
        <v>0</v>
      </c>
      <c r="TGC1905" s="1193"/>
      <c r="TGD1905" s="1193"/>
      <c r="TGE1905" s="2153" t="s">
        <v>788</v>
      </c>
      <c r="TGF1905" s="1800" t="s">
        <v>699</v>
      </c>
      <c r="TGG1905" s="2156">
        <v>0</v>
      </c>
      <c r="TGH1905" s="2156">
        <v>85000</v>
      </c>
      <c r="TGI1905" s="2157">
        <v>0</v>
      </c>
      <c r="TGJ1905" s="1230">
        <f t="shared" si="3885"/>
        <v>0</v>
      </c>
      <c r="TGK1905" s="1193"/>
      <c r="TGL1905" s="1193"/>
      <c r="TGM1905" s="2153" t="s">
        <v>788</v>
      </c>
      <c r="TGN1905" s="1800" t="s">
        <v>699</v>
      </c>
      <c r="TGO1905" s="2156">
        <v>0</v>
      </c>
      <c r="TGP1905" s="2156">
        <v>85000</v>
      </c>
      <c r="TGQ1905" s="2157">
        <v>0</v>
      </c>
      <c r="TGR1905" s="1230">
        <f t="shared" si="3887"/>
        <v>0</v>
      </c>
      <c r="TGS1905" s="1193"/>
      <c r="TGT1905" s="1193"/>
      <c r="TGU1905" s="2153" t="s">
        <v>788</v>
      </c>
      <c r="TGV1905" s="1800" t="s">
        <v>699</v>
      </c>
      <c r="TGW1905" s="2156">
        <v>0</v>
      </c>
      <c r="TGX1905" s="2156">
        <v>85000</v>
      </c>
      <c r="TGY1905" s="2157">
        <v>0</v>
      </c>
      <c r="TGZ1905" s="1230">
        <f t="shared" si="3889"/>
        <v>0</v>
      </c>
      <c r="THA1905" s="1193"/>
      <c r="THB1905" s="1193"/>
      <c r="THC1905" s="2153" t="s">
        <v>788</v>
      </c>
      <c r="THD1905" s="1800" t="s">
        <v>699</v>
      </c>
      <c r="THE1905" s="2156">
        <v>0</v>
      </c>
      <c r="THF1905" s="2156">
        <v>85000</v>
      </c>
      <c r="THG1905" s="2157">
        <v>0</v>
      </c>
      <c r="THH1905" s="1230">
        <f t="shared" si="3891"/>
        <v>0</v>
      </c>
      <c r="THI1905" s="1193"/>
      <c r="THJ1905" s="1193"/>
      <c r="THK1905" s="2153" t="s">
        <v>788</v>
      </c>
      <c r="THL1905" s="1800" t="s">
        <v>699</v>
      </c>
      <c r="THM1905" s="2156">
        <v>0</v>
      </c>
      <c r="THN1905" s="2156">
        <v>85000</v>
      </c>
      <c r="THO1905" s="2157">
        <v>0</v>
      </c>
      <c r="THP1905" s="1230">
        <f t="shared" si="3893"/>
        <v>0</v>
      </c>
      <c r="THQ1905" s="1193"/>
      <c r="THR1905" s="1193"/>
      <c r="THS1905" s="2153" t="s">
        <v>788</v>
      </c>
      <c r="THT1905" s="1800" t="s">
        <v>699</v>
      </c>
      <c r="THU1905" s="2156">
        <v>0</v>
      </c>
      <c r="THV1905" s="2156">
        <v>85000</v>
      </c>
      <c r="THW1905" s="2157">
        <v>0</v>
      </c>
      <c r="THX1905" s="1230">
        <f t="shared" si="3895"/>
        <v>0</v>
      </c>
      <c r="THY1905" s="1193"/>
      <c r="THZ1905" s="1193"/>
      <c r="TIA1905" s="2153" t="s">
        <v>788</v>
      </c>
      <c r="TIB1905" s="1800" t="s">
        <v>699</v>
      </c>
      <c r="TIC1905" s="2156">
        <v>0</v>
      </c>
      <c r="TID1905" s="2156">
        <v>85000</v>
      </c>
      <c r="TIE1905" s="2157">
        <v>0</v>
      </c>
      <c r="TIF1905" s="1230">
        <f t="shared" si="3897"/>
        <v>0</v>
      </c>
      <c r="TIG1905" s="1193"/>
      <c r="TIH1905" s="1193"/>
      <c r="TII1905" s="2153" t="s">
        <v>788</v>
      </c>
      <c r="TIJ1905" s="1800" t="s">
        <v>699</v>
      </c>
      <c r="TIK1905" s="2156">
        <v>0</v>
      </c>
      <c r="TIL1905" s="2156">
        <v>85000</v>
      </c>
      <c r="TIM1905" s="2157">
        <v>0</v>
      </c>
      <c r="TIN1905" s="1230">
        <f t="shared" si="3899"/>
        <v>0</v>
      </c>
      <c r="TIO1905" s="1193"/>
      <c r="TIP1905" s="1193"/>
      <c r="TIQ1905" s="2153" t="s">
        <v>788</v>
      </c>
      <c r="TIR1905" s="1800" t="s">
        <v>699</v>
      </c>
      <c r="TIS1905" s="2156">
        <v>0</v>
      </c>
      <c r="TIT1905" s="2156">
        <v>85000</v>
      </c>
      <c r="TIU1905" s="2157">
        <v>0</v>
      </c>
      <c r="TIV1905" s="1230">
        <f t="shared" si="3901"/>
        <v>0</v>
      </c>
      <c r="TIW1905" s="1193"/>
      <c r="TIX1905" s="1193"/>
      <c r="TIY1905" s="2153" t="s">
        <v>788</v>
      </c>
      <c r="TIZ1905" s="1800" t="s">
        <v>699</v>
      </c>
      <c r="TJA1905" s="2156">
        <v>0</v>
      </c>
      <c r="TJB1905" s="2156">
        <v>85000</v>
      </c>
      <c r="TJC1905" s="2157">
        <v>0</v>
      </c>
      <c r="TJD1905" s="1230">
        <f t="shared" si="3903"/>
        <v>0</v>
      </c>
      <c r="TJE1905" s="1193"/>
      <c r="TJF1905" s="1193"/>
      <c r="TJG1905" s="2153" t="s">
        <v>788</v>
      </c>
      <c r="TJH1905" s="1800" t="s">
        <v>699</v>
      </c>
      <c r="TJI1905" s="2156">
        <v>0</v>
      </c>
      <c r="TJJ1905" s="2156">
        <v>85000</v>
      </c>
      <c r="TJK1905" s="2157">
        <v>0</v>
      </c>
      <c r="TJL1905" s="1230">
        <f t="shared" si="3905"/>
        <v>0</v>
      </c>
      <c r="TJM1905" s="1193"/>
      <c r="TJN1905" s="1193"/>
      <c r="TJO1905" s="2153" t="s">
        <v>788</v>
      </c>
      <c r="TJP1905" s="1800" t="s">
        <v>699</v>
      </c>
      <c r="TJQ1905" s="2156">
        <v>0</v>
      </c>
      <c r="TJR1905" s="2156">
        <v>85000</v>
      </c>
      <c r="TJS1905" s="2157">
        <v>0</v>
      </c>
      <c r="TJT1905" s="1230">
        <f t="shared" si="3907"/>
        <v>0</v>
      </c>
      <c r="TJU1905" s="1193"/>
      <c r="TJV1905" s="1193"/>
      <c r="TJW1905" s="2153" t="s">
        <v>788</v>
      </c>
      <c r="TJX1905" s="1800" t="s">
        <v>699</v>
      </c>
      <c r="TJY1905" s="2156">
        <v>0</v>
      </c>
      <c r="TJZ1905" s="2156">
        <v>85000</v>
      </c>
      <c r="TKA1905" s="2157">
        <v>0</v>
      </c>
      <c r="TKB1905" s="1230">
        <f t="shared" si="3909"/>
        <v>0</v>
      </c>
      <c r="TKC1905" s="1193"/>
      <c r="TKD1905" s="1193"/>
      <c r="TKE1905" s="2153" t="s">
        <v>788</v>
      </c>
      <c r="TKF1905" s="1800" t="s">
        <v>699</v>
      </c>
      <c r="TKG1905" s="2156">
        <v>0</v>
      </c>
      <c r="TKH1905" s="2156">
        <v>85000</v>
      </c>
      <c r="TKI1905" s="2157">
        <v>0</v>
      </c>
      <c r="TKJ1905" s="1230">
        <f t="shared" si="3911"/>
        <v>0</v>
      </c>
      <c r="TKK1905" s="1193"/>
      <c r="TKL1905" s="1193"/>
      <c r="TKM1905" s="2153" t="s">
        <v>788</v>
      </c>
      <c r="TKN1905" s="1800" t="s">
        <v>699</v>
      </c>
      <c r="TKO1905" s="2156">
        <v>0</v>
      </c>
      <c r="TKP1905" s="2156">
        <v>85000</v>
      </c>
      <c r="TKQ1905" s="2157">
        <v>0</v>
      </c>
      <c r="TKR1905" s="1230">
        <f t="shared" si="3913"/>
        <v>0</v>
      </c>
      <c r="TKS1905" s="1193"/>
      <c r="TKT1905" s="1193"/>
      <c r="TKU1905" s="2153" t="s">
        <v>788</v>
      </c>
      <c r="TKV1905" s="1800" t="s">
        <v>699</v>
      </c>
      <c r="TKW1905" s="2156">
        <v>0</v>
      </c>
      <c r="TKX1905" s="2156">
        <v>85000</v>
      </c>
      <c r="TKY1905" s="2157">
        <v>0</v>
      </c>
      <c r="TKZ1905" s="1230">
        <f t="shared" si="3915"/>
        <v>0</v>
      </c>
      <c r="TLA1905" s="1193"/>
      <c r="TLB1905" s="1193"/>
      <c r="TLC1905" s="2153" t="s">
        <v>788</v>
      </c>
      <c r="TLD1905" s="1800" t="s">
        <v>699</v>
      </c>
      <c r="TLE1905" s="2156">
        <v>0</v>
      </c>
      <c r="TLF1905" s="2156">
        <v>85000</v>
      </c>
      <c r="TLG1905" s="2157">
        <v>0</v>
      </c>
      <c r="TLH1905" s="1230">
        <f t="shared" si="3917"/>
        <v>0</v>
      </c>
      <c r="TLI1905" s="1193"/>
      <c r="TLJ1905" s="1193"/>
      <c r="TLK1905" s="2153" t="s">
        <v>788</v>
      </c>
      <c r="TLL1905" s="1800" t="s">
        <v>699</v>
      </c>
      <c r="TLM1905" s="2156">
        <v>0</v>
      </c>
      <c r="TLN1905" s="2156">
        <v>85000</v>
      </c>
      <c r="TLO1905" s="2157">
        <v>0</v>
      </c>
      <c r="TLP1905" s="1230">
        <f t="shared" si="3919"/>
        <v>0</v>
      </c>
      <c r="TLQ1905" s="1193"/>
      <c r="TLR1905" s="1193"/>
      <c r="TLS1905" s="2153" t="s">
        <v>788</v>
      </c>
      <c r="TLT1905" s="1800" t="s">
        <v>699</v>
      </c>
      <c r="TLU1905" s="2156">
        <v>0</v>
      </c>
      <c r="TLV1905" s="2156">
        <v>85000</v>
      </c>
      <c r="TLW1905" s="2157">
        <v>0</v>
      </c>
      <c r="TLX1905" s="1230">
        <f t="shared" si="3921"/>
        <v>0</v>
      </c>
      <c r="TLY1905" s="1193"/>
      <c r="TLZ1905" s="1193"/>
      <c r="TMA1905" s="2153" t="s">
        <v>788</v>
      </c>
      <c r="TMB1905" s="1800" t="s">
        <v>699</v>
      </c>
      <c r="TMC1905" s="2156">
        <v>0</v>
      </c>
      <c r="TMD1905" s="2156">
        <v>85000</v>
      </c>
      <c r="TME1905" s="2157">
        <v>0</v>
      </c>
      <c r="TMF1905" s="1230">
        <f t="shared" si="3923"/>
        <v>0</v>
      </c>
      <c r="TMG1905" s="1193"/>
      <c r="TMH1905" s="1193"/>
      <c r="TMI1905" s="2153" t="s">
        <v>788</v>
      </c>
      <c r="TMJ1905" s="1800" t="s">
        <v>699</v>
      </c>
      <c r="TMK1905" s="2156">
        <v>0</v>
      </c>
      <c r="TML1905" s="2156">
        <v>85000</v>
      </c>
      <c r="TMM1905" s="2157">
        <v>0</v>
      </c>
      <c r="TMN1905" s="1230">
        <f t="shared" si="3925"/>
        <v>0</v>
      </c>
      <c r="TMO1905" s="1193"/>
      <c r="TMP1905" s="1193"/>
      <c r="TMQ1905" s="2153" t="s">
        <v>788</v>
      </c>
      <c r="TMR1905" s="1800" t="s">
        <v>699</v>
      </c>
      <c r="TMS1905" s="2156">
        <v>0</v>
      </c>
      <c r="TMT1905" s="2156">
        <v>85000</v>
      </c>
      <c r="TMU1905" s="2157">
        <v>0</v>
      </c>
      <c r="TMV1905" s="1230">
        <f t="shared" si="3927"/>
        <v>0</v>
      </c>
      <c r="TMW1905" s="1193"/>
      <c r="TMX1905" s="1193"/>
      <c r="TMY1905" s="2153" t="s">
        <v>788</v>
      </c>
      <c r="TMZ1905" s="1800" t="s">
        <v>699</v>
      </c>
      <c r="TNA1905" s="2156">
        <v>0</v>
      </c>
      <c r="TNB1905" s="2156">
        <v>85000</v>
      </c>
      <c r="TNC1905" s="2157">
        <v>0</v>
      </c>
      <c r="TND1905" s="1230">
        <f t="shared" si="3929"/>
        <v>0</v>
      </c>
      <c r="TNE1905" s="1193"/>
      <c r="TNF1905" s="1193"/>
      <c r="TNG1905" s="2153" t="s">
        <v>788</v>
      </c>
      <c r="TNH1905" s="1800" t="s">
        <v>699</v>
      </c>
      <c r="TNI1905" s="2156">
        <v>0</v>
      </c>
      <c r="TNJ1905" s="2156">
        <v>85000</v>
      </c>
      <c r="TNK1905" s="2157">
        <v>0</v>
      </c>
      <c r="TNL1905" s="1230">
        <f t="shared" si="3931"/>
        <v>0</v>
      </c>
      <c r="TNM1905" s="1193"/>
      <c r="TNN1905" s="1193"/>
      <c r="TNO1905" s="2153" t="s">
        <v>788</v>
      </c>
      <c r="TNP1905" s="1800" t="s">
        <v>699</v>
      </c>
      <c r="TNQ1905" s="2156">
        <v>0</v>
      </c>
      <c r="TNR1905" s="2156">
        <v>85000</v>
      </c>
      <c r="TNS1905" s="2157">
        <v>0</v>
      </c>
      <c r="TNT1905" s="1230">
        <f t="shared" si="3933"/>
        <v>0</v>
      </c>
      <c r="TNU1905" s="1193"/>
      <c r="TNV1905" s="1193"/>
      <c r="TNW1905" s="2153" t="s">
        <v>788</v>
      </c>
      <c r="TNX1905" s="1800" t="s">
        <v>699</v>
      </c>
      <c r="TNY1905" s="2156">
        <v>0</v>
      </c>
      <c r="TNZ1905" s="2156">
        <v>85000</v>
      </c>
      <c r="TOA1905" s="2157">
        <v>0</v>
      </c>
      <c r="TOB1905" s="1230">
        <f t="shared" si="3935"/>
        <v>0</v>
      </c>
      <c r="TOC1905" s="1193"/>
      <c r="TOD1905" s="1193"/>
      <c r="TOE1905" s="2153" t="s">
        <v>788</v>
      </c>
      <c r="TOF1905" s="1800" t="s">
        <v>699</v>
      </c>
      <c r="TOG1905" s="2156">
        <v>0</v>
      </c>
      <c r="TOH1905" s="2156">
        <v>85000</v>
      </c>
      <c r="TOI1905" s="2157">
        <v>0</v>
      </c>
      <c r="TOJ1905" s="1230">
        <f t="shared" si="3937"/>
        <v>0</v>
      </c>
      <c r="TOK1905" s="1193"/>
      <c r="TOL1905" s="1193"/>
      <c r="TOM1905" s="2153" t="s">
        <v>788</v>
      </c>
      <c r="TON1905" s="1800" t="s">
        <v>699</v>
      </c>
      <c r="TOO1905" s="2156">
        <v>0</v>
      </c>
      <c r="TOP1905" s="2156">
        <v>85000</v>
      </c>
      <c r="TOQ1905" s="2157">
        <v>0</v>
      </c>
      <c r="TOR1905" s="1230">
        <f t="shared" si="3939"/>
        <v>0</v>
      </c>
      <c r="TOS1905" s="1193"/>
      <c r="TOT1905" s="1193"/>
      <c r="TOU1905" s="2153" t="s">
        <v>788</v>
      </c>
      <c r="TOV1905" s="1800" t="s">
        <v>699</v>
      </c>
      <c r="TOW1905" s="2156">
        <v>0</v>
      </c>
      <c r="TOX1905" s="2156">
        <v>85000</v>
      </c>
      <c r="TOY1905" s="2157">
        <v>0</v>
      </c>
      <c r="TOZ1905" s="1230">
        <f t="shared" si="3941"/>
        <v>0</v>
      </c>
      <c r="TPA1905" s="1193"/>
      <c r="TPB1905" s="1193"/>
      <c r="TPC1905" s="2153" t="s">
        <v>788</v>
      </c>
      <c r="TPD1905" s="1800" t="s">
        <v>699</v>
      </c>
      <c r="TPE1905" s="2156">
        <v>0</v>
      </c>
      <c r="TPF1905" s="2156">
        <v>85000</v>
      </c>
      <c r="TPG1905" s="2157">
        <v>0</v>
      </c>
      <c r="TPH1905" s="1230">
        <f t="shared" si="3943"/>
        <v>0</v>
      </c>
      <c r="TPI1905" s="1193"/>
      <c r="TPJ1905" s="1193"/>
      <c r="TPK1905" s="2153" t="s">
        <v>788</v>
      </c>
      <c r="TPL1905" s="1800" t="s">
        <v>699</v>
      </c>
      <c r="TPM1905" s="2156">
        <v>0</v>
      </c>
      <c r="TPN1905" s="2156">
        <v>85000</v>
      </c>
      <c r="TPO1905" s="2157">
        <v>0</v>
      </c>
      <c r="TPP1905" s="1230">
        <f t="shared" si="3945"/>
        <v>0</v>
      </c>
      <c r="TPQ1905" s="1193"/>
      <c r="TPR1905" s="1193"/>
      <c r="TPS1905" s="2153" t="s">
        <v>788</v>
      </c>
      <c r="TPT1905" s="1800" t="s">
        <v>699</v>
      </c>
      <c r="TPU1905" s="2156">
        <v>0</v>
      </c>
      <c r="TPV1905" s="2156">
        <v>85000</v>
      </c>
      <c r="TPW1905" s="2157">
        <v>0</v>
      </c>
      <c r="TPX1905" s="1230">
        <f t="shared" si="3947"/>
        <v>0</v>
      </c>
      <c r="TPY1905" s="1193"/>
      <c r="TPZ1905" s="1193"/>
      <c r="TQA1905" s="2153" t="s">
        <v>788</v>
      </c>
      <c r="TQB1905" s="1800" t="s">
        <v>699</v>
      </c>
      <c r="TQC1905" s="2156">
        <v>0</v>
      </c>
      <c r="TQD1905" s="2156">
        <v>85000</v>
      </c>
      <c r="TQE1905" s="2157">
        <v>0</v>
      </c>
      <c r="TQF1905" s="1230">
        <f t="shared" si="3949"/>
        <v>0</v>
      </c>
      <c r="TQG1905" s="1193"/>
      <c r="TQH1905" s="1193"/>
      <c r="TQI1905" s="2153" t="s">
        <v>788</v>
      </c>
      <c r="TQJ1905" s="1800" t="s">
        <v>699</v>
      </c>
      <c r="TQK1905" s="2156">
        <v>0</v>
      </c>
      <c r="TQL1905" s="2156">
        <v>85000</v>
      </c>
      <c r="TQM1905" s="2157">
        <v>0</v>
      </c>
      <c r="TQN1905" s="1230">
        <f t="shared" si="3951"/>
        <v>0</v>
      </c>
      <c r="TQO1905" s="1193"/>
      <c r="TQP1905" s="1193"/>
      <c r="TQQ1905" s="2153" t="s">
        <v>788</v>
      </c>
      <c r="TQR1905" s="1800" t="s">
        <v>699</v>
      </c>
      <c r="TQS1905" s="2156">
        <v>0</v>
      </c>
      <c r="TQT1905" s="2156">
        <v>85000</v>
      </c>
      <c r="TQU1905" s="2157">
        <v>0</v>
      </c>
      <c r="TQV1905" s="1230">
        <f t="shared" si="3953"/>
        <v>0</v>
      </c>
      <c r="TQW1905" s="1193"/>
      <c r="TQX1905" s="1193"/>
      <c r="TQY1905" s="2153" t="s">
        <v>788</v>
      </c>
      <c r="TQZ1905" s="1800" t="s">
        <v>699</v>
      </c>
      <c r="TRA1905" s="2156">
        <v>0</v>
      </c>
      <c r="TRB1905" s="2156">
        <v>85000</v>
      </c>
      <c r="TRC1905" s="2157">
        <v>0</v>
      </c>
      <c r="TRD1905" s="1230">
        <f t="shared" si="3955"/>
        <v>0</v>
      </c>
      <c r="TRE1905" s="1193"/>
      <c r="TRF1905" s="1193"/>
      <c r="TRG1905" s="2153" t="s">
        <v>788</v>
      </c>
      <c r="TRH1905" s="1800" t="s">
        <v>699</v>
      </c>
      <c r="TRI1905" s="2156">
        <v>0</v>
      </c>
      <c r="TRJ1905" s="2156">
        <v>85000</v>
      </c>
      <c r="TRK1905" s="2157">
        <v>0</v>
      </c>
      <c r="TRL1905" s="1230">
        <f t="shared" si="3957"/>
        <v>0</v>
      </c>
      <c r="TRM1905" s="1193"/>
      <c r="TRN1905" s="1193"/>
      <c r="TRO1905" s="2153" t="s">
        <v>788</v>
      </c>
      <c r="TRP1905" s="1800" t="s">
        <v>699</v>
      </c>
      <c r="TRQ1905" s="2156">
        <v>0</v>
      </c>
      <c r="TRR1905" s="2156">
        <v>85000</v>
      </c>
      <c r="TRS1905" s="2157">
        <v>0</v>
      </c>
      <c r="TRT1905" s="1230">
        <f t="shared" si="3959"/>
        <v>0</v>
      </c>
      <c r="TRU1905" s="1193"/>
      <c r="TRV1905" s="1193"/>
      <c r="TRW1905" s="2153" t="s">
        <v>788</v>
      </c>
      <c r="TRX1905" s="1800" t="s">
        <v>699</v>
      </c>
      <c r="TRY1905" s="2156">
        <v>0</v>
      </c>
      <c r="TRZ1905" s="2156">
        <v>85000</v>
      </c>
      <c r="TSA1905" s="2157">
        <v>0</v>
      </c>
      <c r="TSB1905" s="1230">
        <f t="shared" si="3961"/>
        <v>0</v>
      </c>
      <c r="TSC1905" s="1193"/>
      <c r="TSD1905" s="1193"/>
      <c r="TSE1905" s="2153" t="s">
        <v>788</v>
      </c>
      <c r="TSF1905" s="1800" t="s">
        <v>699</v>
      </c>
      <c r="TSG1905" s="2156">
        <v>0</v>
      </c>
      <c r="TSH1905" s="2156">
        <v>85000</v>
      </c>
      <c r="TSI1905" s="2157">
        <v>0</v>
      </c>
      <c r="TSJ1905" s="1230">
        <f t="shared" si="3963"/>
        <v>0</v>
      </c>
      <c r="TSK1905" s="1193"/>
      <c r="TSL1905" s="1193"/>
      <c r="TSM1905" s="2153" t="s">
        <v>788</v>
      </c>
      <c r="TSN1905" s="1800" t="s">
        <v>699</v>
      </c>
      <c r="TSO1905" s="2156">
        <v>0</v>
      </c>
      <c r="TSP1905" s="2156">
        <v>85000</v>
      </c>
      <c r="TSQ1905" s="2157">
        <v>0</v>
      </c>
      <c r="TSR1905" s="1230">
        <f t="shared" si="3965"/>
        <v>0</v>
      </c>
      <c r="TSS1905" s="1193"/>
      <c r="TST1905" s="1193"/>
      <c r="TSU1905" s="2153" t="s">
        <v>788</v>
      </c>
      <c r="TSV1905" s="1800" t="s">
        <v>699</v>
      </c>
      <c r="TSW1905" s="2156">
        <v>0</v>
      </c>
      <c r="TSX1905" s="2156">
        <v>85000</v>
      </c>
      <c r="TSY1905" s="2157">
        <v>0</v>
      </c>
      <c r="TSZ1905" s="1230">
        <f t="shared" si="3967"/>
        <v>0</v>
      </c>
      <c r="TTA1905" s="1193"/>
      <c r="TTB1905" s="1193"/>
      <c r="TTC1905" s="2153" t="s">
        <v>788</v>
      </c>
      <c r="TTD1905" s="1800" t="s">
        <v>699</v>
      </c>
      <c r="TTE1905" s="2156">
        <v>0</v>
      </c>
      <c r="TTF1905" s="2156">
        <v>85000</v>
      </c>
      <c r="TTG1905" s="2157">
        <v>0</v>
      </c>
      <c r="TTH1905" s="1230">
        <f t="shared" si="3969"/>
        <v>0</v>
      </c>
      <c r="TTI1905" s="1193"/>
      <c r="TTJ1905" s="1193"/>
      <c r="TTK1905" s="2153" t="s">
        <v>788</v>
      </c>
      <c r="TTL1905" s="1800" t="s">
        <v>699</v>
      </c>
      <c r="TTM1905" s="2156">
        <v>0</v>
      </c>
      <c r="TTN1905" s="2156">
        <v>85000</v>
      </c>
      <c r="TTO1905" s="2157">
        <v>0</v>
      </c>
      <c r="TTP1905" s="1230">
        <f t="shared" si="3971"/>
        <v>0</v>
      </c>
      <c r="TTQ1905" s="1193"/>
      <c r="TTR1905" s="1193"/>
      <c r="TTS1905" s="2153" t="s">
        <v>788</v>
      </c>
      <c r="TTT1905" s="1800" t="s">
        <v>699</v>
      </c>
      <c r="TTU1905" s="2156">
        <v>0</v>
      </c>
      <c r="TTV1905" s="2156">
        <v>85000</v>
      </c>
      <c r="TTW1905" s="2157">
        <v>0</v>
      </c>
      <c r="TTX1905" s="1230">
        <f t="shared" si="3973"/>
        <v>0</v>
      </c>
      <c r="TTY1905" s="1193"/>
      <c r="TTZ1905" s="1193"/>
      <c r="TUA1905" s="2153" t="s">
        <v>788</v>
      </c>
      <c r="TUB1905" s="1800" t="s">
        <v>699</v>
      </c>
      <c r="TUC1905" s="2156">
        <v>0</v>
      </c>
      <c r="TUD1905" s="2156">
        <v>85000</v>
      </c>
      <c r="TUE1905" s="2157">
        <v>0</v>
      </c>
      <c r="TUF1905" s="1230">
        <f t="shared" si="3975"/>
        <v>0</v>
      </c>
      <c r="TUG1905" s="1193"/>
      <c r="TUH1905" s="1193"/>
      <c r="TUI1905" s="2153" t="s">
        <v>788</v>
      </c>
      <c r="TUJ1905" s="1800" t="s">
        <v>699</v>
      </c>
      <c r="TUK1905" s="2156">
        <v>0</v>
      </c>
      <c r="TUL1905" s="2156">
        <v>85000</v>
      </c>
      <c r="TUM1905" s="2157">
        <v>0</v>
      </c>
      <c r="TUN1905" s="1230">
        <f t="shared" si="3977"/>
        <v>0</v>
      </c>
      <c r="TUO1905" s="1193"/>
      <c r="TUP1905" s="1193"/>
      <c r="TUQ1905" s="2153" t="s">
        <v>788</v>
      </c>
      <c r="TUR1905" s="1800" t="s">
        <v>699</v>
      </c>
      <c r="TUS1905" s="2156">
        <v>0</v>
      </c>
      <c r="TUT1905" s="2156">
        <v>85000</v>
      </c>
      <c r="TUU1905" s="2157">
        <v>0</v>
      </c>
      <c r="TUV1905" s="1230">
        <f t="shared" si="3979"/>
        <v>0</v>
      </c>
      <c r="TUW1905" s="1193"/>
      <c r="TUX1905" s="1193"/>
      <c r="TUY1905" s="2153" t="s">
        <v>788</v>
      </c>
      <c r="TUZ1905" s="1800" t="s">
        <v>699</v>
      </c>
      <c r="TVA1905" s="2156">
        <v>0</v>
      </c>
      <c r="TVB1905" s="2156">
        <v>85000</v>
      </c>
      <c r="TVC1905" s="2157">
        <v>0</v>
      </c>
      <c r="TVD1905" s="1230">
        <f t="shared" si="3981"/>
        <v>0</v>
      </c>
      <c r="TVE1905" s="1193"/>
      <c r="TVF1905" s="1193"/>
      <c r="TVG1905" s="2153" t="s">
        <v>788</v>
      </c>
      <c r="TVH1905" s="1800" t="s">
        <v>699</v>
      </c>
      <c r="TVI1905" s="2156">
        <v>0</v>
      </c>
      <c r="TVJ1905" s="2156">
        <v>85000</v>
      </c>
      <c r="TVK1905" s="2157">
        <v>0</v>
      </c>
      <c r="TVL1905" s="1230">
        <f t="shared" si="3983"/>
        <v>0</v>
      </c>
      <c r="TVM1905" s="1193"/>
      <c r="TVN1905" s="1193"/>
      <c r="TVO1905" s="2153" t="s">
        <v>788</v>
      </c>
      <c r="TVP1905" s="1800" t="s">
        <v>699</v>
      </c>
      <c r="TVQ1905" s="2156">
        <v>0</v>
      </c>
      <c r="TVR1905" s="2156">
        <v>85000</v>
      </c>
      <c r="TVS1905" s="2157">
        <v>0</v>
      </c>
      <c r="TVT1905" s="1230">
        <f t="shared" si="3985"/>
        <v>0</v>
      </c>
      <c r="TVU1905" s="1193"/>
      <c r="TVV1905" s="1193"/>
      <c r="TVW1905" s="2153" t="s">
        <v>788</v>
      </c>
      <c r="TVX1905" s="1800" t="s">
        <v>699</v>
      </c>
      <c r="TVY1905" s="2156">
        <v>0</v>
      </c>
      <c r="TVZ1905" s="2156">
        <v>85000</v>
      </c>
      <c r="TWA1905" s="2157">
        <v>0</v>
      </c>
      <c r="TWB1905" s="1230">
        <f t="shared" si="3987"/>
        <v>0</v>
      </c>
      <c r="TWC1905" s="1193"/>
      <c r="TWD1905" s="1193"/>
      <c r="TWE1905" s="2153" t="s">
        <v>788</v>
      </c>
      <c r="TWF1905" s="1800" t="s">
        <v>699</v>
      </c>
      <c r="TWG1905" s="2156">
        <v>0</v>
      </c>
      <c r="TWH1905" s="2156">
        <v>85000</v>
      </c>
      <c r="TWI1905" s="2157">
        <v>0</v>
      </c>
      <c r="TWJ1905" s="1230">
        <f t="shared" si="3989"/>
        <v>0</v>
      </c>
      <c r="TWK1905" s="1193"/>
      <c r="TWL1905" s="1193"/>
      <c r="TWM1905" s="2153" t="s">
        <v>788</v>
      </c>
      <c r="TWN1905" s="1800" t="s">
        <v>699</v>
      </c>
      <c r="TWO1905" s="2156">
        <v>0</v>
      </c>
      <c r="TWP1905" s="2156">
        <v>85000</v>
      </c>
      <c r="TWQ1905" s="2157">
        <v>0</v>
      </c>
      <c r="TWR1905" s="1230">
        <f t="shared" si="3991"/>
        <v>0</v>
      </c>
      <c r="TWS1905" s="1193"/>
      <c r="TWT1905" s="1193"/>
      <c r="TWU1905" s="2153" t="s">
        <v>788</v>
      </c>
      <c r="TWV1905" s="1800" t="s">
        <v>699</v>
      </c>
      <c r="TWW1905" s="2156">
        <v>0</v>
      </c>
      <c r="TWX1905" s="2156">
        <v>85000</v>
      </c>
      <c r="TWY1905" s="2157">
        <v>0</v>
      </c>
      <c r="TWZ1905" s="1230">
        <f t="shared" si="3993"/>
        <v>0</v>
      </c>
      <c r="TXA1905" s="1193"/>
      <c r="TXB1905" s="1193"/>
      <c r="TXC1905" s="2153" t="s">
        <v>788</v>
      </c>
      <c r="TXD1905" s="1800" t="s">
        <v>699</v>
      </c>
      <c r="TXE1905" s="2156">
        <v>0</v>
      </c>
      <c r="TXF1905" s="2156">
        <v>85000</v>
      </c>
      <c r="TXG1905" s="2157">
        <v>0</v>
      </c>
      <c r="TXH1905" s="1230">
        <f t="shared" si="3995"/>
        <v>0</v>
      </c>
      <c r="TXI1905" s="1193"/>
      <c r="TXJ1905" s="1193"/>
      <c r="TXK1905" s="2153" t="s">
        <v>788</v>
      </c>
      <c r="TXL1905" s="1800" t="s">
        <v>699</v>
      </c>
      <c r="TXM1905" s="2156">
        <v>0</v>
      </c>
      <c r="TXN1905" s="2156">
        <v>85000</v>
      </c>
      <c r="TXO1905" s="2157">
        <v>0</v>
      </c>
      <c r="TXP1905" s="1230">
        <f t="shared" si="3997"/>
        <v>0</v>
      </c>
      <c r="TXQ1905" s="1193"/>
      <c r="TXR1905" s="1193"/>
      <c r="TXS1905" s="2153" t="s">
        <v>788</v>
      </c>
      <c r="TXT1905" s="1800" t="s">
        <v>699</v>
      </c>
      <c r="TXU1905" s="2156">
        <v>0</v>
      </c>
      <c r="TXV1905" s="2156">
        <v>85000</v>
      </c>
      <c r="TXW1905" s="2157">
        <v>0</v>
      </c>
      <c r="TXX1905" s="1230">
        <f t="shared" si="3999"/>
        <v>0</v>
      </c>
      <c r="TXY1905" s="1193"/>
      <c r="TXZ1905" s="1193"/>
      <c r="TYA1905" s="2153" t="s">
        <v>788</v>
      </c>
      <c r="TYB1905" s="1800" t="s">
        <v>699</v>
      </c>
      <c r="TYC1905" s="2156">
        <v>0</v>
      </c>
      <c r="TYD1905" s="2156">
        <v>85000</v>
      </c>
      <c r="TYE1905" s="2157">
        <v>0</v>
      </c>
      <c r="TYF1905" s="1230">
        <f t="shared" si="4001"/>
        <v>0</v>
      </c>
      <c r="TYG1905" s="1193"/>
      <c r="TYH1905" s="1193"/>
      <c r="TYI1905" s="2153" t="s">
        <v>788</v>
      </c>
      <c r="TYJ1905" s="1800" t="s">
        <v>699</v>
      </c>
      <c r="TYK1905" s="2156">
        <v>0</v>
      </c>
      <c r="TYL1905" s="2156">
        <v>85000</v>
      </c>
      <c r="TYM1905" s="2157">
        <v>0</v>
      </c>
      <c r="TYN1905" s="1230">
        <f t="shared" si="4003"/>
        <v>0</v>
      </c>
      <c r="TYO1905" s="1193"/>
      <c r="TYP1905" s="1193"/>
      <c r="TYQ1905" s="2153" t="s">
        <v>788</v>
      </c>
      <c r="TYR1905" s="1800" t="s">
        <v>699</v>
      </c>
      <c r="TYS1905" s="2156">
        <v>0</v>
      </c>
      <c r="TYT1905" s="2156">
        <v>85000</v>
      </c>
      <c r="TYU1905" s="2157">
        <v>0</v>
      </c>
      <c r="TYV1905" s="1230">
        <f t="shared" si="4005"/>
        <v>0</v>
      </c>
      <c r="TYW1905" s="1193"/>
      <c r="TYX1905" s="1193"/>
      <c r="TYY1905" s="2153" t="s">
        <v>788</v>
      </c>
      <c r="TYZ1905" s="1800" t="s">
        <v>699</v>
      </c>
      <c r="TZA1905" s="2156">
        <v>0</v>
      </c>
      <c r="TZB1905" s="2156">
        <v>85000</v>
      </c>
      <c r="TZC1905" s="2157">
        <v>0</v>
      </c>
      <c r="TZD1905" s="1230">
        <f t="shared" si="4007"/>
        <v>0</v>
      </c>
      <c r="TZE1905" s="1193"/>
      <c r="TZF1905" s="1193"/>
      <c r="TZG1905" s="2153" t="s">
        <v>788</v>
      </c>
      <c r="TZH1905" s="1800" t="s">
        <v>699</v>
      </c>
      <c r="TZI1905" s="2156">
        <v>0</v>
      </c>
      <c r="TZJ1905" s="2156">
        <v>85000</v>
      </c>
      <c r="TZK1905" s="2157">
        <v>0</v>
      </c>
      <c r="TZL1905" s="1230">
        <f t="shared" si="4009"/>
        <v>0</v>
      </c>
      <c r="TZM1905" s="1193"/>
      <c r="TZN1905" s="1193"/>
      <c r="TZO1905" s="2153" t="s">
        <v>788</v>
      </c>
      <c r="TZP1905" s="1800" t="s">
        <v>699</v>
      </c>
      <c r="TZQ1905" s="2156">
        <v>0</v>
      </c>
      <c r="TZR1905" s="2156">
        <v>85000</v>
      </c>
      <c r="TZS1905" s="2157">
        <v>0</v>
      </c>
      <c r="TZT1905" s="1230">
        <f t="shared" si="4011"/>
        <v>0</v>
      </c>
      <c r="TZU1905" s="1193"/>
      <c r="TZV1905" s="1193"/>
      <c r="TZW1905" s="2153" t="s">
        <v>788</v>
      </c>
      <c r="TZX1905" s="1800" t="s">
        <v>699</v>
      </c>
      <c r="TZY1905" s="2156">
        <v>0</v>
      </c>
      <c r="TZZ1905" s="2156">
        <v>85000</v>
      </c>
      <c r="UAA1905" s="2157">
        <v>0</v>
      </c>
      <c r="UAB1905" s="1230">
        <f t="shared" si="4013"/>
        <v>0</v>
      </c>
      <c r="UAC1905" s="1193"/>
      <c r="UAD1905" s="1193"/>
      <c r="UAE1905" s="2153" t="s">
        <v>788</v>
      </c>
      <c r="UAF1905" s="1800" t="s">
        <v>699</v>
      </c>
      <c r="UAG1905" s="2156">
        <v>0</v>
      </c>
      <c r="UAH1905" s="2156">
        <v>85000</v>
      </c>
      <c r="UAI1905" s="2157">
        <v>0</v>
      </c>
      <c r="UAJ1905" s="1230">
        <f t="shared" si="4015"/>
        <v>0</v>
      </c>
      <c r="UAK1905" s="1193"/>
      <c r="UAL1905" s="1193"/>
      <c r="UAM1905" s="2153" t="s">
        <v>788</v>
      </c>
      <c r="UAN1905" s="1800" t="s">
        <v>699</v>
      </c>
      <c r="UAO1905" s="2156">
        <v>0</v>
      </c>
      <c r="UAP1905" s="2156">
        <v>85000</v>
      </c>
      <c r="UAQ1905" s="2157">
        <v>0</v>
      </c>
      <c r="UAR1905" s="1230">
        <f t="shared" si="4017"/>
        <v>0</v>
      </c>
      <c r="UAS1905" s="1193"/>
      <c r="UAT1905" s="1193"/>
      <c r="UAU1905" s="2153" t="s">
        <v>788</v>
      </c>
      <c r="UAV1905" s="1800" t="s">
        <v>699</v>
      </c>
      <c r="UAW1905" s="2156">
        <v>0</v>
      </c>
      <c r="UAX1905" s="2156">
        <v>85000</v>
      </c>
      <c r="UAY1905" s="2157">
        <v>0</v>
      </c>
      <c r="UAZ1905" s="1230">
        <f t="shared" si="4019"/>
        <v>0</v>
      </c>
      <c r="UBA1905" s="1193"/>
      <c r="UBB1905" s="1193"/>
      <c r="UBC1905" s="2153" t="s">
        <v>788</v>
      </c>
      <c r="UBD1905" s="1800" t="s">
        <v>699</v>
      </c>
      <c r="UBE1905" s="2156">
        <v>0</v>
      </c>
      <c r="UBF1905" s="2156">
        <v>85000</v>
      </c>
      <c r="UBG1905" s="2157">
        <v>0</v>
      </c>
      <c r="UBH1905" s="1230">
        <f t="shared" si="4021"/>
        <v>0</v>
      </c>
      <c r="UBI1905" s="1193"/>
      <c r="UBJ1905" s="1193"/>
      <c r="UBK1905" s="2153" t="s">
        <v>788</v>
      </c>
      <c r="UBL1905" s="1800" t="s">
        <v>699</v>
      </c>
      <c r="UBM1905" s="2156">
        <v>0</v>
      </c>
      <c r="UBN1905" s="2156">
        <v>85000</v>
      </c>
      <c r="UBO1905" s="2157">
        <v>0</v>
      </c>
      <c r="UBP1905" s="1230">
        <f t="shared" si="4023"/>
        <v>0</v>
      </c>
      <c r="UBQ1905" s="1193"/>
      <c r="UBR1905" s="1193"/>
      <c r="UBS1905" s="2153" t="s">
        <v>788</v>
      </c>
      <c r="UBT1905" s="1800" t="s">
        <v>699</v>
      </c>
      <c r="UBU1905" s="2156">
        <v>0</v>
      </c>
      <c r="UBV1905" s="2156">
        <v>85000</v>
      </c>
      <c r="UBW1905" s="2157">
        <v>0</v>
      </c>
      <c r="UBX1905" s="1230">
        <f t="shared" si="4025"/>
        <v>0</v>
      </c>
      <c r="UBY1905" s="1193"/>
      <c r="UBZ1905" s="1193"/>
      <c r="UCA1905" s="2153" t="s">
        <v>788</v>
      </c>
      <c r="UCB1905" s="1800" t="s">
        <v>699</v>
      </c>
      <c r="UCC1905" s="2156">
        <v>0</v>
      </c>
      <c r="UCD1905" s="2156">
        <v>85000</v>
      </c>
      <c r="UCE1905" s="2157">
        <v>0</v>
      </c>
      <c r="UCF1905" s="1230">
        <f t="shared" si="4027"/>
        <v>0</v>
      </c>
      <c r="UCG1905" s="1193"/>
      <c r="UCH1905" s="1193"/>
      <c r="UCI1905" s="2153" t="s">
        <v>788</v>
      </c>
      <c r="UCJ1905" s="1800" t="s">
        <v>699</v>
      </c>
      <c r="UCK1905" s="2156">
        <v>0</v>
      </c>
      <c r="UCL1905" s="2156">
        <v>85000</v>
      </c>
      <c r="UCM1905" s="2157">
        <v>0</v>
      </c>
      <c r="UCN1905" s="1230">
        <f t="shared" si="4029"/>
        <v>0</v>
      </c>
      <c r="UCO1905" s="1193"/>
      <c r="UCP1905" s="1193"/>
      <c r="UCQ1905" s="2153" t="s">
        <v>788</v>
      </c>
      <c r="UCR1905" s="1800" t="s">
        <v>699</v>
      </c>
      <c r="UCS1905" s="2156">
        <v>0</v>
      </c>
      <c r="UCT1905" s="2156">
        <v>85000</v>
      </c>
      <c r="UCU1905" s="2157">
        <v>0</v>
      </c>
      <c r="UCV1905" s="1230">
        <f t="shared" si="4031"/>
        <v>0</v>
      </c>
      <c r="UCW1905" s="1193"/>
      <c r="UCX1905" s="1193"/>
      <c r="UCY1905" s="2153" t="s">
        <v>788</v>
      </c>
      <c r="UCZ1905" s="1800" t="s">
        <v>699</v>
      </c>
      <c r="UDA1905" s="2156">
        <v>0</v>
      </c>
      <c r="UDB1905" s="2156">
        <v>85000</v>
      </c>
      <c r="UDC1905" s="2157">
        <v>0</v>
      </c>
      <c r="UDD1905" s="1230">
        <f t="shared" si="4033"/>
        <v>0</v>
      </c>
      <c r="UDE1905" s="1193"/>
      <c r="UDF1905" s="1193"/>
      <c r="UDG1905" s="2153" t="s">
        <v>788</v>
      </c>
      <c r="UDH1905" s="1800" t="s">
        <v>699</v>
      </c>
      <c r="UDI1905" s="2156">
        <v>0</v>
      </c>
      <c r="UDJ1905" s="2156">
        <v>85000</v>
      </c>
      <c r="UDK1905" s="2157">
        <v>0</v>
      </c>
      <c r="UDL1905" s="1230">
        <f t="shared" si="4035"/>
        <v>0</v>
      </c>
      <c r="UDM1905" s="1193"/>
      <c r="UDN1905" s="1193"/>
      <c r="UDO1905" s="2153" t="s">
        <v>788</v>
      </c>
      <c r="UDP1905" s="1800" t="s">
        <v>699</v>
      </c>
      <c r="UDQ1905" s="2156">
        <v>0</v>
      </c>
      <c r="UDR1905" s="2156">
        <v>85000</v>
      </c>
      <c r="UDS1905" s="2157">
        <v>0</v>
      </c>
      <c r="UDT1905" s="1230">
        <f t="shared" si="4037"/>
        <v>0</v>
      </c>
      <c r="UDU1905" s="1193"/>
      <c r="UDV1905" s="1193"/>
      <c r="UDW1905" s="2153" t="s">
        <v>788</v>
      </c>
      <c r="UDX1905" s="1800" t="s">
        <v>699</v>
      </c>
      <c r="UDY1905" s="2156">
        <v>0</v>
      </c>
      <c r="UDZ1905" s="2156">
        <v>85000</v>
      </c>
      <c r="UEA1905" s="2157">
        <v>0</v>
      </c>
      <c r="UEB1905" s="1230">
        <f t="shared" si="4039"/>
        <v>0</v>
      </c>
      <c r="UEC1905" s="1193"/>
      <c r="UED1905" s="1193"/>
      <c r="UEE1905" s="2153" t="s">
        <v>788</v>
      </c>
      <c r="UEF1905" s="1800" t="s">
        <v>699</v>
      </c>
      <c r="UEG1905" s="2156">
        <v>0</v>
      </c>
      <c r="UEH1905" s="2156">
        <v>85000</v>
      </c>
      <c r="UEI1905" s="2157">
        <v>0</v>
      </c>
      <c r="UEJ1905" s="1230">
        <f t="shared" si="4041"/>
        <v>0</v>
      </c>
      <c r="UEK1905" s="1193"/>
      <c r="UEL1905" s="1193"/>
      <c r="UEM1905" s="2153" t="s">
        <v>788</v>
      </c>
      <c r="UEN1905" s="1800" t="s">
        <v>699</v>
      </c>
      <c r="UEO1905" s="2156">
        <v>0</v>
      </c>
      <c r="UEP1905" s="2156">
        <v>85000</v>
      </c>
      <c r="UEQ1905" s="2157">
        <v>0</v>
      </c>
      <c r="UER1905" s="1230">
        <f t="shared" si="4043"/>
        <v>0</v>
      </c>
      <c r="UES1905" s="1193"/>
      <c r="UET1905" s="1193"/>
      <c r="UEU1905" s="2153" t="s">
        <v>788</v>
      </c>
      <c r="UEV1905" s="1800" t="s">
        <v>699</v>
      </c>
      <c r="UEW1905" s="2156">
        <v>0</v>
      </c>
      <c r="UEX1905" s="2156">
        <v>85000</v>
      </c>
      <c r="UEY1905" s="2157">
        <v>0</v>
      </c>
      <c r="UEZ1905" s="1230">
        <f t="shared" si="4045"/>
        <v>0</v>
      </c>
      <c r="UFA1905" s="1193"/>
      <c r="UFB1905" s="1193"/>
      <c r="UFC1905" s="2153" t="s">
        <v>788</v>
      </c>
      <c r="UFD1905" s="1800" t="s">
        <v>699</v>
      </c>
      <c r="UFE1905" s="2156">
        <v>0</v>
      </c>
      <c r="UFF1905" s="2156">
        <v>85000</v>
      </c>
      <c r="UFG1905" s="2157">
        <v>0</v>
      </c>
      <c r="UFH1905" s="1230">
        <f t="shared" si="4047"/>
        <v>0</v>
      </c>
      <c r="UFI1905" s="1193"/>
      <c r="UFJ1905" s="1193"/>
      <c r="UFK1905" s="2153" t="s">
        <v>788</v>
      </c>
      <c r="UFL1905" s="1800" t="s">
        <v>699</v>
      </c>
      <c r="UFM1905" s="2156">
        <v>0</v>
      </c>
      <c r="UFN1905" s="2156">
        <v>85000</v>
      </c>
      <c r="UFO1905" s="2157">
        <v>0</v>
      </c>
      <c r="UFP1905" s="1230">
        <f t="shared" si="4049"/>
        <v>0</v>
      </c>
      <c r="UFQ1905" s="1193"/>
      <c r="UFR1905" s="1193"/>
      <c r="UFS1905" s="2153" t="s">
        <v>788</v>
      </c>
      <c r="UFT1905" s="1800" t="s">
        <v>699</v>
      </c>
      <c r="UFU1905" s="2156">
        <v>0</v>
      </c>
      <c r="UFV1905" s="2156">
        <v>85000</v>
      </c>
      <c r="UFW1905" s="2157">
        <v>0</v>
      </c>
      <c r="UFX1905" s="1230">
        <f t="shared" si="4051"/>
        <v>0</v>
      </c>
      <c r="UFY1905" s="1193"/>
      <c r="UFZ1905" s="1193"/>
      <c r="UGA1905" s="2153" t="s">
        <v>788</v>
      </c>
      <c r="UGB1905" s="1800" t="s">
        <v>699</v>
      </c>
      <c r="UGC1905" s="2156">
        <v>0</v>
      </c>
      <c r="UGD1905" s="2156">
        <v>85000</v>
      </c>
      <c r="UGE1905" s="2157">
        <v>0</v>
      </c>
      <c r="UGF1905" s="1230">
        <f t="shared" si="4053"/>
        <v>0</v>
      </c>
      <c r="UGG1905" s="1193"/>
      <c r="UGH1905" s="1193"/>
      <c r="UGI1905" s="2153" t="s">
        <v>788</v>
      </c>
      <c r="UGJ1905" s="1800" t="s">
        <v>699</v>
      </c>
      <c r="UGK1905" s="2156">
        <v>0</v>
      </c>
      <c r="UGL1905" s="2156">
        <v>85000</v>
      </c>
      <c r="UGM1905" s="2157">
        <v>0</v>
      </c>
      <c r="UGN1905" s="1230">
        <f t="shared" si="4055"/>
        <v>0</v>
      </c>
      <c r="UGO1905" s="1193"/>
      <c r="UGP1905" s="1193"/>
      <c r="UGQ1905" s="2153" t="s">
        <v>788</v>
      </c>
      <c r="UGR1905" s="1800" t="s">
        <v>699</v>
      </c>
      <c r="UGS1905" s="2156">
        <v>0</v>
      </c>
      <c r="UGT1905" s="2156">
        <v>85000</v>
      </c>
      <c r="UGU1905" s="2157">
        <v>0</v>
      </c>
      <c r="UGV1905" s="1230">
        <f t="shared" si="4057"/>
        <v>0</v>
      </c>
      <c r="UGW1905" s="1193"/>
      <c r="UGX1905" s="1193"/>
      <c r="UGY1905" s="2153" t="s">
        <v>788</v>
      </c>
      <c r="UGZ1905" s="1800" t="s">
        <v>699</v>
      </c>
      <c r="UHA1905" s="2156">
        <v>0</v>
      </c>
      <c r="UHB1905" s="2156">
        <v>85000</v>
      </c>
      <c r="UHC1905" s="2157">
        <v>0</v>
      </c>
      <c r="UHD1905" s="1230">
        <f t="shared" si="4059"/>
        <v>0</v>
      </c>
      <c r="UHE1905" s="1193"/>
      <c r="UHF1905" s="1193"/>
      <c r="UHG1905" s="2153" t="s">
        <v>788</v>
      </c>
      <c r="UHH1905" s="1800" t="s">
        <v>699</v>
      </c>
      <c r="UHI1905" s="2156">
        <v>0</v>
      </c>
      <c r="UHJ1905" s="2156">
        <v>85000</v>
      </c>
      <c r="UHK1905" s="2157">
        <v>0</v>
      </c>
      <c r="UHL1905" s="1230">
        <f t="shared" si="4061"/>
        <v>0</v>
      </c>
      <c r="UHM1905" s="1193"/>
      <c r="UHN1905" s="1193"/>
      <c r="UHO1905" s="2153" t="s">
        <v>788</v>
      </c>
      <c r="UHP1905" s="1800" t="s">
        <v>699</v>
      </c>
      <c r="UHQ1905" s="2156">
        <v>0</v>
      </c>
      <c r="UHR1905" s="2156">
        <v>85000</v>
      </c>
      <c r="UHS1905" s="2157">
        <v>0</v>
      </c>
      <c r="UHT1905" s="1230">
        <f t="shared" si="4063"/>
        <v>0</v>
      </c>
      <c r="UHU1905" s="1193"/>
      <c r="UHV1905" s="1193"/>
      <c r="UHW1905" s="2153" t="s">
        <v>788</v>
      </c>
      <c r="UHX1905" s="1800" t="s">
        <v>699</v>
      </c>
      <c r="UHY1905" s="2156">
        <v>0</v>
      </c>
      <c r="UHZ1905" s="2156">
        <v>85000</v>
      </c>
      <c r="UIA1905" s="2157">
        <v>0</v>
      </c>
      <c r="UIB1905" s="1230">
        <f t="shared" si="4065"/>
        <v>0</v>
      </c>
      <c r="UIC1905" s="1193"/>
      <c r="UID1905" s="1193"/>
      <c r="UIE1905" s="2153" t="s">
        <v>788</v>
      </c>
      <c r="UIF1905" s="1800" t="s">
        <v>699</v>
      </c>
      <c r="UIG1905" s="2156">
        <v>0</v>
      </c>
      <c r="UIH1905" s="2156">
        <v>85000</v>
      </c>
      <c r="UII1905" s="2157">
        <v>0</v>
      </c>
      <c r="UIJ1905" s="1230">
        <f t="shared" si="4067"/>
        <v>0</v>
      </c>
      <c r="UIK1905" s="1193"/>
      <c r="UIL1905" s="1193"/>
      <c r="UIM1905" s="2153" t="s">
        <v>788</v>
      </c>
      <c r="UIN1905" s="1800" t="s">
        <v>699</v>
      </c>
      <c r="UIO1905" s="2156">
        <v>0</v>
      </c>
      <c r="UIP1905" s="2156">
        <v>85000</v>
      </c>
      <c r="UIQ1905" s="2157">
        <v>0</v>
      </c>
      <c r="UIR1905" s="1230">
        <f t="shared" si="4069"/>
        <v>0</v>
      </c>
      <c r="UIS1905" s="1193"/>
      <c r="UIT1905" s="1193"/>
      <c r="UIU1905" s="2153" t="s">
        <v>788</v>
      </c>
      <c r="UIV1905" s="1800" t="s">
        <v>699</v>
      </c>
      <c r="UIW1905" s="2156">
        <v>0</v>
      </c>
      <c r="UIX1905" s="2156">
        <v>85000</v>
      </c>
      <c r="UIY1905" s="2157">
        <v>0</v>
      </c>
      <c r="UIZ1905" s="1230">
        <f t="shared" si="4071"/>
        <v>0</v>
      </c>
      <c r="UJA1905" s="1193"/>
      <c r="UJB1905" s="1193"/>
      <c r="UJC1905" s="2153" t="s">
        <v>788</v>
      </c>
      <c r="UJD1905" s="1800" t="s">
        <v>699</v>
      </c>
      <c r="UJE1905" s="2156">
        <v>0</v>
      </c>
      <c r="UJF1905" s="2156">
        <v>85000</v>
      </c>
      <c r="UJG1905" s="2157">
        <v>0</v>
      </c>
      <c r="UJH1905" s="1230">
        <f t="shared" si="4073"/>
        <v>0</v>
      </c>
      <c r="UJI1905" s="1193"/>
      <c r="UJJ1905" s="1193"/>
      <c r="UJK1905" s="2153" t="s">
        <v>788</v>
      </c>
      <c r="UJL1905" s="1800" t="s">
        <v>699</v>
      </c>
      <c r="UJM1905" s="2156">
        <v>0</v>
      </c>
      <c r="UJN1905" s="2156">
        <v>85000</v>
      </c>
      <c r="UJO1905" s="2157">
        <v>0</v>
      </c>
      <c r="UJP1905" s="1230">
        <f t="shared" si="4075"/>
        <v>0</v>
      </c>
      <c r="UJQ1905" s="1193"/>
      <c r="UJR1905" s="1193"/>
      <c r="UJS1905" s="2153" t="s">
        <v>788</v>
      </c>
      <c r="UJT1905" s="1800" t="s">
        <v>699</v>
      </c>
      <c r="UJU1905" s="2156">
        <v>0</v>
      </c>
      <c r="UJV1905" s="2156">
        <v>85000</v>
      </c>
      <c r="UJW1905" s="2157">
        <v>0</v>
      </c>
      <c r="UJX1905" s="1230">
        <f t="shared" si="4077"/>
        <v>0</v>
      </c>
      <c r="UJY1905" s="1193"/>
      <c r="UJZ1905" s="1193"/>
      <c r="UKA1905" s="2153" t="s">
        <v>788</v>
      </c>
      <c r="UKB1905" s="1800" t="s">
        <v>699</v>
      </c>
      <c r="UKC1905" s="2156">
        <v>0</v>
      </c>
      <c r="UKD1905" s="2156">
        <v>85000</v>
      </c>
      <c r="UKE1905" s="2157">
        <v>0</v>
      </c>
      <c r="UKF1905" s="1230">
        <f t="shared" si="4079"/>
        <v>0</v>
      </c>
      <c r="UKG1905" s="1193"/>
      <c r="UKH1905" s="1193"/>
      <c r="UKI1905" s="2153" t="s">
        <v>788</v>
      </c>
      <c r="UKJ1905" s="1800" t="s">
        <v>699</v>
      </c>
      <c r="UKK1905" s="2156">
        <v>0</v>
      </c>
      <c r="UKL1905" s="2156">
        <v>85000</v>
      </c>
      <c r="UKM1905" s="2157">
        <v>0</v>
      </c>
      <c r="UKN1905" s="1230">
        <f t="shared" si="4081"/>
        <v>0</v>
      </c>
      <c r="UKO1905" s="1193"/>
      <c r="UKP1905" s="1193"/>
      <c r="UKQ1905" s="2153" t="s">
        <v>788</v>
      </c>
      <c r="UKR1905" s="1800" t="s">
        <v>699</v>
      </c>
      <c r="UKS1905" s="2156">
        <v>0</v>
      </c>
      <c r="UKT1905" s="2156">
        <v>85000</v>
      </c>
      <c r="UKU1905" s="2157">
        <v>0</v>
      </c>
      <c r="UKV1905" s="1230">
        <f t="shared" si="4083"/>
        <v>0</v>
      </c>
      <c r="UKW1905" s="1193"/>
      <c r="UKX1905" s="1193"/>
      <c r="UKY1905" s="2153" t="s">
        <v>788</v>
      </c>
      <c r="UKZ1905" s="1800" t="s">
        <v>699</v>
      </c>
      <c r="ULA1905" s="2156">
        <v>0</v>
      </c>
      <c r="ULB1905" s="2156">
        <v>85000</v>
      </c>
      <c r="ULC1905" s="2157">
        <v>0</v>
      </c>
      <c r="ULD1905" s="1230">
        <f t="shared" si="4085"/>
        <v>0</v>
      </c>
      <c r="ULE1905" s="1193"/>
      <c r="ULF1905" s="1193"/>
      <c r="ULG1905" s="2153" t="s">
        <v>788</v>
      </c>
      <c r="ULH1905" s="1800" t="s">
        <v>699</v>
      </c>
      <c r="ULI1905" s="2156">
        <v>0</v>
      </c>
      <c r="ULJ1905" s="2156">
        <v>85000</v>
      </c>
      <c r="ULK1905" s="2157">
        <v>0</v>
      </c>
      <c r="ULL1905" s="1230">
        <f t="shared" si="4087"/>
        <v>0</v>
      </c>
      <c r="ULM1905" s="1193"/>
      <c r="ULN1905" s="1193"/>
      <c r="ULO1905" s="2153" t="s">
        <v>788</v>
      </c>
      <c r="ULP1905" s="1800" t="s">
        <v>699</v>
      </c>
      <c r="ULQ1905" s="2156">
        <v>0</v>
      </c>
      <c r="ULR1905" s="2156">
        <v>85000</v>
      </c>
      <c r="ULS1905" s="2157">
        <v>0</v>
      </c>
      <c r="ULT1905" s="1230">
        <f t="shared" si="4089"/>
        <v>0</v>
      </c>
      <c r="ULU1905" s="1193"/>
      <c r="ULV1905" s="1193"/>
      <c r="ULW1905" s="2153" t="s">
        <v>788</v>
      </c>
      <c r="ULX1905" s="1800" t="s">
        <v>699</v>
      </c>
      <c r="ULY1905" s="2156">
        <v>0</v>
      </c>
      <c r="ULZ1905" s="2156">
        <v>85000</v>
      </c>
      <c r="UMA1905" s="2157">
        <v>0</v>
      </c>
      <c r="UMB1905" s="1230">
        <f t="shared" si="4091"/>
        <v>0</v>
      </c>
      <c r="UMC1905" s="1193"/>
      <c r="UMD1905" s="1193"/>
      <c r="UME1905" s="2153" t="s">
        <v>788</v>
      </c>
      <c r="UMF1905" s="1800" t="s">
        <v>699</v>
      </c>
      <c r="UMG1905" s="2156">
        <v>0</v>
      </c>
      <c r="UMH1905" s="2156">
        <v>85000</v>
      </c>
      <c r="UMI1905" s="2157">
        <v>0</v>
      </c>
      <c r="UMJ1905" s="1230">
        <f t="shared" si="4093"/>
        <v>0</v>
      </c>
      <c r="UMK1905" s="1193"/>
      <c r="UML1905" s="1193"/>
      <c r="UMM1905" s="2153" t="s">
        <v>788</v>
      </c>
      <c r="UMN1905" s="1800" t="s">
        <v>699</v>
      </c>
      <c r="UMO1905" s="2156">
        <v>0</v>
      </c>
      <c r="UMP1905" s="2156">
        <v>85000</v>
      </c>
      <c r="UMQ1905" s="2157">
        <v>0</v>
      </c>
      <c r="UMR1905" s="1230">
        <f t="shared" si="4095"/>
        <v>0</v>
      </c>
      <c r="UMS1905" s="1193"/>
      <c r="UMT1905" s="1193"/>
      <c r="UMU1905" s="2153" t="s">
        <v>788</v>
      </c>
      <c r="UMV1905" s="1800" t="s">
        <v>699</v>
      </c>
      <c r="UMW1905" s="2156">
        <v>0</v>
      </c>
      <c r="UMX1905" s="2156">
        <v>85000</v>
      </c>
      <c r="UMY1905" s="2157">
        <v>0</v>
      </c>
      <c r="UMZ1905" s="1230">
        <f t="shared" si="4097"/>
        <v>0</v>
      </c>
      <c r="UNA1905" s="1193"/>
      <c r="UNB1905" s="1193"/>
      <c r="UNC1905" s="2153" t="s">
        <v>788</v>
      </c>
      <c r="UND1905" s="1800" t="s">
        <v>699</v>
      </c>
      <c r="UNE1905" s="2156">
        <v>0</v>
      </c>
      <c r="UNF1905" s="2156">
        <v>85000</v>
      </c>
      <c r="UNG1905" s="2157">
        <v>0</v>
      </c>
      <c r="UNH1905" s="1230">
        <f t="shared" si="4099"/>
        <v>0</v>
      </c>
      <c r="UNI1905" s="1193"/>
      <c r="UNJ1905" s="1193"/>
      <c r="UNK1905" s="2153" t="s">
        <v>788</v>
      </c>
      <c r="UNL1905" s="1800" t="s">
        <v>699</v>
      </c>
      <c r="UNM1905" s="2156">
        <v>0</v>
      </c>
      <c r="UNN1905" s="2156">
        <v>85000</v>
      </c>
      <c r="UNO1905" s="2157">
        <v>0</v>
      </c>
      <c r="UNP1905" s="1230">
        <f t="shared" si="4101"/>
        <v>0</v>
      </c>
      <c r="UNQ1905" s="1193"/>
      <c r="UNR1905" s="1193"/>
      <c r="UNS1905" s="2153" t="s">
        <v>788</v>
      </c>
      <c r="UNT1905" s="1800" t="s">
        <v>699</v>
      </c>
      <c r="UNU1905" s="2156">
        <v>0</v>
      </c>
      <c r="UNV1905" s="2156">
        <v>85000</v>
      </c>
      <c r="UNW1905" s="2157">
        <v>0</v>
      </c>
      <c r="UNX1905" s="1230">
        <f t="shared" si="4103"/>
        <v>0</v>
      </c>
      <c r="UNY1905" s="1193"/>
      <c r="UNZ1905" s="1193"/>
      <c r="UOA1905" s="2153" t="s">
        <v>788</v>
      </c>
      <c r="UOB1905" s="1800" t="s">
        <v>699</v>
      </c>
      <c r="UOC1905" s="2156">
        <v>0</v>
      </c>
      <c r="UOD1905" s="2156">
        <v>85000</v>
      </c>
      <c r="UOE1905" s="2157">
        <v>0</v>
      </c>
      <c r="UOF1905" s="1230">
        <f t="shared" si="4105"/>
        <v>0</v>
      </c>
      <c r="UOG1905" s="1193"/>
      <c r="UOH1905" s="1193"/>
      <c r="UOI1905" s="2153" t="s">
        <v>788</v>
      </c>
      <c r="UOJ1905" s="1800" t="s">
        <v>699</v>
      </c>
      <c r="UOK1905" s="2156">
        <v>0</v>
      </c>
      <c r="UOL1905" s="2156">
        <v>85000</v>
      </c>
      <c r="UOM1905" s="2157">
        <v>0</v>
      </c>
      <c r="UON1905" s="1230">
        <f t="shared" si="4107"/>
        <v>0</v>
      </c>
      <c r="UOO1905" s="1193"/>
      <c r="UOP1905" s="1193"/>
      <c r="UOQ1905" s="2153" t="s">
        <v>788</v>
      </c>
      <c r="UOR1905" s="1800" t="s">
        <v>699</v>
      </c>
      <c r="UOS1905" s="2156">
        <v>0</v>
      </c>
      <c r="UOT1905" s="2156">
        <v>85000</v>
      </c>
      <c r="UOU1905" s="2157">
        <v>0</v>
      </c>
      <c r="UOV1905" s="1230">
        <f t="shared" si="4109"/>
        <v>0</v>
      </c>
      <c r="UOW1905" s="1193"/>
      <c r="UOX1905" s="1193"/>
      <c r="UOY1905" s="2153" t="s">
        <v>788</v>
      </c>
      <c r="UOZ1905" s="1800" t="s">
        <v>699</v>
      </c>
      <c r="UPA1905" s="2156">
        <v>0</v>
      </c>
      <c r="UPB1905" s="2156">
        <v>85000</v>
      </c>
      <c r="UPC1905" s="2157">
        <v>0</v>
      </c>
      <c r="UPD1905" s="1230">
        <f t="shared" si="4111"/>
        <v>0</v>
      </c>
      <c r="UPE1905" s="1193"/>
      <c r="UPF1905" s="1193"/>
      <c r="UPG1905" s="2153" t="s">
        <v>788</v>
      </c>
      <c r="UPH1905" s="1800" t="s">
        <v>699</v>
      </c>
      <c r="UPI1905" s="2156">
        <v>0</v>
      </c>
      <c r="UPJ1905" s="2156">
        <v>85000</v>
      </c>
      <c r="UPK1905" s="2157">
        <v>0</v>
      </c>
      <c r="UPL1905" s="1230">
        <f t="shared" si="4113"/>
        <v>0</v>
      </c>
      <c r="UPM1905" s="1193"/>
      <c r="UPN1905" s="1193"/>
      <c r="UPO1905" s="2153" t="s">
        <v>788</v>
      </c>
      <c r="UPP1905" s="1800" t="s">
        <v>699</v>
      </c>
      <c r="UPQ1905" s="2156">
        <v>0</v>
      </c>
      <c r="UPR1905" s="2156">
        <v>85000</v>
      </c>
      <c r="UPS1905" s="2157">
        <v>0</v>
      </c>
      <c r="UPT1905" s="1230">
        <f t="shared" si="4115"/>
        <v>0</v>
      </c>
      <c r="UPU1905" s="1193"/>
      <c r="UPV1905" s="1193"/>
      <c r="UPW1905" s="2153" t="s">
        <v>788</v>
      </c>
      <c r="UPX1905" s="1800" t="s">
        <v>699</v>
      </c>
      <c r="UPY1905" s="2156">
        <v>0</v>
      </c>
      <c r="UPZ1905" s="2156">
        <v>85000</v>
      </c>
      <c r="UQA1905" s="2157">
        <v>0</v>
      </c>
      <c r="UQB1905" s="1230">
        <f t="shared" si="4117"/>
        <v>0</v>
      </c>
      <c r="UQC1905" s="1193"/>
      <c r="UQD1905" s="1193"/>
      <c r="UQE1905" s="2153" t="s">
        <v>788</v>
      </c>
      <c r="UQF1905" s="1800" t="s">
        <v>699</v>
      </c>
      <c r="UQG1905" s="2156">
        <v>0</v>
      </c>
      <c r="UQH1905" s="2156">
        <v>85000</v>
      </c>
      <c r="UQI1905" s="2157">
        <v>0</v>
      </c>
      <c r="UQJ1905" s="1230">
        <f t="shared" si="4119"/>
        <v>0</v>
      </c>
      <c r="UQK1905" s="1193"/>
      <c r="UQL1905" s="1193"/>
      <c r="UQM1905" s="2153" t="s">
        <v>788</v>
      </c>
      <c r="UQN1905" s="1800" t="s">
        <v>699</v>
      </c>
      <c r="UQO1905" s="2156">
        <v>0</v>
      </c>
      <c r="UQP1905" s="2156">
        <v>85000</v>
      </c>
      <c r="UQQ1905" s="2157">
        <v>0</v>
      </c>
      <c r="UQR1905" s="1230">
        <f t="shared" si="4121"/>
        <v>0</v>
      </c>
      <c r="UQS1905" s="1193"/>
      <c r="UQT1905" s="1193"/>
      <c r="UQU1905" s="2153" t="s">
        <v>788</v>
      </c>
      <c r="UQV1905" s="1800" t="s">
        <v>699</v>
      </c>
      <c r="UQW1905" s="2156">
        <v>0</v>
      </c>
      <c r="UQX1905" s="2156">
        <v>85000</v>
      </c>
      <c r="UQY1905" s="2157">
        <v>0</v>
      </c>
      <c r="UQZ1905" s="1230">
        <f t="shared" si="4123"/>
        <v>0</v>
      </c>
      <c r="URA1905" s="1193"/>
      <c r="URB1905" s="1193"/>
      <c r="URC1905" s="2153" t="s">
        <v>788</v>
      </c>
      <c r="URD1905" s="1800" t="s">
        <v>699</v>
      </c>
      <c r="URE1905" s="2156">
        <v>0</v>
      </c>
      <c r="URF1905" s="2156">
        <v>85000</v>
      </c>
      <c r="URG1905" s="2157">
        <v>0</v>
      </c>
      <c r="URH1905" s="1230">
        <f t="shared" si="4125"/>
        <v>0</v>
      </c>
      <c r="URI1905" s="1193"/>
      <c r="URJ1905" s="1193"/>
      <c r="URK1905" s="2153" t="s">
        <v>788</v>
      </c>
      <c r="URL1905" s="1800" t="s">
        <v>699</v>
      </c>
      <c r="URM1905" s="2156">
        <v>0</v>
      </c>
      <c r="URN1905" s="2156">
        <v>85000</v>
      </c>
      <c r="URO1905" s="2157">
        <v>0</v>
      </c>
      <c r="URP1905" s="1230">
        <f t="shared" si="4127"/>
        <v>0</v>
      </c>
      <c r="URQ1905" s="1193"/>
      <c r="URR1905" s="1193"/>
      <c r="URS1905" s="2153" t="s">
        <v>788</v>
      </c>
      <c r="URT1905" s="1800" t="s">
        <v>699</v>
      </c>
      <c r="URU1905" s="2156">
        <v>0</v>
      </c>
      <c r="URV1905" s="2156">
        <v>85000</v>
      </c>
      <c r="URW1905" s="2157">
        <v>0</v>
      </c>
      <c r="URX1905" s="1230">
        <f t="shared" si="4129"/>
        <v>0</v>
      </c>
      <c r="URY1905" s="1193"/>
      <c r="URZ1905" s="1193"/>
      <c r="USA1905" s="2153" t="s">
        <v>788</v>
      </c>
      <c r="USB1905" s="1800" t="s">
        <v>699</v>
      </c>
      <c r="USC1905" s="2156">
        <v>0</v>
      </c>
      <c r="USD1905" s="2156">
        <v>85000</v>
      </c>
      <c r="USE1905" s="2157">
        <v>0</v>
      </c>
      <c r="USF1905" s="1230">
        <f t="shared" si="4131"/>
        <v>0</v>
      </c>
      <c r="USG1905" s="1193"/>
      <c r="USH1905" s="1193"/>
      <c r="USI1905" s="2153" t="s">
        <v>788</v>
      </c>
      <c r="USJ1905" s="1800" t="s">
        <v>699</v>
      </c>
      <c r="USK1905" s="2156">
        <v>0</v>
      </c>
      <c r="USL1905" s="2156">
        <v>85000</v>
      </c>
      <c r="USM1905" s="2157">
        <v>0</v>
      </c>
      <c r="USN1905" s="1230">
        <f t="shared" si="4133"/>
        <v>0</v>
      </c>
      <c r="USO1905" s="1193"/>
      <c r="USP1905" s="1193"/>
      <c r="USQ1905" s="2153" t="s">
        <v>788</v>
      </c>
      <c r="USR1905" s="1800" t="s">
        <v>699</v>
      </c>
      <c r="USS1905" s="2156">
        <v>0</v>
      </c>
      <c r="UST1905" s="2156">
        <v>85000</v>
      </c>
      <c r="USU1905" s="2157">
        <v>0</v>
      </c>
      <c r="USV1905" s="1230">
        <f t="shared" si="4135"/>
        <v>0</v>
      </c>
      <c r="USW1905" s="1193"/>
      <c r="USX1905" s="1193"/>
      <c r="USY1905" s="2153" t="s">
        <v>788</v>
      </c>
      <c r="USZ1905" s="1800" t="s">
        <v>699</v>
      </c>
      <c r="UTA1905" s="2156">
        <v>0</v>
      </c>
      <c r="UTB1905" s="2156">
        <v>85000</v>
      </c>
      <c r="UTC1905" s="2157">
        <v>0</v>
      </c>
      <c r="UTD1905" s="1230">
        <f t="shared" si="4137"/>
        <v>0</v>
      </c>
      <c r="UTE1905" s="1193"/>
      <c r="UTF1905" s="1193"/>
      <c r="UTG1905" s="2153" t="s">
        <v>788</v>
      </c>
      <c r="UTH1905" s="1800" t="s">
        <v>699</v>
      </c>
      <c r="UTI1905" s="2156">
        <v>0</v>
      </c>
      <c r="UTJ1905" s="2156">
        <v>85000</v>
      </c>
      <c r="UTK1905" s="2157">
        <v>0</v>
      </c>
      <c r="UTL1905" s="1230">
        <f t="shared" si="4139"/>
        <v>0</v>
      </c>
      <c r="UTM1905" s="1193"/>
      <c r="UTN1905" s="1193"/>
      <c r="UTO1905" s="2153" t="s">
        <v>788</v>
      </c>
      <c r="UTP1905" s="1800" t="s">
        <v>699</v>
      </c>
      <c r="UTQ1905" s="2156">
        <v>0</v>
      </c>
      <c r="UTR1905" s="2156">
        <v>85000</v>
      </c>
      <c r="UTS1905" s="2157">
        <v>0</v>
      </c>
      <c r="UTT1905" s="1230">
        <f t="shared" si="4141"/>
        <v>0</v>
      </c>
      <c r="UTU1905" s="1193"/>
      <c r="UTV1905" s="1193"/>
      <c r="UTW1905" s="2153" t="s">
        <v>788</v>
      </c>
      <c r="UTX1905" s="1800" t="s">
        <v>699</v>
      </c>
      <c r="UTY1905" s="2156">
        <v>0</v>
      </c>
      <c r="UTZ1905" s="2156">
        <v>85000</v>
      </c>
      <c r="UUA1905" s="2157">
        <v>0</v>
      </c>
      <c r="UUB1905" s="1230">
        <f t="shared" si="4143"/>
        <v>0</v>
      </c>
      <c r="UUC1905" s="1193"/>
      <c r="UUD1905" s="1193"/>
      <c r="UUE1905" s="2153" t="s">
        <v>788</v>
      </c>
      <c r="UUF1905" s="1800" t="s">
        <v>699</v>
      </c>
      <c r="UUG1905" s="2156">
        <v>0</v>
      </c>
      <c r="UUH1905" s="2156">
        <v>85000</v>
      </c>
      <c r="UUI1905" s="2157">
        <v>0</v>
      </c>
      <c r="UUJ1905" s="1230">
        <f t="shared" si="4145"/>
        <v>0</v>
      </c>
      <c r="UUK1905" s="1193"/>
      <c r="UUL1905" s="1193"/>
      <c r="UUM1905" s="2153" t="s">
        <v>788</v>
      </c>
      <c r="UUN1905" s="1800" t="s">
        <v>699</v>
      </c>
      <c r="UUO1905" s="2156">
        <v>0</v>
      </c>
      <c r="UUP1905" s="2156">
        <v>85000</v>
      </c>
      <c r="UUQ1905" s="2157">
        <v>0</v>
      </c>
      <c r="UUR1905" s="1230">
        <f t="shared" si="4147"/>
        <v>0</v>
      </c>
      <c r="UUS1905" s="1193"/>
      <c r="UUT1905" s="1193"/>
      <c r="UUU1905" s="2153" t="s">
        <v>788</v>
      </c>
      <c r="UUV1905" s="1800" t="s">
        <v>699</v>
      </c>
      <c r="UUW1905" s="2156">
        <v>0</v>
      </c>
      <c r="UUX1905" s="2156">
        <v>85000</v>
      </c>
      <c r="UUY1905" s="2157">
        <v>0</v>
      </c>
      <c r="UUZ1905" s="1230">
        <f t="shared" si="4149"/>
        <v>0</v>
      </c>
      <c r="UVA1905" s="1193"/>
      <c r="UVB1905" s="1193"/>
      <c r="UVC1905" s="2153" t="s">
        <v>788</v>
      </c>
      <c r="UVD1905" s="1800" t="s">
        <v>699</v>
      </c>
      <c r="UVE1905" s="2156">
        <v>0</v>
      </c>
      <c r="UVF1905" s="2156">
        <v>85000</v>
      </c>
      <c r="UVG1905" s="2157">
        <v>0</v>
      </c>
      <c r="UVH1905" s="1230">
        <f t="shared" si="4151"/>
        <v>0</v>
      </c>
      <c r="UVI1905" s="1193"/>
      <c r="UVJ1905" s="1193"/>
      <c r="UVK1905" s="2153" t="s">
        <v>788</v>
      </c>
      <c r="UVL1905" s="1800" t="s">
        <v>699</v>
      </c>
      <c r="UVM1905" s="2156">
        <v>0</v>
      </c>
      <c r="UVN1905" s="2156">
        <v>85000</v>
      </c>
      <c r="UVO1905" s="2157">
        <v>0</v>
      </c>
      <c r="UVP1905" s="1230">
        <f t="shared" si="4153"/>
        <v>0</v>
      </c>
      <c r="UVQ1905" s="1193"/>
      <c r="UVR1905" s="1193"/>
      <c r="UVS1905" s="2153" t="s">
        <v>788</v>
      </c>
      <c r="UVT1905" s="1800" t="s">
        <v>699</v>
      </c>
      <c r="UVU1905" s="2156">
        <v>0</v>
      </c>
      <c r="UVV1905" s="2156">
        <v>85000</v>
      </c>
      <c r="UVW1905" s="2157">
        <v>0</v>
      </c>
      <c r="UVX1905" s="1230">
        <f t="shared" si="4155"/>
        <v>0</v>
      </c>
      <c r="UVY1905" s="1193"/>
      <c r="UVZ1905" s="1193"/>
      <c r="UWA1905" s="2153" t="s">
        <v>788</v>
      </c>
      <c r="UWB1905" s="1800" t="s">
        <v>699</v>
      </c>
      <c r="UWC1905" s="2156">
        <v>0</v>
      </c>
      <c r="UWD1905" s="2156">
        <v>85000</v>
      </c>
      <c r="UWE1905" s="2157">
        <v>0</v>
      </c>
      <c r="UWF1905" s="1230">
        <f t="shared" si="4157"/>
        <v>0</v>
      </c>
      <c r="UWG1905" s="1193"/>
      <c r="UWH1905" s="1193"/>
      <c r="UWI1905" s="2153" t="s">
        <v>788</v>
      </c>
      <c r="UWJ1905" s="1800" t="s">
        <v>699</v>
      </c>
      <c r="UWK1905" s="2156">
        <v>0</v>
      </c>
      <c r="UWL1905" s="2156">
        <v>85000</v>
      </c>
      <c r="UWM1905" s="2157">
        <v>0</v>
      </c>
      <c r="UWN1905" s="1230">
        <f t="shared" si="4159"/>
        <v>0</v>
      </c>
      <c r="UWO1905" s="1193"/>
      <c r="UWP1905" s="1193"/>
      <c r="UWQ1905" s="2153" t="s">
        <v>788</v>
      </c>
      <c r="UWR1905" s="1800" t="s">
        <v>699</v>
      </c>
      <c r="UWS1905" s="2156">
        <v>0</v>
      </c>
      <c r="UWT1905" s="2156">
        <v>85000</v>
      </c>
      <c r="UWU1905" s="2157">
        <v>0</v>
      </c>
      <c r="UWV1905" s="1230">
        <f t="shared" si="4161"/>
        <v>0</v>
      </c>
      <c r="UWW1905" s="1193"/>
      <c r="UWX1905" s="1193"/>
      <c r="UWY1905" s="2153" t="s">
        <v>788</v>
      </c>
      <c r="UWZ1905" s="1800" t="s">
        <v>699</v>
      </c>
      <c r="UXA1905" s="2156">
        <v>0</v>
      </c>
      <c r="UXB1905" s="2156">
        <v>85000</v>
      </c>
      <c r="UXC1905" s="2157">
        <v>0</v>
      </c>
      <c r="UXD1905" s="1230">
        <f t="shared" si="4163"/>
        <v>0</v>
      </c>
      <c r="UXE1905" s="1193"/>
      <c r="UXF1905" s="1193"/>
      <c r="UXG1905" s="2153" t="s">
        <v>788</v>
      </c>
      <c r="UXH1905" s="1800" t="s">
        <v>699</v>
      </c>
      <c r="UXI1905" s="2156">
        <v>0</v>
      </c>
      <c r="UXJ1905" s="2156">
        <v>85000</v>
      </c>
      <c r="UXK1905" s="2157">
        <v>0</v>
      </c>
      <c r="UXL1905" s="1230">
        <f t="shared" si="4165"/>
        <v>0</v>
      </c>
      <c r="UXM1905" s="1193"/>
      <c r="UXN1905" s="1193"/>
      <c r="UXO1905" s="2153" t="s">
        <v>788</v>
      </c>
      <c r="UXP1905" s="1800" t="s">
        <v>699</v>
      </c>
      <c r="UXQ1905" s="2156">
        <v>0</v>
      </c>
      <c r="UXR1905" s="2156">
        <v>85000</v>
      </c>
      <c r="UXS1905" s="2157">
        <v>0</v>
      </c>
      <c r="UXT1905" s="1230">
        <f t="shared" si="4167"/>
        <v>0</v>
      </c>
      <c r="UXU1905" s="1193"/>
      <c r="UXV1905" s="1193"/>
      <c r="UXW1905" s="2153" t="s">
        <v>788</v>
      </c>
      <c r="UXX1905" s="1800" t="s">
        <v>699</v>
      </c>
      <c r="UXY1905" s="2156">
        <v>0</v>
      </c>
      <c r="UXZ1905" s="2156">
        <v>85000</v>
      </c>
      <c r="UYA1905" s="2157">
        <v>0</v>
      </c>
      <c r="UYB1905" s="1230">
        <f t="shared" si="4169"/>
        <v>0</v>
      </c>
      <c r="UYC1905" s="1193"/>
      <c r="UYD1905" s="1193"/>
      <c r="UYE1905" s="2153" t="s">
        <v>788</v>
      </c>
      <c r="UYF1905" s="1800" t="s">
        <v>699</v>
      </c>
      <c r="UYG1905" s="2156">
        <v>0</v>
      </c>
      <c r="UYH1905" s="2156">
        <v>85000</v>
      </c>
      <c r="UYI1905" s="2157">
        <v>0</v>
      </c>
      <c r="UYJ1905" s="1230">
        <f t="shared" si="4171"/>
        <v>0</v>
      </c>
      <c r="UYK1905" s="1193"/>
      <c r="UYL1905" s="1193"/>
      <c r="UYM1905" s="2153" t="s">
        <v>788</v>
      </c>
      <c r="UYN1905" s="1800" t="s">
        <v>699</v>
      </c>
      <c r="UYO1905" s="2156">
        <v>0</v>
      </c>
      <c r="UYP1905" s="2156">
        <v>85000</v>
      </c>
      <c r="UYQ1905" s="2157">
        <v>0</v>
      </c>
      <c r="UYR1905" s="1230">
        <f t="shared" si="4173"/>
        <v>0</v>
      </c>
      <c r="UYS1905" s="1193"/>
      <c r="UYT1905" s="1193"/>
      <c r="UYU1905" s="2153" t="s">
        <v>788</v>
      </c>
      <c r="UYV1905" s="1800" t="s">
        <v>699</v>
      </c>
      <c r="UYW1905" s="2156">
        <v>0</v>
      </c>
      <c r="UYX1905" s="2156">
        <v>85000</v>
      </c>
      <c r="UYY1905" s="2157">
        <v>0</v>
      </c>
      <c r="UYZ1905" s="1230">
        <f t="shared" si="4175"/>
        <v>0</v>
      </c>
      <c r="UZA1905" s="1193"/>
      <c r="UZB1905" s="1193"/>
      <c r="UZC1905" s="2153" t="s">
        <v>788</v>
      </c>
      <c r="UZD1905" s="1800" t="s">
        <v>699</v>
      </c>
      <c r="UZE1905" s="2156">
        <v>0</v>
      </c>
      <c r="UZF1905" s="2156">
        <v>85000</v>
      </c>
      <c r="UZG1905" s="2157">
        <v>0</v>
      </c>
      <c r="UZH1905" s="1230">
        <f t="shared" si="4177"/>
        <v>0</v>
      </c>
      <c r="UZI1905" s="1193"/>
      <c r="UZJ1905" s="1193"/>
      <c r="UZK1905" s="2153" t="s">
        <v>788</v>
      </c>
      <c r="UZL1905" s="1800" t="s">
        <v>699</v>
      </c>
      <c r="UZM1905" s="2156">
        <v>0</v>
      </c>
      <c r="UZN1905" s="2156">
        <v>85000</v>
      </c>
      <c r="UZO1905" s="2157">
        <v>0</v>
      </c>
      <c r="UZP1905" s="1230">
        <f t="shared" si="4179"/>
        <v>0</v>
      </c>
      <c r="UZQ1905" s="1193"/>
      <c r="UZR1905" s="1193"/>
      <c r="UZS1905" s="2153" t="s">
        <v>788</v>
      </c>
      <c r="UZT1905" s="1800" t="s">
        <v>699</v>
      </c>
      <c r="UZU1905" s="2156">
        <v>0</v>
      </c>
      <c r="UZV1905" s="2156">
        <v>85000</v>
      </c>
      <c r="UZW1905" s="2157">
        <v>0</v>
      </c>
      <c r="UZX1905" s="1230">
        <f t="shared" si="4181"/>
        <v>0</v>
      </c>
      <c r="UZY1905" s="1193"/>
      <c r="UZZ1905" s="1193"/>
      <c r="VAA1905" s="2153" t="s">
        <v>788</v>
      </c>
      <c r="VAB1905" s="1800" t="s">
        <v>699</v>
      </c>
      <c r="VAC1905" s="2156">
        <v>0</v>
      </c>
      <c r="VAD1905" s="2156">
        <v>85000</v>
      </c>
      <c r="VAE1905" s="2157">
        <v>0</v>
      </c>
      <c r="VAF1905" s="1230">
        <f t="shared" si="4183"/>
        <v>0</v>
      </c>
      <c r="VAG1905" s="1193"/>
      <c r="VAH1905" s="1193"/>
      <c r="VAI1905" s="2153" t="s">
        <v>788</v>
      </c>
      <c r="VAJ1905" s="1800" t="s">
        <v>699</v>
      </c>
      <c r="VAK1905" s="2156">
        <v>0</v>
      </c>
      <c r="VAL1905" s="2156">
        <v>85000</v>
      </c>
      <c r="VAM1905" s="2157">
        <v>0</v>
      </c>
      <c r="VAN1905" s="1230">
        <f t="shared" si="4185"/>
        <v>0</v>
      </c>
      <c r="VAO1905" s="1193"/>
      <c r="VAP1905" s="1193"/>
      <c r="VAQ1905" s="2153" t="s">
        <v>788</v>
      </c>
      <c r="VAR1905" s="1800" t="s">
        <v>699</v>
      </c>
      <c r="VAS1905" s="2156">
        <v>0</v>
      </c>
      <c r="VAT1905" s="2156">
        <v>85000</v>
      </c>
      <c r="VAU1905" s="2157">
        <v>0</v>
      </c>
      <c r="VAV1905" s="1230">
        <f t="shared" si="4187"/>
        <v>0</v>
      </c>
      <c r="VAW1905" s="1193"/>
      <c r="VAX1905" s="1193"/>
      <c r="VAY1905" s="2153" t="s">
        <v>788</v>
      </c>
      <c r="VAZ1905" s="1800" t="s">
        <v>699</v>
      </c>
      <c r="VBA1905" s="2156">
        <v>0</v>
      </c>
      <c r="VBB1905" s="2156">
        <v>85000</v>
      </c>
      <c r="VBC1905" s="2157">
        <v>0</v>
      </c>
      <c r="VBD1905" s="1230">
        <f t="shared" si="4189"/>
        <v>0</v>
      </c>
      <c r="VBE1905" s="1193"/>
      <c r="VBF1905" s="1193"/>
      <c r="VBG1905" s="2153" t="s">
        <v>788</v>
      </c>
      <c r="VBH1905" s="1800" t="s">
        <v>699</v>
      </c>
      <c r="VBI1905" s="2156">
        <v>0</v>
      </c>
      <c r="VBJ1905" s="2156">
        <v>85000</v>
      </c>
      <c r="VBK1905" s="2157">
        <v>0</v>
      </c>
      <c r="VBL1905" s="1230">
        <f t="shared" si="4191"/>
        <v>0</v>
      </c>
      <c r="VBM1905" s="1193"/>
      <c r="VBN1905" s="1193"/>
      <c r="VBO1905" s="2153" t="s">
        <v>788</v>
      </c>
      <c r="VBP1905" s="1800" t="s">
        <v>699</v>
      </c>
      <c r="VBQ1905" s="2156">
        <v>0</v>
      </c>
      <c r="VBR1905" s="2156">
        <v>85000</v>
      </c>
      <c r="VBS1905" s="2157">
        <v>0</v>
      </c>
      <c r="VBT1905" s="1230">
        <f t="shared" si="4193"/>
        <v>0</v>
      </c>
      <c r="VBU1905" s="1193"/>
      <c r="VBV1905" s="1193"/>
      <c r="VBW1905" s="2153" t="s">
        <v>788</v>
      </c>
      <c r="VBX1905" s="1800" t="s">
        <v>699</v>
      </c>
      <c r="VBY1905" s="2156">
        <v>0</v>
      </c>
      <c r="VBZ1905" s="2156">
        <v>85000</v>
      </c>
      <c r="VCA1905" s="2157">
        <v>0</v>
      </c>
      <c r="VCB1905" s="1230">
        <f t="shared" si="4195"/>
        <v>0</v>
      </c>
      <c r="VCC1905" s="1193"/>
      <c r="VCD1905" s="1193"/>
      <c r="VCE1905" s="2153" t="s">
        <v>788</v>
      </c>
      <c r="VCF1905" s="1800" t="s">
        <v>699</v>
      </c>
      <c r="VCG1905" s="2156">
        <v>0</v>
      </c>
      <c r="VCH1905" s="2156">
        <v>85000</v>
      </c>
      <c r="VCI1905" s="2157">
        <v>0</v>
      </c>
      <c r="VCJ1905" s="1230">
        <f t="shared" si="4197"/>
        <v>0</v>
      </c>
      <c r="VCK1905" s="1193"/>
      <c r="VCL1905" s="1193"/>
      <c r="VCM1905" s="2153" t="s">
        <v>788</v>
      </c>
      <c r="VCN1905" s="1800" t="s">
        <v>699</v>
      </c>
      <c r="VCO1905" s="2156">
        <v>0</v>
      </c>
      <c r="VCP1905" s="2156">
        <v>85000</v>
      </c>
      <c r="VCQ1905" s="2157">
        <v>0</v>
      </c>
      <c r="VCR1905" s="1230">
        <f t="shared" si="4199"/>
        <v>0</v>
      </c>
      <c r="VCS1905" s="1193"/>
      <c r="VCT1905" s="1193"/>
      <c r="VCU1905" s="2153" t="s">
        <v>788</v>
      </c>
      <c r="VCV1905" s="1800" t="s">
        <v>699</v>
      </c>
      <c r="VCW1905" s="2156">
        <v>0</v>
      </c>
      <c r="VCX1905" s="2156">
        <v>85000</v>
      </c>
      <c r="VCY1905" s="2157">
        <v>0</v>
      </c>
      <c r="VCZ1905" s="1230">
        <f t="shared" si="4201"/>
        <v>0</v>
      </c>
      <c r="VDA1905" s="1193"/>
      <c r="VDB1905" s="1193"/>
      <c r="VDC1905" s="2153" t="s">
        <v>788</v>
      </c>
      <c r="VDD1905" s="1800" t="s">
        <v>699</v>
      </c>
      <c r="VDE1905" s="2156">
        <v>0</v>
      </c>
      <c r="VDF1905" s="2156">
        <v>85000</v>
      </c>
      <c r="VDG1905" s="2157">
        <v>0</v>
      </c>
      <c r="VDH1905" s="1230">
        <f t="shared" si="4203"/>
        <v>0</v>
      </c>
      <c r="VDI1905" s="1193"/>
      <c r="VDJ1905" s="1193"/>
      <c r="VDK1905" s="2153" t="s">
        <v>788</v>
      </c>
      <c r="VDL1905" s="1800" t="s">
        <v>699</v>
      </c>
      <c r="VDM1905" s="2156">
        <v>0</v>
      </c>
      <c r="VDN1905" s="2156">
        <v>85000</v>
      </c>
      <c r="VDO1905" s="2157">
        <v>0</v>
      </c>
      <c r="VDP1905" s="1230">
        <f t="shared" si="4205"/>
        <v>0</v>
      </c>
      <c r="VDQ1905" s="1193"/>
      <c r="VDR1905" s="1193"/>
      <c r="VDS1905" s="2153" t="s">
        <v>788</v>
      </c>
      <c r="VDT1905" s="1800" t="s">
        <v>699</v>
      </c>
      <c r="VDU1905" s="2156">
        <v>0</v>
      </c>
      <c r="VDV1905" s="2156">
        <v>85000</v>
      </c>
      <c r="VDW1905" s="2157">
        <v>0</v>
      </c>
      <c r="VDX1905" s="1230">
        <f t="shared" si="4207"/>
        <v>0</v>
      </c>
      <c r="VDY1905" s="1193"/>
      <c r="VDZ1905" s="1193"/>
      <c r="VEA1905" s="2153" t="s">
        <v>788</v>
      </c>
      <c r="VEB1905" s="1800" t="s">
        <v>699</v>
      </c>
      <c r="VEC1905" s="2156">
        <v>0</v>
      </c>
      <c r="VED1905" s="2156">
        <v>85000</v>
      </c>
      <c r="VEE1905" s="2157">
        <v>0</v>
      </c>
      <c r="VEF1905" s="1230">
        <f t="shared" si="4209"/>
        <v>0</v>
      </c>
      <c r="VEG1905" s="1193"/>
      <c r="VEH1905" s="1193"/>
      <c r="VEI1905" s="2153" t="s">
        <v>788</v>
      </c>
      <c r="VEJ1905" s="1800" t="s">
        <v>699</v>
      </c>
      <c r="VEK1905" s="2156">
        <v>0</v>
      </c>
      <c r="VEL1905" s="2156">
        <v>85000</v>
      </c>
      <c r="VEM1905" s="2157">
        <v>0</v>
      </c>
      <c r="VEN1905" s="1230">
        <f t="shared" si="4211"/>
        <v>0</v>
      </c>
      <c r="VEO1905" s="1193"/>
      <c r="VEP1905" s="1193"/>
      <c r="VEQ1905" s="2153" t="s">
        <v>788</v>
      </c>
      <c r="VER1905" s="1800" t="s">
        <v>699</v>
      </c>
      <c r="VES1905" s="2156">
        <v>0</v>
      </c>
      <c r="VET1905" s="2156">
        <v>85000</v>
      </c>
      <c r="VEU1905" s="2157">
        <v>0</v>
      </c>
      <c r="VEV1905" s="1230">
        <f t="shared" si="4213"/>
        <v>0</v>
      </c>
      <c r="VEW1905" s="1193"/>
      <c r="VEX1905" s="1193"/>
      <c r="VEY1905" s="2153" t="s">
        <v>788</v>
      </c>
      <c r="VEZ1905" s="1800" t="s">
        <v>699</v>
      </c>
      <c r="VFA1905" s="2156">
        <v>0</v>
      </c>
      <c r="VFB1905" s="2156">
        <v>85000</v>
      </c>
      <c r="VFC1905" s="2157">
        <v>0</v>
      </c>
      <c r="VFD1905" s="1230">
        <f t="shared" si="4215"/>
        <v>0</v>
      </c>
      <c r="VFE1905" s="1193"/>
      <c r="VFF1905" s="1193"/>
      <c r="VFG1905" s="2153" t="s">
        <v>788</v>
      </c>
      <c r="VFH1905" s="1800" t="s">
        <v>699</v>
      </c>
      <c r="VFI1905" s="2156">
        <v>0</v>
      </c>
      <c r="VFJ1905" s="2156">
        <v>85000</v>
      </c>
      <c r="VFK1905" s="2157">
        <v>0</v>
      </c>
      <c r="VFL1905" s="1230">
        <f t="shared" si="4217"/>
        <v>0</v>
      </c>
      <c r="VFM1905" s="1193"/>
      <c r="VFN1905" s="1193"/>
      <c r="VFO1905" s="2153" t="s">
        <v>788</v>
      </c>
      <c r="VFP1905" s="1800" t="s">
        <v>699</v>
      </c>
      <c r="VFQ1905" s="2156">
        <v>0</v>
      </c>
      <c r="VFR1905" s="2156">
        <v>85000</v>
      </c>
      <c r="VFS1905" s="2157">
        <v>0</v>
      </c>
      <c r="VFT1905" s="1230">
        <f t="shared" si="4219"/>
        <v>0</v>
      </c>
      <c r="VFU1905" s="1193"/>
      <c r="VFV1905" s="1193"/>
      <c r="VFW1905" s="2153" t="s">
        <v>788</v>
      </c>
      <c r="VFX1905" s="1800" t="s">
        <v>699</v>
      </c>
      <c r="VFY1905" s="2156">
        <v>0</v>
      </c>
      <c r="VFZ1905" s="2156">
        <v>85000</v>
      </c>
      <c r="VGA1905" s="2157">
        <v>0</v>
      </c>
      <c r="VGB1905" s="1230">
        <f t="shared" si="4221"/>
        <v>0</v>
      </c>
      <c r="VGC1905" s="1193"/>
      <c r="VGD1905" s="1193"/>
      <c r="VGE1905" s="2153" t="s">
        <v>788</v>
      </c>
      <c r="VGF1905" s="1800" t="s">
        <v>699</v>
      </c>
      <c r="VGG1905" s="2156">
        <v>0</v>
      </c>
      <c r="VGH1905" s="2156">
        <v>85000</v>
      </c>
      <c r="VGI1905" s="2157">
        <v>0</v>
      </c>
      <c r="VGJ1905" s="1230">
        <f t="shared" si="4223"/>
        <v>0</v>
      </c>
      <c r="VGK1905" s="1193"/>
      <c r="VGL1905" s="1193"/>
      <c r="VGM1905" s="2153" t="s">
        <v>788</v>
      </c>
      <c r="VGN1905" s="1800" t="s">
        <v>699</v>
      </c>
      <c r="VGO1905" s="2156">
        <v>0</v>
      </c>
      <c r="VGP1905" s="2156">
        <v>85000</v>
      </c>
      <c r="VGQ1905" s="2157">
        <v>0</v>
      </c>
      <c r="VGR1905" s="1230">
        <f t="shared" si="4225"/>
        <v>0</v>
      </c>
      <c r="VGS1905" s="1193"/>
      <c r="VGT1905" s="1193"/>
      <c r="VGU1905" s="2153" t="s">
        <v>788</v>
      </c>
      <c r="VGV1905" s="1800" t="s">
        <v>699</v>
      </c>
      <c r="VGW1905" s="2156">
        <v>0</v>
      </c>
      <c r="VGX1905" s="2156">
        <v>85000</v>
      </c>
      <c r="VGY1905" s="2157">
        <v>0</v>
      </c>
      <c r="VGZ1905" s="1230">
        <f t="shared" si="4227"/>
        <v>0</v>
      </c>
      <c r="VHA1905" s="1193"/>
      <c r="VHB1905" s="1193"/>
      <c r="VHC1905" s="2153" t="s">
        <v>788</v>
      </c>
      <c r="VHD1905" s="1800" t="s">
        <v>699</v>
      </c>
      <c r="VHE1905" s="2156">
        <v>0</v>
      </c>
      <c r="VHF1905" s="2156">
        <v>85000</v>
      </c>
      <c r="VHG1905" s="2157">
        <v>0</v>
      </c>
      <c r="VHH1905" s="1230">
        <f t="shared" si="4229"/>
        <v>0</v>
      </c>
      <c r="VHI1905" s="1193"/>
      <c r="VHJ1905" s="1193"/>
      <c r="VHK1905" s="2153" t="s">
        <v>788</v>
      </c>
      <c r="VHL1905" s="1800" t="s">
        <v>699</v>
      </c>
      <c r="VHM1905" s="2156">
        <v>0</v>
      </c>
      <c r="VHN1905" s="2156">
        <v>85000</v>
      </c>
      <c r="VHO1905" s="2157">
        <v>0</v>
      </c>
      <c r="VHP1905" s="1230">
        <f t="shared" si="4231"/>
        <v>0</v>
      </c>
      <c r="VHQ1905" s="1193"/>
      <c r="VHR1905" s="1193"/>
      <c r="VHS1905" s="2153" t="s">
        <v>788</v>
      </c>
      <c r="VHT1905" s="1800" t="s">
        <v>699</v>
      </c>
      <c r="VHU1905" s="2156">
        <v>0</v>
      </c>
      <c r="VHV1905" s="2156">
        <v>85000</v>
      </c>
      <c r="VHW1905" s="2157">
        <v>0</v>
      </c>
      <c r="VHX1905" s="1230">
        <f t="shared" si="4233"/>
        <v>0</v>
      </c>
      <c r="VHY1905" s="1193"/>
      <c r="VHZ1905" s="1193"/>
      <c r="VIA1905" s="2153" t="s">
        <v>788</v>
      </c>
      <c r="VIB1905" s="1800" t="s">
        <v>699</v>
      </c>
      <c r="VIC1905" s="2156">
        <v>0</v>
      </c>
      <c r="VID1905" s="2156">
        <v>85000</v>
      </c>
      <c r="VIE1905" s="2157">
        <v>0</v>
      </c>
      <c r="VIF1905" s="1230">
        <f t="shared" si="4235"/>
        <v>0</v>
      </c>
      <c r="VIG1905" s="1193"/>
      <c r="VIH1905" s="1193"/>
      <c r="VII1905" s="2153" t="s">
        <v>788</v>
      </c>
      <c r="VIJ1905" s="1800" t="s">
        <v>699</v>
      </c>
      <c r="VIK1905" s="2156">
        <v>0</v>
      </c>
      <c r="VIL1905" s="2156">
        <v>85000</v>
      </c>
      <c r="VIM1905" s="2157">
        <v>0</v>
      </c>
      <c r="VIN1905" s="1230">
        <f t="shared" si="4237"/>
        <v>0</v>
      </c>
      <c r="VIO1905" s="1193"/>
      <c r="VIP1905" s="1193"/>
      <c r="VIQ1905" s="2153" t="s">
        <v>788</v>
      </c>
      <c r="VIR1905" s="1800" t="s">
        <v>699</v>
      </c>
      <c r="VIS1905" s="2156">
        <v>0</v>
      </c>
      <c r="VIT1905" s="2156">
        <v>85000</v>
      </c>
      <c r="VIU1905" s="2157">
        <v>0</v>
      </c>
      <c r="VIV1905" s="1230">
        <f t="shared" si="4239"/>
        <v>0</v>
      </c>
      <c r="VIW1905" s="1193"/>
      <c r="VIX1905" s="1193"/>
      <c r="VIY1905" s="2153" t="s">
        <v>788</v>
      </c>
      <c r="VIZ1905" s="1800" t="s">
        <v>699</v>
      </c>
      <c r="VJA1905" s="2156">
        <v>0</v>
      </c>
      <c r="VJB1905" s="2156">
        <v>85000</v>
      </c>
      <c r="VJC1905" s="2157">
        <v>0</v>
      </c>
      <c r="VJD1905" s="1230">
        <f t="shared" si="4241"/>
        <v>0</v>
      </c>
      <c r="VJE1905" s="1193"/>
      <c r="VJF1905" s="1193"/>
      <c r="VJG1905" s="2153" t="s">
        <v>788</v>
      </c>
      <c r="VJH1905" s="1800" t="s">
        <v>699</v>
      </c>
      <c r="VJI1905" s="2156">
        <v>0</v>
      </c>
      <c r="VJJ1905" s="2156">
        <v>85000</v>
      </c>
      <c r="VJK1905" s="2157">
        <v>0</v>
      </c>
      <c r="VJL1905" s="1230">
        <f t="shared" si="4243"/>
        <v>0</v>
      </c>
      <c r="VJM1905" s="1193"/>
      <c r="VJN1905" s="1193"/>
      <c r="VJO1905" s="2153" t="s">
        <v>788</v>
      </c>
      <c r="VJP1905" s="1800" t="s">
        <v>699</v>
      </c>
      <c r="VJQ1905" s="2156">
        <v>0</v>
      </c>
      <c r="VJR1905" s="2156">
        <v>85000</v>
      </c>
      <c r="VJS1905" s="2157">
        <v>0</v>
      </c>
      <c r="VJT1905" s="1230">
        <f t="shared" si="4245"/>
        <v>0</v>
      </c>
      <c r="VJU1905" s="1193"/>
      <c r="VJV1905" s="1193"/>
      <c r="VJW1905" s="2153" t="s">
        <v>788</v>
      </c>
      <c r="VJX1905" s="1800" t="s">
        <v>699</v>
      </c>
      <c r="VJY1905" s="2156">
        <v>0</v>
      </c>
      <c r="VJZ1905" s="2156">
        <v>85000</v>
      </c>
      <c r="VKA1905" s="2157">
        <v>0</v>
      </c>
      <c r="VKB1905" s="1230">
        <f t="shared" si="4247"/>
        <v>0</v>
      </c>
      <c r="VKC1905" s="1193"/>
      <c r="VKD1905" s="1193"/>
      <c r="VKE1905" s="2153" t="s">
        <v>788</v>
      </c>
      <c r="VKF1905" s="1800" t="s">
        <v>699</v>
      </c>
      <c r="VKG1905" s="2156">
        <v>0</v>
      </c>
      <c r="VKH1905" s="2156">
        <v>85000</v>
      </c>
      <c r="VKI1905" s="2157">
        <v>0</v>
      </c>
      <c r="VKJ1905" s="1230">
        <f t="shared" si="4249"/>
        <v>0</v>
      </c>
      <c r="VKK1905" s="1193"/>
      <c r="VKL1905" s="1193"/>
      <c r="VKM1905" s="2153" t="s">
        <v>788</v>
      </c>
      <c r="VKN1905" s="1800" t="s">
        <v>699</v>
      </c>
      <c r="VKO1905" s="2156">
        <v>0</v>
      </c>
      <c r="VKP1905" s="2156">
        <v>85000</v>
      </c>
      <c r="VKQ1905" s="2157">
        <v>0</v>
      </c>
      <c r="VKR1905" s="1230">
        <f t="shared" si="4251"/>
        <v>0</v>
      </c>
      <c r="VKS1905" s="1193"/>
      <c r="VKT1905" s="1193"/>
      <c r="VKU1905" s="2153" t="s">
        <v>788</v>
      </c>
      <c r="VKV1905" s="1800" t="s">
        <v>699</v>
      </c>
      <c r="VKW1905" s="2156">
        <v>0</v>
      </c>
      <c r="VKX1905" s="2156">
        <v>85000</v>
      </c>
      <c r="VKY1905" s="2157">
        <v>0</v>
      </c>
      <c r="VKZ1905" s="1230">
        <f t="shared" si="4253"/>
        <v>0</v>
      </c>
      <c r="VLA1905" s="1193"/>
      <c r="VLB1905" s="1193"/>
      <c r="VLC1905" s="2153" t="s">
        <v>788</v>
      </c>
      <c r="VLD1905" s="1800" t="s">
        <v>699</v>
      </c>
      <c r="VLE1905" s="2156">
        <v>0</v>
      </c>
      <c r="VLF1905" s="2156">
        <v>85000</v>
      </c>
      <c r="VLG1905" s="2157">
        <v>0</v>
      </c>
      <c r="VLH1905" s="1230">
        <f t="shared" si="4255"/>
        <v>0</v>
      </c>
      <c r="VLI1905" s="1193"/>
      <c r="VLJ1905" s="1193"/>
      <c r="VLK1905" s="2153" t="s">
        <v>788</v>
      </c>
      <c r="VLL1905" s="1800" t="s">
        <v>699</v>
      </c>
      <c r="VLM1905" s="2156">
        <v>0</v>
      </c>
      <c r="VLN1905" s="2156">
        <v>85000</v>
      </c>
      <c r="VLO1905" s="2157">
        <v>0</v>
      </c>
      <c r="VLP1905" s="1230">
        <f t="shared" si="4257"/>
        <v>0</v>
      </c>
      <c r="VLQ1905" s="1193"/>
      <c r="VLR1905" s="1193"/>
      <c r="VLS1905" s="2153" t="s">
        <v>788</v>
      </c>
      <c r="VLT1905" s="1800" t="s">
        <v>699</v>
      </c>
      <c r="VLU1905" s="2156">
        <v>0</v>
      </c>
      <c r="VLV1905" s="2156">
        <v>85000</v>
      </c>
      <c r="VLW1905" s="2157">
        <v>0</v>
      </c>
      <c r="VLX1905" s="1230">
        <f t="shared" si="4259"/>
        <v>0</v>
      </c>
      <c r="VLY1905" s="1193"/>
      <c r="VLZ1905" s="1193"/>
      <c r="VMA1905" s="2153" t="s">
        <v>788</v>
      </c>
      <c r="VMB1905" s="1800" t="s">
        <v>699</v>
      </c>
      <c r="VMC1905" s="2156">
        <v>0</v>
      </c>
      <c r="VMD1905" s="2156">
        <v>85000</v>
      </c>
      <c r="VME1905" s="2157">
        <v>0</v>
      </c>
      <c r="VMF1905" s="1230">
        <f t="shared" si="4261"/>
        <v>0</v>
      </c>
      <c r="VMG1905" s="1193"/>
      <c r="VMH1905" s="1193"/>
      <c r="VMI1905" s="2153" t="s">
        <v>788</v>
      </c>
      <c r="VMJ1905" s="1800" t="s">
        <v>699</v>
      </c>
      <c r="VMK1905" s="2156">
        <v>0</v>
      </c>
      <c r="VML1905" s="2156">
        <v>85000</v>
      </c>
      <c r="VMM1905" s="2157">
        <v>0</v>
      </c>
      <c r="VMN1905" s="1230">
        <f t="shared" si="4263"/>
        <v>0</v>
      </c>
      <c r="VMO1905" s="1193"/>
      <c r="VMP1905" s="1193"/>
      <c r="VMQ1905" s="2153" t="s">
        <v>788</v>
      </c>
      <c r="VMR1905" s="1800" t="s">
        <v>699</v>
      </c>
      <c r="VMS1905" s="2156">
        <v>0</v>
      </c>
      <c r="VMT1905" s="2156">
        <v>85000</v>
      </c>
      <c r="VMU1905" s="2157">
        <v>0</v>
      </c>
      <c r="VMV1905" s="1230">
        <f t="shared" si="4265"/>
        <v>0</v>
      </c>
      <c r="VMW1905" s="1193"/>
      <c r="VMX1905" s="1193"/>
      <c r="VMY1905" s="2153" t="s">
        <v>788</v>
      </c>
      <c r="VMZ1905" s="1800" t="s">
        <v>699</v>
      </c>
      <c r="VNA1905" s="2156">
        <v>0</v>
      </c>
      <c r="VNB1905" s="2156">
        <v>85000</v>
      </c>
      <c r="VNC1905" s="2157">
        <v>0</v>
      </c>
      <c r="VND1905" s="1230">
        <f t="shared" si="4267"/>
        <v>0</v>
      </c>
      <c r="VNE1905" s="1193"/>
      <c r="VNF1905" s="1193"/>
      <c r="VNG1905" s="2153" t="s">
        <v>788</v>
      </c>
      <c r="VNH1905" s="1800" t="s">
        <v>699</v>
      </c>
      <c r="VNI1905" s="2156">
        <v>0</v>
      </c>
      <c r="VNJ1905" s="2156">
        <v>85000</v>
      </c>
      <c r="VNK1905" s="2157">
        <v>0</v>
      </c>
      <c r="VNL1905" s="1230">
        <f t="shared" si="4269"/>
        <v>0</v>
      </c>
      <c r="VNM1905" s="1193"/>
      <c r="VNN1905" s="1193"/>
      <c r="VNO1905" s="2153" t="s">
        <v>788</v>
      </c>
      <c r="VNP1905" s="1800" t="s">
        <v>699</v>
      </c>
      <c r="VNQ1905" s="2156">
        <v>0</v>
      </c>
      <c r="VNR1905" s="2156">
        <v>85000</v>
      </c>
      <c r="VNS1905" s="2157">
        <v>0</v>
      </c>
      <c r="VNT1905" s="1230">
        <f t="shared" si="4271"/>
        <v>0</v>
      </c>
      <c r="VNU1905" s="1193"/>
      <c r="VNV1905" s="1193"/>
      <c r="VNW1905" s="2153" t="s">
        <v>788</v>
      </c>
      <c r="VNX1905" s="1800" t="s">
        <v>699</v>
      </c>
      <c r="VNY1905" s="2156">
        <v>0</v>
      </c>
      <c r="VNZ1905" s="2156">
        <v>85000</v>
      </c>
      <c r="VOA1905" s="2157">
        <v>0</v>
      </c>
      <c r="VOB1905" s="1230">
        <f t="shared" si="4273"/>
        <v>0</v>
      </c>
      <c r="VOC1905" s="1193"/>
      <c r="VOD1905" s="1193"/>
      <c r="VOE1905" s="2153" t="s">
        <v>788</v>
      </c>
      <c r="VOF1905" s="1800" t="s">
        <v>699</v>
      </c>
      <c r="VOG1905" s="2156">
        <v>0</v>
      </c>
      <c r="VOH1905" s="2156">
        <v>85000</v>
      </c>
      <c r="VOI1905" s="2157">
        <v>0</v>
      </c>
      <c r="VOJ1905" s="1230">
        <f t="shared" si="4275"/>
        <v>0</v>
      </c>
      <c r="VOK1905" s="1193"/>
      <c r="VOL1905" s="1193"/>
      <c r="VOM1905" s="2153" t="s">
        <v>788</v>
      </c>
      <c r="VON1905" s="1800" t="s">
        <v>699</v>
      </c>
      <c r="VOO1905" s="2156">
        <v>0</v>
      </c>
      <c r="VOP1905" s="2156">
        <v>85000</v>
      </c>
      <c r="VOQ1905" s="2157">
        <v>0</v>
      </c>
      <c r="VOR1905" s="1230">
        <f t="shared" si="4277"/>
        <v>0</v>
      </c>
      <c r="VOS1905" s="1193"/>
      <c r="VOT1905" s="1193"/>
      <c r="VOU1905" s="2153" t="s">
        <v>788</v>
      </c>
      <c r="VOV1905" s="1800" t="s">
        <v>699</v>
      </c>
      <c r="VOW1905" s="2156">
        <v>0</v>
      </c>
      <c r="VOX1905" s="2156">
        <v>85000</v>
      </c>
      <c r="VOY1905" s="2157">
        <v>0</v>
      </c>
      <c r="VOZ1905" s="1230">
        <f t="shared" si="4279"/>
        <v>0</v>
      </c>
      <c r="VPA1905" s="1193"/>
      <c r="VPB1905" s="1193"/>
      <c r="VPC1905" s="2153" t="s">
        <v>788</v>
      </c>
      <c r="VPD1905" s="1800" t="s">
        <v>699</v>
      </c>
      <c r="VPE1905" s="2156">
        <v>0</v>
      </c>
      <c r="VPF1905" s="2156">
        <v>85000</v>
      </c>
      <c r="VPG1905" s="2157">
        <v>0</v>
      </c>
      <c r="VPH1905" s="1230">
        <f t="shared" si="4281"/>
        <v>0</v>
      </c>
      <c r="VPI1905" s="1193"/>
      <c r="VPJ1905" s="1193"/>
      <c r="VPK1905" s="2153" t="s">
        <v>788</v>
      </c>
      <c r="VPL1905" s="1800" t="s">
        <v>699</v>
      </c>
      <c r="VPM1905" s="2156">
        <v>0</v>
      </c>
      <c r="VPN1905" s="2156">
        <v>85000</v>
      </c>
      <c r="VPO1905" s="2157">
        <v>0</v>
      </c>
      <c r="VPP1905" s="1230">
        <f t="shared" si="4283"/>
        <v>0</v>
      </c>
      <c r="VPQ1905" s="1193"/>
      <c r="VPR1905" s="1193"/>
      <c r="VPS1905" s="2153" t="s">
        <v>788</v>
      </c>
      <c r="VPT1905" s="1800" t="s">
        <v>699</v>
      </c>
      <c r="VPU1905" s="2156">
        <v>0</v>
      </c>
      <c r="VPV1905" s="2156">
        <v>85000</v>
      </c>
      <c r="VPW1905" s="2157">
        <v>0</v>
      </c>
      <c r="VPX1905" s="1230">
        <f t="shared" si="4285"/>
        <v>0</v>
      </c>
      <c r="VPY1905" s="1193"/>
      <c r="VPZ1905" s="1193"/>
      <c r="VQA1905" s="2153" t="s">
        <v>788</v>
      </c>
      <c r="VQB1905" s="1800" t="s">
        <v>699</v>
      </c>
      <c r="VQC1905" s="2156">
        <v>0</v>
      </c>
      <c r="VQD1905" s="2156">
        <v>85000</v>
      </c>
      <c r="VQE1905" s="2157">
        <v>0</v>
      </c>
      <c r="VQF1905" s="1230">
        <f t="shared" si="4287"/>
        <v>0</v>
      </c>
      <c r="VQG1905" s="1193"/>
      <c r="VQH1905" s="1193"/>
      <c r="VQI1905" s="2153" t="s">
        <v>788</v>
      </c>
      <c r="VQJ1905" s="1800" t="s">
        <v>699</v>
      </c>
      <c r="VQK1905" s="2156">
        <v>0</v>
      </c>
      <c r="VQL1905" s="2156">
        <v>85000</v>
      </c>
      <c r="VQM1905" s="2157">
        <v>0</v>
      </c>
      <c r="VQN1905" s="1230">
        <f t="shared" si="4289"/>
        <v>0</v>
      </c>
      <c r="VQO1905" s="1193"/>
      <c r="VQP1905" s="1193"/>
      <c r="VQQ1905" s="2153" t="s">
        <v>788</v>
      </c>
      <c r="VQR1905" s="1800" t="s">
        <v>699</v>
      </c>
      <c r="VQS1905" s="2156">
        <v>0</v>
      </c>
      <c r="VQT1905" s="2156">
        <v>85000</v>
      </c>
      <c r="VQU1905" s="2157">
        <v>0</v>
      </c>
      <c r="VQV1905" s="1230">
        <f t="shared" si="4291"/>
        <v>0</v>
      </c>
      <c r="VQW1905" s="1193"/>
      <c r="VQX1905" s="1193"/>
      <c r="VQY1905" s="2153" t="s">
        <v>788</v>
      </c>
      <c r="VQZ1905" s="1800" t="s">
        <v>699</v>
      </c>
      <c r="VRA1905" s="2156">
        <v>0</v>
      </c>
      <c r="VRB1905" s="2156">
        <v>85000</v>
      </c>
      <c r="VRC1905" s="2157">
        <v>0</v>
      </c>
      <c r="VRD1905" s="1230">
        <f t="shared" si="4293"/>
        <v>0</v>
      </c>
      <c r="VRE1905" s="1193"/>
      <c r="VRF1905" s="1193"/>
      <c r="VRG1905" s="2153" t="s">
        <v>788</v>
      </c>
      <c r="VRH1905" s="1800" t="s">
        <v>699</v>
      </c>
      <c r="VRI1905" s="2156">
        <v>0</v>
      </c>
      <c r="VRJ1905" s="2156">
        <v>85000</v>
      </c>
      <c r="VRK1905" s="2157">
        <v>0</v>
      </c>
      <c r="VRL1905" s="1230">
        <f t="shared" si="4295"/>
        <v>0</v>
      </c>
      <c r="VRM1905" s="1193"/>
      <c r="VRN1905" s="1193"/>
      <c r="VRO1905" s="2153" t="s">
        <v>788</v>
      </c>
      <c r="VRP1905" s="1800" t="s">
        <v>699</v>
      </c>
      <c r="VRQ1905" s="2156">
        <v>0</v>
      </c>
      <c r="VRR1905" s="2156">
        <v>85000</v>
      </c>
      <c r="VRS1905" s="2157">
        <v>0</v>
      </c>
      <c r="VRT1905" s="1230">
        <f t="shared" si="4297"/>
        <v>0</v>
      </c>
      <c r="VRU1905" s="1193"/>
      <c r="VRV1905" s="1193"/>
      <c r="VRW1905" s="2153" t="s">
        <v>788</v>
      </c>
      <c r="VRX1905" s="1800" t="s">
        <v>699</v>
      </c>
      <c r="VRY1905" s="2156">
        <v>0</v>
      </c>
      <c r="VRZ1905" s="2156">
        <v>85000</v>
      </c>
      <c r="VSA1905" s="2157">
        <v>0</v>
      </c>
      <c r="VSB1905" s="1230">
        <f t="shared" si="4299"/>
        <v>0</v>
      </c>
      <c r="VSC1905" s="1193"/>
      <c r="VSD1905" s="1193"/>
      <c r="VSE1905" s="2153" t="s">
        <v>788</v>
      </c>
      <c r="VSF1905" s="1800" t="s">
        <v>699</v>
      </c>
      <c r="VSG1905" s="2156">
        <v>0</v>
      </c>
      <c r="VSH1905" s="2156">
        <v>85000</v>
      </c>
      <c r="VSI1905" s="2157">
        <v>0</v>
      </c>
      <c r="VSJ1905" s="1230">
        <f t="shared" si="4301"/>
        <v>0</v>
      </c>
      <c r="VSK1905" s="1193"/>
      <c r="VSL1905" s="1193"/>
      <c r="VSM1905" s="2153" t="s">
        <v>788</v>
      </c>
      <c r="VSN1905" s="1800" t="s">
        <v>699</v>
      </c>
      <c r="VSO1905" s="2156">
        <v>0</v>
      </c>
      <c r="VSP1905" s="2156">
        <v>85000</v>
      </c>
      <c r="VSQ1905" s="2157">
        <v>0</v>
      </c>
      <c r="VSR1905" s="1230">
        <f t="shared" si="4303"/>
        <v>0</v>
      </c>
      <c r="VSS1905" s="1193"/>
      <c r="VST1905" s="1193"/>
      <c r="VSU1905" s="2153" t="s">
        <v>788</v>
      </c>
      <c r="VSV1905" s="1800" t="s">
        <v>699</v>
      </c>
      <c r="VSW1905" s="2156">
        <v>0</v>
      </c>
      <c r="VSX1905" s="2156">
        <v>85000</v>
      </c>
      <c r="VSY1905" s="2157">
        <v>0</v>
      </c>
      <c r="VSZ1905" s="1230">
        <f t="shared" si="4305"/>
        <v>0</v>
      </c>
      <c r="VTA1905" s="1193"/>
      <c r="VTB1905" s="1193"/>
      <c r="VTC1905" s="2153" t="s">
        <v>788</v>
      </c>
      <c r="VTD1905" s="1800" t="s">
        <v>699</v>
      </c>
      <c r="VTE1905" s="2156">
        <v>0</v>
      </c>
      <c r="VTF1905" s="2156">
        <v>85000</v>
      </c>
      <c r="VTG1905" s="2157">
        <v>0</v>
      </c>
      <c r="VTH1905" s="1230">
        <f t="shared" si="4307"/>
        <v>0</v>
      </c>
      <c r="VTI1905" s="1193"/>
      <c r="VTJ1905" s="1193"/>
      <c r="VTK1905" s="2153" t="s">
        <v>788</v>
      </c>
      <c r="VTL1905" s="1800" t="s">
        <v>699</v>
      </c>
      <c r="VTM1905" s="2156">
        <v>0</v>
      </c>
      <c r="VTN1905" s="2156">
        <v>85000</v>
      </c>
      <c r="VTO1905" s="2157">
        <v>0</v>
      </c>
      <c r="VTP1905" s="1230">
        <f t="shared" si="4309"/>
        <v>0</v>
      </c>
      <c r="VTQ1905" s="1193"/>
      <c r="VTR1905" s="1193"/>
      <c r="VTS1905" s="2153" t="s">
        <v>788</v>
      </c>
      <c r="VTT1905" s="1800" t="s">
        <v>699</v>
      </c>
      <c r="VTU1905" s="2156">
        <v>0</v>
      </c>
      <c r="VTV1905" s="2156">
        <v>85000</v>
      </c>
      <c r="VTW1905" s="2157">
        <v>0</v>
      </c>
      <c r="VTX1905" s="1230">
        <f t="shared" si="4311"/>
        <v>0</v>
      </c>
      <c r="VTY1905" s="1193"/>
      <c r="VTZ1905" s="1193"/>
      <c r="VUA1905" s="2153" t="s">
        <v>788</v>
      </c>
      <c r="VUB1905" s="1800" t="s">
        <v>699</v>
      </c>
      <c r="VUC1905" s="2156">
        <v>0</v>
      </c>
      <c r="VUD1905" s="2156">
        <v>85000</v>
      </c>
      <c r="VUE1905" s="2157">
        <v>0</v>
      </c>
      <c r="VUF1905" s="1230">
        <f t="shared" si="4313"/>
        <v>0</v>
      </c>
      <c r="VUG1905" s="1193"/>
      <c r="VUH1905" s="1193"/>
      <c r="VUI1905" s="2153" t="s">
        <v>788</v>
      </c>
      <c r="VUJ1905" s="1800" t="s">
        <v>699</v>
      </c>
      <c r="VUK1905" s="2156">
        <v>0</v>
      </c>
      <c r="VUL1905" s="2156">
        <v>85000</v>
      </c>
      <c r="VUM1905" s="2157">
        <v>0</v>
      </c>
      <c r="VUN1905" s="1230">
        <f t="shared" si="4315"/>
        <v>0</v>
      </c>
      <c r="VUO1905" s="1193"/>
      <c r="VUP1905" s="1193"/>
      <c r="VUQ1905" s="2153" t="s">
        <v>788</v>
      </c>
      <c r="VUR1905" s="1800" t="s">
        <v>699</v>
      </c>
      <c r="VUS1905" s="2156">
        <v>0</v>
      </c>
      <c r="VUT1905" s="2156">
        <v>85000</v>
      </c>
      <c r="VUU1905" s="2157">
        <v>0</v>
      </c>
      <c r="VUV1905" s="1230">
        <f t="shared" si="4317"/>
        <v>0</v>
      </c>
      <c r="VUW1905" s="1193"/>
      <c r="VUX1905" s="1193"/>
      <c r="VUY1905" s="2153" t="s">
        <v>788</v>
      </c>
      <c r="VUZ1905" s="1800" t="s">
        <v>699</v>
      </c>
      <c r="VVA1905" s="2156">
        <v>0</v>
      </c>
      <c r="VVB1905" s="2156">
        <v>85000</v>
      </c>
      <c r="VVC1905" s="2157">
        <v>0</v>
      </c>
      <c r="VVD1905" s="1230">
        <f t="shared" si="4319"/>
        <v>0</v>
      </c>
      <c r="VVE1905" s="1193"/>
      <c r="VVF1905" s="1193"/>
      <c r="VVG1905" s="2153" t="s">
        <v>788</v>
      </c>
      <c r="VVH1905" s="1800" t="s">
        <v>699</v>
      </c>
      <c r="VVI1905" s="2156">
        <v>0</v>
      </c>
      <c r="VVJ1905" s="2156">
        <v>85000</v>
      </c>
      <c r="VVK1905" s="2157">
        <v>0</v>
      </c>
      <c r="VVL1905" s="1230">
        <f t="shared" si="4321"/>
        <v>0</v>
      </c>
      <c r="VVM1905" s="1193"/>
      <c r="VVN1905" s="1193"/>
      <c r="VVO1905" s="2153" t="s">
        <v>788</v>
      </c>
      <c r="VVP1905" s="1800" t="s">
        <v>699</v>
      </c>
      <c r="VVQ1905" s="2156">
        <v>0</v>
      </c>
      <c r="VVR1905" s="2156">
        <v>85000</v>
      </c>
      <c r="VVS1905" s="2157">
        <v>0</v>
      </c>
      <c r="VVT1905" s="1230">
        <f t="shared" si="4323"/>
        <v>0</v>
      </c>
      <c r="VVU1905" s="1193"/>
      <c r="VVV1905" s="1193"/>
      <c r="VVW1905" s="2153" t="s">
        <v>788</v>
      </c>
      <c r="VVX1905" s="1800" t="s">
        <v>699</v>
      </c>
      <c r="VVY1905" s="2156">
        <v>0</v>
      </c>
      <c r="VVZ1905" s="2156">
        <v>85000</v>
      </c>
      <c r="VWA1905" s="2157">
        <v>0</v>
      </c>
      <c r="VWB1905" s="1230">
        <f t="shared" si="4325"/>
        <v>0</v>
      </c>
      <c r="VWC1905" s="1193"/>
      <c r="VWD1905" s="1193"/>
      <c r="VWE1905" s="2153" t="s">
        <v>788</v>
      </c>
      <c r="VWF1905" s="1800" t="s">
        <v>699</v>
      </c>
      <c r="VWG1905" s="2156">
        <v>0</v>
      </c>
      <c r="VWH1905" s="2156">
        <v>85000</v>
      </c>
      <c r="VWI1905" s="2157">
        <v>0</v>
      </c>
      <c r="VWJ1905" s="1230">
        <f t="shared" si="4327"/>
        <v>0</v>
      </c>
      <c r="VWK1905" s="1193"/>
      <c r="VWL1905" s="1193"/>
      <c r="VWM1905" s="2153" t="s">
        <v>788</v>
      </c>
      <c r="VWN1905" s="1800" t="s">
        <v>699</v>
      </c>
      <c r="VWO1905" s="2156">
        <v>0</v>
      </c>
      <c r="VWP1905" s="2156">
        <v>85000</v>
      </c>
      <c r="VWQ1905" s="2157">
        <v>0</v>
      </c>
      <c r="VWR1905" s="1230">
        <f t="shared" si="4329"/>
        <v>0</v>
      </c>
      <c r="VWS1905" s="1193"/>
      <c r="VWT1905" s="1193"/>
      <c r="VWU1905" s="2153" t="s">
        <v>788</v>
      </c>
      <c r="VWV1905" s="1800" t="s">
        <v>699</v>
      </c>
      <c r="VWW1905" s="2156">
        <v>0</v>
      </c>
      <c r="VWX1905" s="2156">
        <v>85000</v>
      </c>
      <c r="VWY1905" s="2157">
        <v>0</v>
      </c>
      <c r="VWZ1905" s="1230">
        <f t="shared" si="4331"/>
        <v>0</v>
      </c>
      <c r="VXA1905" s="1193"/>
      <c r="VXB1905" s="1193"/>
      <c r="VXC1905" s="2153" t="s">
        <v>788</v>
      </c>
      <c r="VXD1905" s="1800" t="s">
        <v>699</v>
      </c>
      <c r="VXE1905" s="2156">
        <v>0</v>
      </c>
      <c r="VXF1905" s="2156">
        <v>85000</v>
      </c>
      <c r="VXG1905" s="2157">
        <v>0</v>
      </c>
      <c r="VXH1905" s="1230">
        <f t="shared" si="4333"/>
        <v>0</v>
      </c>
      <c r="VXI1905" s="1193"/>
      <c r="VXJ1905" s="1193"/>
      <c r="VXK1905" s="2153" t="s">
        <v>788</v>
      </c>
      <c r="VXL1905" s="1800" t="s">
        <v>699</v>
      </c>
      <c r="VXM1905" s="2156">
        <v>0</v>
      </c>
      <c r="VXN1905" s="2156">
        <v>85000</v>
      </c>
      <c r="VXO1905" s="2157">
        <v>0</v>
      </c>
      <c r="VXP1905" s="1230">
        <f t="shared" si="4335"/>
        <v>0</v>
      </c>
      <c r="VXQ1905" s="1193"/>
      <c r="VXR1905" s="1193"/>
      <c r="VXS1905" s="2153" t="s">
        <v>788</v>
      </c>
      <c r="VXT1905" s="1800" t="s">
        <v>699</v>
      </c>
      <c r="VXU1905" s="2156">
        <v>0</v>
      </c>
      <c r="VXV1905" s="2156">
        <v>85000</v>
      </c>
      <c r="VXW1905" s="2157">
        <v>0</v>
      </c>
      <c r="VXX1905" s="1230">
        <f t="shared" si="4337"/>
        <v>0</v>
      </c>
      <c r="VXY1905" s="1193"/>
      <c r="VXZ1905" s="1193"/>
      <c r="VYA1905" s="2153" t="s">
        <v>788</v>
      </c>
      <c r="VYB1905" s="1800" t="s">
        <v>699</v>
      </c>
      <c r="VYC1905" s="2156">
        <v>0</v>
      </c>
      <c r="VYD1905" s="2156">
        <v>85000</v>
      </c>
      <c r="VYE1905" s="2157">
        <v>0</v>
      </c>
      <c r="VYF1905" s="1230">
        <f t="shared" si="4339"/>
        <v>0</v>
      </c>
      <c r="VYG1905" s="1193"/>
      <c r="VYH1905" s="1193"/>
      <c r="VYI1905" s="2153" t="s">
        <v>788</v>
      </c>
      <c r="VYJ1905" s="1800" t="s">
        <v>699</v>
      </c>
      <c r="VYK1905" s="2156">
        <v>0</v>
      </c>
      <c r="VYL1905" s="2156">
        <v>85000</v>
      </c>
      <c r="VYM1905" s="2157">
        <v>0</v>
      </c>
      <c r="VYN1905" s="1230">
        <f t="shared" si="4341"/>
        <v>0</v>
      </c>
      <c r="VYO1905" s="1193"/>
      <c r="VYP1905" s="1193"/>
      <c r="VYQ1905" s="2153" t="s">
        <v>788</v>
      </c>
      <c r="VYR1905" s="1800" t="s">
        <v>699</v>
      </c>
      <c r="VYS1905" s="2156">
        <v>0</v>
      </c>
      <c r="VYT1905" s="2156">
        <v>85000</v>
      </c>
      <c r="VYU1905" s="2157">
        <v>0</v>
      </c>
      <c r="VYV1905" s="1230">
        <f t="shared" si="4343"/>
        <v>0</v>
      </c>
      <c r="VYW1905" s="1193"/>
      <c r="VYX1905" s="1193"/>
      <c r="VYY1905" s="2153" t="s">
        <v>788</v>
      </c>
      <c r="VYZ1905" s="1800" t="s">
        <v>699</v>
      </c>
      <c r="VZA1905" s="2156">
        <v>0</v>
      </c>
      <c r="VZB1905" s="2156">
        <v>85000</v>
      </c>
      <c r="VZC1905" s="2157">
        <v>0</v>
      </c>
      <c r="VZD1905" s="1230">
        <f t="shared" si="4345"/>
        <v>0</v>
      </c>
      <c r="VZE1905" s="1193"/>
      <c r="VZF1905" s="1193"/>
      <c r="VZG1905" s="2153" t="s">
        <v>788</v>
      </c>
      <c r="VZH1905" s="1800" t="s">
        <v>699</v>
      </c>
      <c r="VZI1905" s="2156">
        <v>0</v>
      </c>
      <c r="VZJ1905" s="2156">
        <v>85000</v>
      </c>
      <c r="VZK1905" s="2157">
        <v>0</v>
      </c>
      <c r="VZL1905" s="1230">
        <f t="shared" si="4347"/>
        <v>0</v>
      </c>
      <c r="VZM1905" s="1193"/>
      <c r="VZN1905" s="1193"/>
      <c r="VZO1905" s="2153" t="s">
        <v>788</v>
      </c>
      <c r="VZP1905" s="1800" t="s">
        <v>699</v>
      </c>
      <c r="VZQ1905" s="2156">
        <v>0</v>
      </c>
      <c r="VZR1905" s="2156">
        <v>85000</v>
      </c>
      <c r="VZS1905" s="2157">
        <v>0</v>
      </c>
      <c r="VZT1905" s="1230">
        <f t="shared" si="4349"/>
        <v>0</v>
      </c>
      <c r="VZU1905" s="1193"/>
      <c r="VZV1905" s="1193"/>
      <c r="VZW1905" s="2153" t="s">
        <v>788</v>
      </c>
      <c r="VZX1905" s="1800" t="s">
        <v>699</v>
      </c>
      <c r="VZY1905" s="2156">
        <v>0</v>
      </c>
      <c r="VZZ1905" s="2156">
        <v>85000</v>
      </c>
      <c r="WAA1905" s="2157">
        <v>0</v>
      </c>
      <c r="WAB1905" s="1230">
        <f t="shared" si="4351"/>
        <v>0</v>
      </c>
      <c r="WAC1905" s="1193"/>
      <c r="WAD1905" s="1193"/>
      <c r="WAE1905" s="2153" t="s">
        <v>788</v>
      </c>
      <c r="WAF1905" s="1800" t="s">
        <v>699</v>
      </c>
      <c r="WAG1905" s="2156">
        <v>0</v>
      </c>
      <c r="WAH1905" s="2156">
        <v>85000</v>
      </c>
      <c r="WAI1905" s="2157">
        <v>0</v>
      </c>
      <c r="WAJ1905" s="1230">
        <f t="shared" si="4353"/>
        <v>0</v>
      </c>
      <c r="WAK1905" s="1193"/>
      <c r="WAL1905" s="1193"/>
      <c r="WAM1905" s="2153" t="s">
        <v>788</v>
      </c>
      <c r="WAN1905" s="1800" t="s">
        <v>699</v>
      </c>
      <c r="WAO1905" s="2156">
        <v>0</v>
      </c>
      <c r="WAP1905" s="2156">
        <v>85000</v>
      </c>
      <c r="WAQ1905" s="2157">
        <v>0</v>
      </c>
      <c r="WAR1905" s="1230">
        <f t="shared" si="4355"/>
        <v>0</v>
      </c>
      <c r="WAS1905" s="1193"/>
      <c r="WAT1905" s="1193"/>
      <c r="WAU1905" s="2153" t="s">
        <v>788</v>
      </c>
      <c r="WAV1905" s="1800" t="s">
        <v>699</v>
      </c>
      <c r="WAW1905" s="2156">
        <v>0</v>
      </c>
      <c r="WAX1905" s="2156">
        <v>85000</v>
      </c>
      <c r="WAY1905" s="2157">
        <v>0</v>
      </c>
      <c r="WAZ1905" s="1230">
        <f t="shared" si="4357"/>
        <v>0</v>
      </c>
      <c r="WBA1905" s="1193"/>
      <c r="WBB1905" s="1193"/>
      <c r="WBC1905" s="2153" t="s">
        <v>788</v>
      </c>
      <c r="WBD1905" s="1800" t="s">
        <v>699</v>
      </c>
      <c r="WBE1905" s="2156">
        <v>0</v>
      </c>
      <c r="WBF1905" s="2156">
        <v>85000</v>
      </c>
      <c r="WBG1905" s="2157">
        <v>0</v>
      </c>
      <c r="WBH1905" s="1230">
        <f t="shared" si="4359"/>
        <v>0</v>
      </c>
      <c r="WBI1905" s="1193"/>
      <c r="WBJ1905" s="1193"/>
      <c r="WBK1905" s="2153" t="s">
        <v>788</v>
      </c>
      <c r="WBL1905" s="1800" t="s">
        <v>699</v>
      </c>
      <c r="WBM1905" s="2156">
        <v>0</v>
      </c>
      <c r="WBN1905" s="2156">
        <v>85000</v>
      </c>
      <c r="WBO1905" s="2157">
        <v>0</v>
      </c>
      <c r="WBP1905" s="1230">
        <f t="shared" si="4361"/>
        <v>0</v>
      </c>
      <c r="WBQ1905" s="1193"/>
      <c r="WBR1905" s="1193"/>
      <c r="WBS1905" s="2153" t="s">
        <v>788</v>
      </c>
      <c r="WBT1905" s="1800" t="s">
        <v>699</v>
      </c>
      <c r="WBU1905" s="2156">
        <v>0</v>
      </c>
      <c r="WBV1905" s="2156">
        <v>85000</v>
      </c>
      <c r="WBW1905" s="2157">
        <v>0</v>
      </c>
      <c r="WBX1905" s="1230">
        <f t="shared" si="4363"/>
        <v>0</v>
      </c>
      <c r="WBY1905" s="1193"/>
      <c r="WBZ1905" s="1193"/>
      <c r="WCA1905" s="2153" t="s">
        <v>788</v>
      </c>
      <c r="WCB1905" s="1800" t="s">
        <v>699</v>
      </c>
      <c r="WCC1905" s="2156">
        <v>0</v>
      </c>
      <c r="WCD1905" s="2156">
        <v>85000</v>
      </c>
      <c r="WCE1905" s="2157">
        <v>0</v>
      </c>
      <c r="WCF1905" s="1230">
        <f t="shared" si="4365"/>
        <v>0</v>
      </c>
      <c r="WCG1905" s="1193"/>
      <c r="WCH1905" s="1193"/>
      <c r="WCI1905" s="2153" t="s">
        <v>788</v>
      </c>
      <c r="WCJ1905" s="1800" t="s">
        <v>699</v>
      </c>
      <c r="WCK1905" s="2156">
        <v>0</v>
      </c>
      <c r="WCL1905" s="2156">
        <v>85000</v>
      </c>
      <c r="WCM1905" s="2157">
        <v>0</v>
      </c>
      <c r="WCN1905" s="1230">
        <f t="shared" si="4367"/>
        <v>0</v>
      </c>
      <c r="WCO1905" s="1193"/>
      <c r="WCP1905" s="1193"/>
      <c r="WCQ1905" s="2153" t="s">
        <v>788</v>
      </c>
      <c r="WCR1905" s="1800" t="s">
        <v>699</v>
      </c>
      <c r="WCS1905" s="2156">
        <v>0</v>
      </c>
      <c r="WCT1905" s="2156">
        <v>85000</v>
      </c>
      <c r="WCU1905" s="2157">
        <v>0</v>
      </c>
      <c r="WCV1905" s="1230">
        <f t="shared" si="4369"/>
        <v>0</v>
      </c>
      <c r="WCW1905" s="1193"/>
      <c r="WCX1905" s="1193"/>
      <c r="WCY1905" s="2153" t="s">
        <v>788</v>
      </c>
      <c r="WCZ1905" s="1800" t="s">
        <v>699</v>
      </c>
      <c r="WDA1905" s="2156">
        <v>0</v>
      </c>
      <c r="WDB1905" s="2156">
        <v>85000</v>
      </c>
      <c r="WDC1905" s="2157">
        <v>0</v>
      </c>
      <c r="WDD1905" s="1230">
        <f t="shared" si="4371"/>
        <v>0</v>
      </c>
      <c r="WDE1905" s="1193"/>
      <c r="WDF1905" s="1193"/>
      <c r="WDG1905" s="2153" t="s">
        <v>788</v>
      </c>
      <c r="WDH1905" s="1800" t="s">
        <v>699</v>
      </c>
      <c r="WDI1905" s="2156">
        <v>0</v>
      </c>
      <c r="WDJ1905" s="2156">
        <v>85000</v>
      </c>
      <c r="WDK1905" s="2157">
        <v>0</v>
      </c>
      <c r="WDL1905" s="1230">
        <f t="shared" si="4373"/>
        <v>0</v>
      </c>
      <c r="WDM1905" s="1193"/>
      <c r="WDN1905" s="1193"/>
      <c r="WDO1905" s="2153" t="s">
        <v>788</v>
      </c>
      <c r="WDP1905" s="1800" t="s">
        <v>699</v>
      </c>
      <c r="WDQ1905" s="2156">
        <v>0</v>
      </c>
      <c r="WDR1905" s="2156">
        <v>85000</v>
      </c>
      <c r="WDS1905" s="2157">
        <v>0</v>
      </c>
      <c r="WDT1905" s="1230">
        <f t="shared" si="4375"/>
        <v>0</v>
      </c>
      <c r="WDU1905" s="1193"/>
      <c r="WDV1905" s="1193"/>
      <c r="WDW1905" s="2153" t="s">
        <v>788</v>
      </c>
      <c r="WDX1905" s="1800" t="s">
        <v>699</v>
      </c>
      <c r="WDY1905" s="2156">
        <v>0</v>
      </c>
      <c r="WDZ1905" s="2156">
        <v>85000</v>
      </c>
      <c r="WEA1905" s="2157">
        <v>0</v>
      </c>
      <c r="WEB1905" s="1230">
        <f t="shared" si="4377"/>
        <v>0</v>
      </c>
      <c r="WEC1905" s="1193"/>
      <c r="WED1905" s="1193"/>
      <c r="WEE1905" s="2153" t="s">
        <v>788</v>
      </c>
      <c r="WEF1905" s="1800" t="s">
        <v>699</v>
      </c>
      <c r="WEG1905" s="2156">
        <v>0</v>
      </c>
      <c r="WEH1905" s="2156">
        <v>85000</v>
      </c>
      <c r="WEI1905" s="2157">
        <v>0</v>
      </c>
      <c r="WEJ1905" s="1230">
        <f t="shared" si="4379"/>
        <v>0</v>
      </c>
      <c r="WEK1905" s="1193"/>
      <c r="WEL1905" s="1193"/>
      <c r="WEM1905" s="2153" t="s">
        <v>788</v>
      </c>
      <c r="WEN1905" s="1800" t="s">
        <v>699</v>
      </c>
      <c r="WEO1905" s="2156">
        <v>0</v>
      </c>
      <c r="WEP1905" s="2156">
        <v>85000</v>
      </c>
      <c r="WEQ1905" s="2157">
        <v>0</v>
      </c>
      <c r="WER1905" s="1230">
        <f t="shared" si="4381"/>
        <v>0</v>
      </c>
      <c r="WES1905" s="1193"/>
      <c r="WET1905" s="1193"/>
      <c r="WEU1905" s="2153" t="s">
        <v>788</v>
      </c>
      <c r="WEV1905" s="1800" t="s">
        <v>699</v>
      </c>
      <c r="WEW1905" s="2156">
        <v>0</v>
      </c>
      <c r="WEX1905" s="2156">
        <v>85000</v>
      </c>
      <c r="WEY1905" s="2157">
        <v>0</v>
      </c>
      <c r="WEZ1905" s="1230">
        <f t="shared" si="4383"/>
        <v>0</v>
      </c>
      <c r="WFA1905" s="1193"/>
      <c r="WFB1905" s="1193"/>
      <c r="WFC1905" s="2153" t="s">
        <v>788</v>
      </c>
      <c r="WFD1905" s="1800" t="s">
        <v>699</v>
      </c>
      <c r="WFE1905" s="2156">
        <v>0</v>
      </c>
      <c r="WFF1905" s="2156">
        <v>85000</v>
      </c>
      <c r="WFG1905" s="2157">
        <v>0</v>
      </c>
      <c r="WFH1905" s="1230">
        <f t="shared" si="4385"/>
        <v>0</v>
      </c>
      <c r="WFI1905" s="1193"/>
      <c r="WFJ1905" s="1193"/>
      <c r="WFK1905" s="2153" t="s">
        <v>788</v>
      </c>
      <c r="WFL1905" s="1800" t="s">
        <v>699</v>
      </c>
      <c r="WFM1905" s="2156">
        <v>0</v>
      </c>
      <c r="WFN1905" s="2156">
        <v>85000</v>
      </c>
      <c r="WFO1905" s="2157">
        <v>0</v>
      </c>
      <c r="WFP1905" s="1230">
        <f t="shared" si="4387"/>
        <v>0</v>
      </c>
      <c r="WFQ1905" s="1193"/>
      <c r="WFR1905" s="1193"/>
      <c r="WFS1905" s="2153" t="s">
        <v>788</v>
      </c>
      <c r="WFT1905" s="1800" t="s">
        <v>699</v>
      </c>
      <c r="WFU1905" s="2156">
        <v>0</v>
      </c>
      <c r="WFV1905" s="2156">
        <v>85000</v>
      </c>
      <c r="WFW1905" s="2157">
        <v>0</v>
      </c>
      <c r="WFX1905" s="1230">
        <f t="shared" si="4389"/>
        <v>0</v>
      </c>
      <c r="WFY1905" s="1193"/>
      <c r="WFZ1905" s="1193"/>
      <c r="WGA1905" s="2153" t="s">
        <v>788</v>
      </c>
      <c r="WGB1905" s="1800" t="s">
        <v>699</v>
      </c>
      <c r="WGC1905" s="2156">
        <v>0</v>
      </c>
      <c r="WGD1905" s="2156">
        <v>85000</v>
      </c>
      <c r="WGE1905" s="2157">
        <v>0</v>
      </c>
      <c r="WGF1905" s="1230">
        <f t="shared" si="4391"/>
        <v>0</v>
      </c>
      <c r="WGG1905" s="1193"/>
      <c r="WGH1905" s="1193"/>
      <c r="WGI1905" s="2153" t="s">
        <v>788</v>
      </c>
      <c r="WGJ1905" s="1800" t="s">
        <v>699</v>
      </c>
      <c r="WGK1905" s="2156">
        <v>0</v>
      </c>
      <c r="WGL1905" s="2156">
        <v>85000</v>
      </c>
      <c r="WGM1905" s="2157">
        <v>0</v>
      </c>
      <c r="WGN1905" s="1230">
        <f t="shared" si="4393"/>
        <v>0</v>
      </c>
      <c r="WGO1905" s="1193"/>
      <c r="WGP1905" s="1193"/>
      <c r="WGQ1905" s="2153" t="s">
        <v>788</v>
      </c>
      <c r="WGR1905" s="1800" t="s">
        <v>699</v>
      </c>
      <c r="WGS1905" s="2156">
        <v>0</v>
      </c>
      <c r="WGT1905" s="2156">
        <v>85000</v>
      </c>
      <c r="WGU1905" s="2157">
        <v>0</v>
      </c>
      <c r="WGV1905" s="1230">
        <f t="shared" si="4395"/>
        <v>0</v>
      </c>
      <c r="WGW1905" s="1193"/>
      <c r="WGX1905" s="1193"/>
      <c r="WGY1905" s="2153" t="s">
        <v>788</v>
      </c>
      <c r="WGZ1905" s="1800" t="s">
        <v>699</v>
      </c>
      <c r="WHA1905" s="2156">
        <v>0</v>
      </c>
      <c r="WHB1905" s="2156">
        <v>85000</v>
      </c>
      <c r="WHC1905" s="2157">
        <v>0</v>
      </c>
      <c r="WHD1905" s="1230">
        <f t="shared" si="4397"/>
        <v>0</v>
      </c>
      <c r="WHE1905" s="1193"/>
      <c r="WHF1905" s="1193"/>
      <c r="WHG1905" s="2153" t="s">
        <v>788</v>
      </c>
      <c r="WHH1905" s="1800" t="s">
        <v>699</v>
      </c>
      <c r="WHI1905" s="2156">
        <v>0</v>
      </c>
      <c r="WHJ1905" s="2156">
        <v>85000</v>
      </c>
      <c r="WHK1905" s="2157">
        <v>0</v>
      </c>
      <c r="WHL1905" s="1230">
        <f t="shared" si="4399"/>
        <v>0</v>
      </c>
      <c r="WHM1905" s="1193"/>
      <c r="WHN1905" s="1193"/>
      <c r="WHO1905" s="2153" t="s">
        <v>788</v>
      </c>
      <c r="WHP1905" s="1800" t="s">
        <v>699</v>
      </c>
      <c r="WHQ1905" s="2156">
        <v>0</v>
      </c>
      <c r="WHR1905" s="2156">
        <v>85000</v>
      </c>
      <c r="WHS1905" s="2157">
        <v>0</v>
      </c>
      <c r="WHT1905" s="1230">
        <f t="shared" si="4401"/>
        <v>0</v>
      </c>
      <c r="WHU1905" s="1193"/>
      <c r="WHV1905" s="1193"/>
      <c r="WHW1905" s="2153" t="s">
        <v>788</v>
      </c>
      <c r="WHX1905" s="1800" t="s">
        <v>699</v>
      </c>
      <c r="WHY1905" s="2156">
        <v>0</v>
      </c>
      <c r="WHZ1905" s="2156">
        <v>85000</v>
      </c>
      <c r="WIA1905" s="2157">
        <v>0</v>
      </c>
      <c r="WIB1905" s="1230">
        <f t="shared" si="4403"/>
        <v>0</v>
      </c>
      <c r="WIC1905" s="1193"/>
      <c r="WID1905" s="1193"/>
      <c r="WIE1905" s="2153" t="s">
        <v>788</v>
      </c>
      <c r="WIF1905" s="1800" t="s">
        <v>699</v>
      </c>
      <c r="WIG1905" s="2156">
        <v>0</v>
      </c>
      <c r="WIH1905" s="2156">
        <v>85000</v>
      </c>
      <c r="WII1905" s="2157">
        <v>0</v>
      </c>
      <c r="WIJ1905" s="1230">
        <f t="shared" si="4405"/>
        <v>0</v>
      </c>
      <c r="WIK1905" s="1193"/>
      <c r="WIL1905" s="1193"/>
      <c r="WIM1905" s="2153" t="s">
        <v>788</v>
      </c>
      <c r="WIN1905" s="1800" t="s">
        <v>699</v>
      </c>
      <c r="WIO1905" s="2156">
        <v>0</v>
      </c>
      <c r="WIP1905" s="2156">
        <v>85000</v>
      </c>
      <c r="WIQ1905" s="2157">
        <v>0</v>
      </c>
      <c r="WIR1905" s="1230">
        <f t="shared" si="4407"/>
        <v>0</v>
      </c>
      <c r="WIS1905" s="1193"/>
      <c r="WIT1905" s="1193"/>
      <c r="WIU1905" s="2153" t="s">
        <v>788</v>
      </c>
      <c r="WIV1905" s="1800" t="s">
        <v>699</v>
      </c>
      <c r="WIW1905" s="2156">
        <v>0</v>
      </c>
      <c r="WIX1905" s="2156">
        <v>85000</v>
      </c>
      <c r="WIY1905" s="2157">
        <v>0</v>
      </c>
      <c r="WIZ1905" s="1230">
        <f t="shared" si="4409"/>
        <v>0</v>
      </c>
      <c r="WJA1905" s="1193"/>
      <c r="WJB1905" s="1193"/>
      <c r="WJC1905" s="2153" t="s">
        <v>788</v>
      </c>
      <c r="WJD1905" s="1800" t="s">
        <v>699</v>
      </c>
      <c r="WJE1905" s="2156">
        <v>0</v>
      </c>
      <c r="WJF1905" s="2156">
        <v>85000</v>
      </c>
      <c r="WJG1905" s="2157">
        <v>0</v>
      </c>
      <c r="WJH1905" s="1230">
        <f t="shared" si="4411"/>
        <v>0</v>
      </c>
      <c r="WJI1905" s="1193"/>
      <c r="WJJ1905" s="1193"/>
      <c r="WJK1905" s="2153" t="s">
        <v>788</v>
      </c>
      <c r="WJL1905" s="1800" t="s">
        <v>699</v>
      </c>
      <c r="WJM1905" s="2156">
        <v>0</v>
      </c>
      <c r="WJN1905" s="2156">
        <v>85000</v>
      </c>
      <c r="WJO1905" s="2157">
        <v>0</v>
      </c>
      <c r="WJP1905" s="1230">
        <f t="shared" si="4413"/>
        <v>0</v>
      </c>
      <c r="WJQ1905" s="1193"/>
      <c r="WJR1905" s="1193"/>
      <c r="WJS1905" s="2153" t="s">
        <v>788</v>
      </c>
      <c r="WJT1905" s="1800" t="s">
        <v>699</v>
      </c>
      <c r="WJU1905" s="2156">
        <v>0</v>
      </c>
      <c r="WJV1905" s="2156">
        <v>85000</v>
      </c>
      <c r="WJW1905" s="2157">
        <v>0</v>
      </c>
      <c r="WJX1905" s="1230">
        <f t="shared" si="4415"/>
        <v>0</v>
      </c>
      <c r="WJY1905" s="1193"/>
      <c r="WJZ1905" s="1193"/>
      <c r="WKA1905" s="2153" t="s">
        <v>788</v>
      </c>
      <c r="WKB1905" s="1800" t="s">
        <v>699</v>
      </c>
      <c r="WKC1905" s="2156">
        <v>0</v>
      </c>
      <c r="WKD1905" s="2156">
        <v>85000</v>
      </c>
      <c r="WKE1905" s="2157">
        <v>0</v>
      </c>
      <c r="WKF1905" s="1230">
        <f t="shared" si="4417"/>
        <v>0</v>
      </c>
      <c r="WKG1905" s="1193"/>
      <c r="WKH1905" s="1193"/>
      <c r="WKI1905" s="2153" t="s">
        <v>788</v>
      </c>
      <c r="WKJ1905" s="1800" t="s">
        <v>699</v>
      </c>
      <c r="WKK1905" s="2156">
        <v>0</v>
      </c>
      <c r="WKL1905" s="2156">
        <v>85000</v>
      </c>
      <c r="WKM1905" s="2157">
        <v>0</v>
      </c>
      <c r="WKN1905" s="1230">
        <f t="shared" si="4419"/>
        <v>0</v>
      </c>
      <c r="WKO1905" s="1193"/>
      <c r="WKP1905" s="1193"/>
      <c r="WKQ1905" s="2153" t="s">
        <v>788</v>
      </c>
      <c r="WKR1905" s="1800" t="s">
        <v>699</v>
      </c>
      <c r="WKS1905" s="2156">
        <v>0</v>
      </c>
      <c r="WKT1905" s="2156">
        <v>85000</v>
      </c>
      <c r="WKU1905" s="2157">
        <v>0</v>
      </c>
      <c r="WKV1905" s="1230">
        <f t="shared" si="4421"/>
        <v>0</v>
      </c>
      <c r="WKW1905" s="1193"/>
      <c r="WKX1905" s="1193"/>
      <c r="WKY1905" s="2153" t="s">
        <v>788</v>
      </c>
      <c r="WKZ1905" s="1800" t="s">
        <v>699</v>
      </c>
      <c r="WLA1905" s="2156">
        <v>0</v>
      </c>
      <c r="WLB1905" s="2156">
        <v>85000</v>
      </c>
      <c r="WLC1905" s="2157">
        <v>0</v>
      </c>
      <c r="WLD1905" s="1230">
        <f t="shared" si="4423"/>
        <v>0</v>
      </c>
      <c r="WLE1905" s="1193"/>
      <c r="WLF1905" s="1193"/>
      <c r="WLG1905" s="2153" t="s">
        <v>788</v>
      </c>
      <c r="WLH1905" s="1800" t="s">
        <v>699</v>
      </c>
      <c r="WLI1905" s="2156">
        <v>0</v>
      </c>
      <c r="WLJ1905" s="2156">
        <v>85000</v>
      </c>
      <c r="WLK1905" s="2157">
        <v>0</v>
      </c>
      <c r="WLL1905" s="1230">
        <f t="shared" si="4425"/>
        <v>0</v>
      </c>
      <c r="WLM1905" s="1193"/>
      <c r="WLN1905" s="1193"/>
      <c r="WLO1905" s="2153" t="s">
        <v>788</v>
      </c>
      <c r="WLP1905" s="1800" t="s">
        <v>699</v>
      </c>
      <c r="WLQ1905" s="2156">
        <v>0</v>
      </c>
      <c r="WLR1905" s="2156">
        <v>85000</v>
      </c>
      <c r="WLS1905" s="2157">
        <v>0</v>
      </c>
      <c r="WLT1905" s="1230">
        <f t="shared" si="4427"/>
        <v>0</v>
      </c>
      <c r="WLU1905" s="1193"/>
      <c r="WLV1905" s="1193"/>
      <c r="WLW1905" s="2153" t="s">
        <v>788</v>
      </c>
      <c r="WLX1905" s="1800" t="s">
        <v>699</v>
      </c>
      <c r="WLY1905" s="2156">
        <v>0</v>
      </c>
      <c r="WLZ1905" s="2156">
        <v>85000</v>
      </c>
      <c r="WMA1905" s="2157">
        <v>0</v>
      </c>
      <c r="WMB1905" s="1230">
        <f t="shared" si="4429"/>
        <v>0</v>
      </c>
      <c r="WMC1905" s="1193"/>
      <c r="WMD1905" s="1193"/>
      <c r="WME1905" s="2153" t="s">
        <v>788</v>
      </c>
      <c r="WMF1905" s="1800" t="s">
        <v>699</v>
      </c>
      <c r="WMG1905" s="2156">
        <v>0</v>
      </c>
      <c r="WMH1905" s="2156">
        <v>85000</v>
      </c>
      <c r="WMI1905" s="2157">
        <v>0</v>
      </c>
      <c r="WMJ1905" s="1230">
        <f t="shared" si="4431"/>
        <v>0</v>
      </c>
      <c r="WMK1905" s="1193"/>
      <c r="WML1905" s="1193"/>
      <c r="WMM1905" s="2153" t="s">
        <v>788</v>
      </c>
      <c r="WMN1905" s="1800" t="s">
        <v>699</v>
      </c>
      <c r="WMO1905" s="2156">
        <v>0</v>
      </c>
      <c r="WMP1905" s="2156">
        <v>85000</v>
      </c>
      <c r="WMQ1905" s="2157">
        <v>0</v>
      </c>
      <c r="WMR1905" s="1230">
        <f t="shared" si="4433"/>
        <v>0</v>
      </c>
      <c r="WMS1905" s="1193"/>
      <c r="WMT1905" s="1193"/>
      <c r="WMU1905" s="2153" t="s">
        <v>788</v>
      </c>
      <c r="WMV1905" s="1800" t="s">
        <v>699</v>
      </c>
      <c r="WMW1905" s="2156">
        <v>0</v>
      </c>
      <c r="WMX1905" s="2156">
        <v>85000</v>
      </c>
      <c r="WMY1905" s="2157">
        <v>0</v>
      </c>
      <c r="WMZ1905" s="1230">
        <f t="shared" si="4435"/>
        <v>0</v>
      </c>
      <c r="WNA1905" s="1193"/>
      <c r="WNB1905" s="1193"/>
      <c r="WNC1905" s="2153" t="s">
        <v>788</v>
      </c>
      <c r="WND1905" s="1800" t="s">
        <v>699</v>
      </c>
      <c r="WNE1905" s="2156">
        <v>0</v>
      </c>
      <c r="WNF1905" s="2156">
        <v>85000</v>
      </c>
      <c r="WNG1905" s="2157">
        <v>0</v>
      </c>
      <c r="WNH1905" s="1230">
        <f t="shared" si="4437"/>
        <v>0</v>
      </c>
      <c r="WNI1905" s="1193"/>
      <c r="WNJ1905" s="1193"/>
      <c r="WNK1905" s="2153" t="s">
        <v>788</v>
      </c>
      <c r="WNL1905" s="1800" t="s">
        <v>699</v>
      </c>
      <c r="WNM1905" s="2156">
        <v>0</v>
      </c>
      <c r="WNN1905" s="2156">
        <v>85000</v>
      </c>
      <c r="WNO1905" s="2157">
        <v>0</v>
      </c>
      <c r="WNP1905" s="1230">
        <f t="shared" si="4439"/>
        <v>0</v>
      </c>
      <c r="WNQ1905" s="1193"/>
      <c r="WNR1905" s="1193"/>
      <c r="WNS1905" s="2153" t="s">
        <v>788</v>
      </c>
      <c r="WNT1905" s="1800" t="s">
        <v>699</v>
      </c>
      <c r="WNU1905" s="2156">
        <v>0</v>
      </c>
      <c r="WNV1905" s="2156">
        <v>85000</v>
      </c>
      <c r="WNW1905" s="2157">
        <v>0</v>
      </c>
      <c r="WNX1905" s="1230">
        <f t="shared" si="4441"/>
        <v>0</v>
      </c>
      <c r="WNY1905" s="1193"/>
      <c r="WNZ1905" s="1193"/>
      <c r="WOA1905" s="2153" t="s">
        <v>788</v>
      </c>
      <c r="WOB1905" s="1800" t="s">
        <v>699</v>
      </c>
      <c r="WOC1905" s="2156">
        <v>0</v>
      </c>
      <c r="WOD1905" s="2156">
        <v>85000</v>
      </c>
      <c r="WOE1905" s="2157">
        <v>0</v>
      </c>
      <c r="WOF1905" s="1230">
        <f t="shared" si="4443"/>
        <v>0</v>
      </c>
      <c r="WOG1905" s="1193"/>
      <c r="WOH1905" s="1193"/>
      <c r="WOI1905" s="2153" t="s">
        <v>788</v>
      </c>
      <c r="WOJ1905" s="1800" t="s">
        <v>699</v>
      </c>
      <c r="WOK1905" s="2156">
        <v>0</v>
      </c>
      <c r="WOL1905" s="2156">
        <v>85000</v>
      </c>
      <c r="WOM1905" s="2157">
        <v>0</v>
      </c>
      <c r="WON1905" s="1230">
        <f t="shared" si="4445"/>
        <v>0</v>
      </c>
      <c r="WOO1905" s="1193"/>
      <c r="WOP1905" s="1193"/>
      <c r="WOQ1905" s="2153" t="s">
        <v>788</v>
      </c>
      <c r="WOR1905" s="1800" t="s">
        <v>699</v>
      </c>
      <c r="WOS1905" s="2156">
        <v>0</v>
      </c>
      <c r="WOT1905" s="2156">
        <v>85000</v>
      </c>
      <c r="WOU1905" s="2157">
        <v>0</v>
      </c>
      <c r="WOV1905" s="1230">
        <f t="shared" si="4447"/>
        <v>0</v>
      </c>
      <c r="WOW1905" s="1193"/>
      <c r="WOX1905" s="1193"/>
      <c r="WOY1905" s="2153" t="s">
        <v>788</v>
      </c>
      <c r="WOZ1905" s="1800" t="s">
        <v>699</v>
      </c>
      <c r="WPA1905" s="2156">
        <v>0</v>
      </c>
      <c r="WPB1905" s="2156">
        <v>85000</v>
      </c>
      <c r="WPC1905" s="2157">
        <v>0</v>
      </c>
      <c r="WPD1905" s="1230">
        <f t="shared" si="4449"/>
        <v>0</v>
      </c>
      <c r="WPE1905" s="1193"/>
      <c r="WPF1905" s="1193"/>
      <c r="WPG1905" s="2153" t="s">
        <v>788</v>
      </c>
      <c r="WPH1905" s="1800" t="s">
        <v>699</v>
      </c>
      <c r="WPI1905" s="2156">
        <v>0</v>
      </c>
      <c r="WPJ1905" s="2156">
        <v>85000</v>
      </c>
      <c r="WPK1905" s="2157">
        <v>0</v>
      </c>
      <c r="WPL1905" s="1230">
        <f t="shared" si="4451"/>
        <v>0</v>
      </c>
      <c r="WPM1905" s="1193"/>
      <c r="WPN1905" s="1193"/>
      <c r="WPO1905" s="2153" t="s">
        <v>788</v>
      </c>
      <c r="WPP1905" s="1800" t="s">
        <v>699</v>
      </c>
      <c r="WPQ1905" s="2156">
        <v>0</v>
      </c>
      <c r="WPR1905" s="2156">
        <v>85000</v>
      </c>
      <c r="WPS1905" s="2157">
        <v>0</v>
      </c>
      <c r="WPT1905" s="1230">
        <f t="shared" si="4453"/>
        <v>0</v>
      </c>
      <c r="WPU1905" s="1193"/>
      <c r="WPV1905" s="1193"/>
      <c r="WPW1905" s="2153" t="s">
        <v>788</v>
      </c>
      <c r="WPX1905" s="1800" t="s">
        <v>699</v>
      </c>
      <c r="WPY1905" s="2156">
        <v>0</v>
      </c>
      <c r="WPZ1905" s="2156">
        <v>85000</v>
      </c>
      <c r="WQA1905" s="2157">
        <v>0</v>
      </c>
      <c r="WQB1905" s="1230">
        <f t="shared" si="4455"/>
        <v>0</v>
      </c>
      <c r="WQC1905" s="1193"/>
      <c r="WQD1905" s="1193"/>
      <c r="WQE1905" s="2153" t="s">
        <v>788</v>
      </c>
      <c r="WQF1905" s="1800" t="s">
        <v>699</v>
      </c>
      <c r="WQG1905" s="2156">
        <v>0</v>
      </c>
      <c r="WQH1905" s="2156">
        <v>85000</v>
      </c>
      <c r="WQI1905" s="2157">
        <v>0</v>
      </c>
      <c r="WQJ1905" s="1230">
        <f t="shared" si="4457"/>
        <v>0</v>
      </c>
      <c r="WQK1905" s="1193"/>
      <c r="WQL1905" s="1193"/>
      <c r="WQM1905" s="2153" t="s">
        <v>788</v>
      </c>
      <c r="WQN1905" s="1800" t="s">
        <v>699</v>
      </c>
      <c r="WQO1905" s="2156">
        <v>0</v>
      </c>
      <c r="WQP1905" s="2156">
        <v>85000</v>
      </c>
      <c r="WQQ1905" s="2157">
        <v>0</v>
      </c>
      <c r="WQR1905" s="1230">
        <f t="shared" si="4459"/>
        <v>0</v>
      </c>
      <c r="WQS1905" s="1193"/>
      <c r="WQT1905" s="1193"/>
      <c r="WQU1905" s="2153" t="s">
        <v>788</v>
      </c>
      <c r="WQV1905" s="1800" t="s">
        <v>699</v>
      </c>
      <c r="WQW1905" s="2156">
        <v>0</v>
      </c>
      <c r="WQX1905" s="2156">
        <v>85000</v>
      </c>
      <c r="WQY1905" s="2157">
        <v>0</v>
      </c>
      <c r="WQZ1905" s="1230">
        <f t="shared" si="4461"/>
        <v>0</v>
      </c>
      <c r="WRA1905" s="1193"/>
      <c r="WRB1905" s="1193"/>
      <c r="WRC1905" s="2153" t="s">
        <v>788</v>
      </c>
      <c r="WRD1905" s="1800" t="s">
        <v>699</v>
      </c>
      <c r="WRE1905" s="2156">
        <v>0</v>
      </c>
      <c r="WRF1905" s="2156">
        <v>85000</v>
      </c>
      <c r="WRG1905" s="2157">
        <v>0</v>
      </c>
      <c r="WRH1905" s="1230">
        <f t="shared" si="4463"/>
        <v>0</v>
      </c>
      <c r="WRI1905" s="1193"/>
      <c r="WRJ1905" s="1193"/>
      <c r="WRK1905" s="2153" t="s">
        <v>788</v>
      </c>
      <c r="WRL1905" s="1800" t="s">
        <v>699</v>
      </c>
      <c r="WRM1905" s="2156">
        <v>0</v>
      </c>
      <c r="WRN1905" s="2156">
        <v>85000</v>
      </c>
      <c r="WRO1905" s="2157">
        <v>0</v>
      </c>
      <c r="WRP1905" s="1230">
        <f t="shared" si="4465"/>
        <v>0</v>
      </c>
      <c r="WRQ1905" s="1193"/>
      <c r="WRR1905" s="1193"/>
      <c r="WRS1905" s="2153" t="s">
        <v>788</v>
      </c>
      <c r="WRT1905" s="1800" t="s">
        <v>699</v>
      </c>
      <c r="WRU1905" s="2156">
        <v>0</v>
      </c>
      <c r="WRV1905" s="2156">
        <v>85000</v>
      </c>
      <c r="WRW1905" s="2157">
        <v>0</v>
      </c>
      <c r="WRX1905" s="1230">
        <f t="shared" si="4467"/>
        <v>0</v>
      </c>
      <c r="WRY1905" s="1193"/>
      <c r="WRZ1905" s="1193"/>
      <c r="WSA1905" s="2153" t="s">
        <v>788</v>
      </c>
      <c r="WSB1905" s="1800" t="s">
        <v>699</v>
      </c>
      <c r="WSC1905" s="2156">
        <v>0</v>
      </c>
      <c r="WSD1905" s="2156">
        <v>85000</v>
      </c>
      <c r="WSE1905" s="2157">
        <v>0</v>
      </c>
      <c r="WSF1905" s="1230">
        <f t="shared" si="4469"/>
        <v>0</v>
      </c>
      <c r="WSG1905" s="1193"/>
      <c r="WSH1905" s="1193"/>
      <c r="WSI1905" s="2153" t="s">
        <v>788</v>
      </c>
      <c r="WSJ1905" s="1800" t="s">
        <v>699</v>
      </c>
      <c r="WSK1905" s="2156">
        <v>0</v>
      </c>
      <c r="WSL1905" s="2156">
        <v>85000</v>
      </c>
      <c r="WSM1905" s="2157">
        <v>0</v>
      </c>
      <c r="WSN1905" s="1230">
        <f t="shared" si="4471"/>
        <v>0</v>
      </c>
      <c r="WSO1905" s="1193"/>
      <c r="WSP1905" s="1193"/>
      <c r="WSQ1905" s="2153" t="s">
        <v>788</v>
      </c>
      <c r="WSR1905" s="1800" t="s">
        <v>699</v>
      </c>
      <c r="WSS1905" s="2156">
        <v>0</v>
      </c>
      <c r="WST1905" s="2156">
        <v>85000</v>
      </c>
      <c r="WSU1905" s="2157">
        <v>0</v>
      </c>
      <c r="WSV1905" s="1230">
        <f t="shared" si="4473"/>
        <v>0</v>
      </c>
      <c r="WSW1905" s="1193"/>
      <c r="WSX1905" s="1193"/>
      <c r="WSY1905" s="2153" t="s">
        <v>788</v>
      </c>
      <c r="WSZ1905" s="1800" t="s">
        <v>699</v>
      </c>
      <c r="WTA1905" s="2156">
        <v>0</v>
      </c>
      <c r="WTB1905" s="2156">
        <v>85000</v>
      </c>
      <c r="WTC1905" s="2157">
        <v>0</v>
      </c>
      <c r="WTD1905" s="1230">
        <f t="shared" si="4475"/>
        <v>0</v>
      </c>
      <c r="WTE1905" s="1193"/>
      <c r="WTF1905" s="1193"/>
      <c r="WTG1905" s="2153" t="s">
        <v>788</v>
      </c>
      <c r="WTH1905" s="1800" t="s">
        <v>699</v>
      </c>
      <c r="WTI1905" s="2156">
        <v>0</v>
      </c>
      <c r="WTJ1905" s="2156">
        <v>85000</v>
      </c>
      <c r="WTK1905" s="2157">
        <v>0</v>
      </c>
      <c r="WTL1905" s="1230">
        <f t="shared" si="4477"/>
        <v>0</v>
      </c>
      <c r="WTM1905" s="1193"/>
      <c r="WTN1905" s="1193"/>
      <c r="WTO1905" s="2153" t="s">
        <v>788</v>
      </c>
      <c r="WTP1905" s="1800" t="s">
        <v>699</v>
      </c>
      <c r="WTQ1905" s="2156">
        <v>0</v>
      </c>
      <c r="WTR1905" s="2156">
        <v>85000</v>
      </c>
      <c r="WTS1905" s="2157">
        <v>0</v>
      </c>
      <c r="WTT1905" s="1230">
        <f t="shared" si="4479"/>
        <v>0</v>
      </c>
      <c r="WTU1905" s="1193"/>
      <c r="WTV1905" s="1193"/>
      <c r="WTW1905" s="2153" t="s">
        <v>788</v>
      </c>
      <c r="WTX1905" s="1800" t="s">
        <v>699</v>
      </c>
      <c r="WTY1905" s="2156">
        <v>0</v>
      </c>
      <c r="WTZ1905" s="2156">
        <v>85000</v>
      </c>
      <c r="WUA1905" s="2157">
        <v>0</v>
      </c>
      <c r="WUB1905" s="1230">
        <f t="shared" si="4481"/>
        <v>0</v>
      </c>
      <c r="WUC1905" s="1193"/>
      <c r="WUD1905" s="1193"/>
      <c r="WUE1905" s="2153" t="s">
        <v>788</v>
      </c>
      <c r="WUF1905" s="1800" t="s">
        <v>699</v>
      </c>
      <c r="WUG1905" s="2156">
        <v>0</v>
      </c>
      <c r="WUH1905" s="2156">
        <v>85000</v>
      </c>
      <c r="WUI1905" s="2157">
        <v>0</v>
      </c>
      <c r="WUJ1905" s="1230">
        <f t="shared" si="4483"/>
        <v>0</v>
      </c>
      <c r="WUK1905" s="1193"/>
      <c r="WUL1905" s="1193"/>
      <c r="WUM1905" s="2153" t="s">
        <v>788</v>
      </c>
      <c r="WUN1905" s="1800" t="s">
        <v>699</v>
      </c>
      <c r="WUO1905" s="2156">
        <v>0</v>
      </c>
      <c r="WUP1905" s="2156">
        <v>85000</v>
      </c>
      <c r="WUQ1905" s="2157">
        <v>0</v>
      </c>
      <c r="WUR1905" s="1230">
        <f t="shared" si="4485"/>
        <v>0</v>
      </c>
      <c r="WUS1905" s="1193"/>
      <c r="WUT1905" s="1193"/>
      <c r="WUU1905" s="2153" t="s">
        <v>788</v>
      </c>
      <c r="WUV1905" s="1800" t="s">
        <v>699</v>
      </c>
      <c r="WUW1905" s="2156">
        <v>0</v>
      </c>
      <c r="WUX1905" s="2156">
        <v>85000</v>
      </c>
      <c r="WUY1905" s="2157">
        <v>0</v>
      </c>
      <c r="WUZ1905" s="1230">
        <f t="shared" si="4487"/>
        <v>0</v>
      </c>
      <c r="WVA1905" s="1193"/>
      <c r="WVB1905" s="1193"/>
      <c r="WVC1905" s="2153" t="s">
        <v>788</v>
      </c>
      <c r="WVD1905" s="1800" t="s">
        <v>699</v>
      </c>
      <c r="WVE1905" s="2156">
        <v>0</v>
      </c>
      <c r="WVF1905" s="2156">
        <v>85000</v>
      </c>
      <c r="WVG1905" s="2157">
        <v>0</v>
      </c>
      <c r="WVH1905" s="1230">
        <f t="shared" si="4489"/>
        <v>0</v>
      </c>
      <c r="WVI1905" s="1193"/>
      <c r="WVJ1905" s="1193"/>
      <c r="WVK1905" s="2153" t="s">
        <v>788</v>
      </c>
      <c r="WVL1905" s="1800" t="s">
        <v>699</v>
      </c>
      <c r="WVM1905" s="2156">
        <v>0</v>
      </c>
      <c r="WVN1905" s="2156">
        <v>85000</v>
      </c>
      <c r="WVO1905" s="2157">
        <v>0</v>
      </c>
      <c r="WVP1905" s="1230">
        <f t="shared" si="4491"/>
        <v>0</v>
      </c>
      <c r="WVQ1905" s="1193"/>
      <c r="WVR1905" s="1193"/>
      <c r="WVS1905" s="2153" t="s">
        <v>788</v>
      </c>
      <c r="WVT1905" s="1800" t="s">
        <v>699</v>
      </c>
      <c r="WVU1905" s="2156">
        <v>0</v>
      </c>
      <c r="WVV1905" s="2156">
        <v>85000</v>
      </c>
      <c r="WVW1905" s="2157">
        <v>0</v>
      </c>
      <c r="WVX1905" s="1230">
        <f t="shared" si="4493"/>
        <v>0</v>
      </c>
      <c r="WVY1905" s="1193"/>
      <c r="WVZ1905" s="1193"/>
      <c r="WWA1905" s="2153" t="s">
        <v>788</v>
      </c>
      <c r="WWB1905" s="1800" t="s">
        <v>699</v>
      </c>
      <c r="WWC1905" s="2156">
        <v>0</v>
      </c>
      <c r="WWD1905" s="2156">
        <v>85000</v>
      </c>
      <c r="WWE1905" s="2157">
        <v>0</v>
      </c>
      <c r="WWF1905" s="1230">
        <f t="shared" si="4495"/>
        <v>0</v>
      </c>
      <c r="WWG1905" s="1193"/>
      <c r="WWH1905" s="1193"/>
      <c r="WWI1905" s="2153" t="s">
        <v>788</v>
      </c>
      <c r="WWJ1905" s="1800" t="s">
        <v>699</v>
      </c>
      <c r="WWK1905" s="2156">
        <v>0</v>
      </c>
      <c r="WWL1905" s="2156">
        <v>85000</v>
      </c>
      <c r="WWM1905" s="2157">
        <v>0</v>
      </c>
      <c r="WWN1905" s="1230">
        <f t="shared" si="4497"/>
        <v>0</v>
      </c>
      <c r="WWO1905" s="1193"/>
      <c r="WWP1905" s="1193"/>
      <c r="WWQ1905" s="2153" t="s">
        <v>788</v>
      </c>
      <c r="WWR1905" s="1800" t="s">
        <v>699</v>
      </c>
      <c r="WWS1905" s="2156">
        <v>0</v>
      </c>
      <c r="WWT1905" s="2156">
        <v>85000</v>
      </c>
      <c r="WWU1905" s="2157">
        <v>0</v>
      </c>
      <c r="WWV1905" s="1230">
        <f t="shared" si="4499"/>
        <v>0</v>
      </c>
      <c r="WWW1905" s="1193"/>
      <c r="WWX1905" s="1193"/>
      <c r="WWY1905" s="2153" t="s">
        <v>788</v>
      </c>
      <c r="WWZ1905" s="1800" t="s">
        <v>699</v>
      </c>
      <c r="WXA1905" s="2156">
        <v>0</v>
      </c>
      <c r="WXB1905" s="2156">
        <v>85000</v>
      </c>
      <c r="WXC1905" s="2157">
        <v>0</v>
      </c>
      <c r="WXD1905" s="1230">
        <f t="shared" si="4501"/>
        <v>0</v>
      </c>
      <c r="WXE1905" s="1193"/>
      <c r="WXF1905" s="1193"/>
      <c r="WXG1905" s="2153" t="s">
        <v>788</v>
      </c>
      <c r="WXH1905" s="1800" t="s">
        <v>699</v>
      </c>
      <c r="WXI1905" s="2156">
        <v>0</v>
      </c>
      <c r="WXJ1905" s="2156">
        <v>85000</v>
      </c>
      <c r="WXK1905" s="2157">
        <v>0</v>
      </c>
      <c r="WXL1905" s="1230">
        <f t="shared" si="4503"/>
        <v>0</v>
      </c>
      <c r="WXM1905" s="1193"/>
      <c r="WXN1905" s="1193"/>
      <c r="WXO1905" s="2153" t="s">
        <v>788</v>
      </c>
      <c r="WXP1905" s="1800" t="s">
        <v>699</v>
      </c>
      <c r="WXQ1905" s="2156">
        <v>0</v>
      </c>
      <c r="WXR1905" s="2156">
        <v>85000</v>
      </c>
      <c r="WXS1905" s="2157">
        <v>0</v>
      </c>
      <c r="WXT1905" s="1230">
        <f t="shared" si="4505"/>
        <v>0</v>
      </c>
      <c r="WXU1905" s="1193"/>
      <c r="WXV1905" s="1193"/>
      <c r="WXW1905" s="2153" t="s">
        <v>788</v>
      </c>
      <c r="WXX1905" s="1800" t="s">
        <v>699</v>
      </c>
      <c r="WXY1905" s="2156">
        <v>0</v>
      </c>
      <c r="WXZ1905" s="2156">
        <v>85000</v>
      </c>
      <c r="WYA1905" s="2157">
        <v>0</v>
      </c>
      <c r="WYB1905" s="1230">
        <f t="shared" si="4507"/>
        <v>0</v>
      </c>
      <c r="WYC1905" s="1193"/>
      <c r="WYD1905" s="1193"/>
      <c r="WYE1905" s="2153" t="s">
        <v>788</v>
      </c>
      <c r="WYF1905" s="1800" t="s">
        <v>699</v>
      </c>
      <c r="WYG1905" s="2156">
        <v>0</v>
      </c>
      <c r="WYH1905" s="2156">
        <v>85000</v>
      </c>
      <c r="WYI1905" s="2157">
        <v>0</v>
      </c>
      <c r="WYJ1905" s="1230">
        <f t="shared" si="4509"/>
        <v>0</v>
      </c>
      <c r="WYK1905" s="1193"/>
      <c r="WYL1905" s="1193"/>
      <c r="WYM1905" s="2153" t="s">
        <v>788</v>
      </c>
      <c r="WYN1905" s="1800" t="s">
        <v>699</v>
      </c>
      <c r="WYO1905" s="2156">
        <v>0</v>
      </c>
      <c r="WYP1905" s="2156">
        <v>85000</v>
      </c>
      <c r="WYQ1905" s="2157">
        <v>0</v>
      </c>
      <c r="WYR1905" s="1230">
        <f t="shared" si="4511"/>
        <v>0</v>
      </c>
      <c r="WYS1905" s="1193"/>
      <c r="WYT1905" s="1193"/>
      <c r="WYU1905" s="2153" t="s">
        <v>788</v>
      </c>
      <c r="WYV1905" s="1800" t="s">
        <v>699</v>
      </c>
      <c r="WYW1905" s="2156">
        <v>0</v>
      </c>
      <c r="WYX1905" s="2156">
        <v>85000</v>
      </c>
      <c r="WYY1905" s="2157">
        <v>0</v>
      </c>
      <c r="WYZ1905" s="1230">
        <f t="shared" si="4513"/>
        <v>0</v>
      </c>
      <c r="WZA1905" s="1193"/>
      <c r="WZB1905" s="1193"/>
      <c r="WZC1905" s="2153" t="s">
        <v>788</v>
      </c>
      <c r="WZD1905" s="1800" t="s">
        <v>699</v>
      </c>
      <c r="WZE1905" s="2156">
        <v>0</v>
      </c>
      <c r="WZF1905" s="2156">
        <v>85000</v>
      </c>
      <c r="WZG1905" s="2157">
        <v>0</v>
      </c>
      <c r="WZH1905" s="1230">
        <f t="shared" si="4515"/>
        <v>0</v>
      </c>
      <c r="WZI1905" s="1193"/>
      <c r="WZJ1905" s="1193"/>
      <c r="WZK1905" s="2153" t="s">
        <v>788</v>
      </c>
      <c r="WZL1905" s="1800" t="s">
        <v>699</v>
      </c>
      <c r="WZM1905" s="2156">
        <v>0</v>
      </c>
      <c r="WZN1905" s="2156">
        <v>85000</v>
      </c>
      <c r="WZO1905" s="2157">
        <v>0</v>
      </c>
      <c r="WZP1905" s="1230">
        <f t="shared" si="4517"/>
        <v>0</v>
      </c>
      <c r="WZQ1905" s="1193"/>
      <c r="WZR1905" s="1193"/>
      <c r="WZS1905" s="2153" t="s">
        <v>788</v>
      </c>
      <c r="WZT1905" s="1800" t="s">
        <v>699</v>
      </c>
      <c r="WZU1905" s="2156">
        <v>0</v>
      </c>
      <c r="WZV1905" s="2156">
        <v>85000</v>
      </c>
      <c r="WZW1905" s="2157">
        <v>0</v>
      </c>
      <c r="WZX1905" s="1230">
        <f t="shared" si="4519"/>
        <v>0</v>
      </c>
      <c r="WZY1905" s="1193"/>
      <c r="WZZ1905" s="1193"/>
      <c r="XAA1905" s="2153" t="s">
        <v>788</v>
      </c>
      <c r="XAB1905" s="1800" t="s">
        <v>699</v>
      </c>
      <c r="XAC1905" s="2156">
        <v>0</v>
      </c>
      <c r="XAD1905" s="2156">
        <v>85000</v>
      </c>
      <c r="XAE1905" s="2157">
        <v>0</v>
      </c>
      <c r="XAF1905" s="1230">
        <f t="shared" si="4521"/>
        <v>0</v>
      </c>
      <c r="XAG1905" s="1193"/>
      <c r="XAH1905" s="1193"/>
      <c r="XAI1905" s="2153" t="s">
        <v>788</v>
      </c>
      <c r="XAJ1905" s="1800" t="s">
        <v>699</v>
      </c>
      <c r="XAK1905" s="2156">
        <v>0</v>
      </c>
      <c r="XAL1905" s="2156">
        <v>85000</v>
      </c>
      <c r="XAM1905" s="2157">
        <v>0</v>
      </c>
      <c r="XAN1905" s="1230">
        <f t="shared" si="4523"/>
        <v>0</v>
      </c>
      <c r="XAO1905" s="1193"/>
      <c r="XAP1905" s="1193"/>
      <c r="XAQ1905" s="2153" t="s">
        <v>788</v>
      </c>
      <c r="XAR1905" s="1800" t="s">
        <v>699</v>
      </c>
      <c r="XAS1905" s="2156">
        <v>0</v>
      </c>
      <c r="XAT1905" s="2156">
        <v>85000</v>
      </c>
      <c r="XAU1905" s="2157">
        <v>0</v>
      </c>
      <c r="XAV1905" s="1230">
        <f t="shared" si="4525"/>
        <v>0</v>
      </c>
      <c r="XAW1905" s="1193"/>
      <c r="XAX1905" s="1193"/>
      <c r="XAY1905" s="2153" t="s">
        <v>788</v>
      </c>
      <c r="XAZ1905" s="1800" t="s">
        <v>699</v>
      </c>
      <c r="XBA1905" s="2156">
        <v>0</v>
      </c>
      <c r="XBB1905" s="2156">
        <v>85000</v>
      </c>
      <c r="XBC1905" s="2157">
        <v>0</v>
      </c>
      <c r="XBD1905" s="1230">
        <f t="shared" si="4527"/>
        <v>0</v>
      </c>
      <c r="XBE1905" s="1193"/>
      <c r="XBF1905" s="1193"/>
      <c r="XBG1905" s="2153" t="s">
        <v>788</v>
      </c>
      <c r="XBH1905" s="1800" t="s">
        <v>699</v>
      </c>
      <c r="XBI1905" s="2156">
        <v>0</v>
      </c>
      <c r="XBJ1905" s="2156">
        <v>85000</v>
      </c>
      <c r="XBK1905" s="2157">
        <v>0</v>
      </c>
      <c r="XBL1905" s="1230">
        <f t="shared" si="4529"/>
        <v>0</v>
      </c>
      <c r="XBM1905" s="1193"/>
      <c r="XBN1905" s="1193"/>
      <c r="XBO1905" s="2153" t="s">
        <v>788</v>
      </c>
      <c r="XBP1905" s="1800" t="s">
        <v>699</v>
      </c>
      <c r="XBQ1905" s="2156">
        <v>0</v>
      </c>
      <c r="XBR1905" s="2156">
        <v>85000</v>
      </c>
      <c r="XBS1905" s="2157">
        <v>0</v>
      </c>
      <c r="XBT1905" s="1230">
        <f t="shared" si="4531"/>
        <v>0</v>
      </c>
      <c r="XBU1905" s="1193"/>
      <c r="XBV1905" s="1193"/>
      <c r="XBW1905" s="2153" t="s">
        <v>788</v>
      </c>
      <c r="XBX1905" s="1800" t="s">
        <v>699</v>
      </c>
      <c r="XBY1905" s="2156">
        <v>0</v>
      </c>
      <c r="XBZ1905" s="2156">
        <v>85000</v>
      </c>
      <c r="XCA1905" s="2157">
        <v>0</v>
      </c>
      <c r="XCB1905" s="1230">
        <f t="shared" si="4533"/>
        <v>0</v>
      </c>
      <c r="XCC1905" s="1193"/>
      <c r="XCD1905" s="1193"/>
      <c r="XCE1905" s="2153" t="s">
        <v>788</v>
      </c>
      <c r="XCF1905" s="1800" t="s">
        <v>699</v>
      </c>
      <c r="XCG1905" s="2156">
        <v>0</v>
      </c>
      <c r="XCH1905" s="2156">
        <v>85000</v>
      </c>
      <c r="XCI1905" s="2157">
        <v>0</v>
      </c>
      <c r="XCJ1905" s="1230">
        <f t="shared" si="4535"/>
        <v>0</v>
      </c>
      <c r="XCK1905" s="1193"/>
      <c r="XCL1905" s="1193"/>
      <c r="XCM1905" s="2153" t="s">
        <v>788</v>
      </c>
      <c r="XCN1905" s="1800" t="s">
        <v>699</v>
      </c>
      <c r="XCO1905" s="2156">
        <v>0</v>
      </c>
      <c r="XCP1905" s="2156">
        <v>85000</v>
      </c>
      <c r="XCQ1905" s="2157">
        <v>0</v>
      </c>
      <c r="XCR1905" s="1230">
        <f t="shared" si="4537"/>
        <v>0</v>
      </c>
      <c r="XCS1905" s="1193"/>
      <c r="XCT1905" s="1193"/>
      <c r="XCU1905" s="2153" t="s">
        <v>788</v>
      </c>
      <c r="XCV1905" s="1800" t="s">
        <v>699</v>
      </c>
      <c r="XCW1905" s="2156">
        <v>0</v>
      </c>
      <c r="XCX1905" s="2156">
        <v>85000</v>
      </c>
      <c r="XCY1905" s="2157">
        <v>0</v>
      </c>
      <c r="XCZ1905" s="1230">
        <f t="shared" si="4539"/>
        <v>0</v>
      </c>
      <c r="XDA1905" s="1193"/>
      <c r="XDB1905" s="1193"/>
      <c r="XDC1905" s="2153" t="s">
        <v>788</v>
      </c>
      <c r="XDD1905" s="1800" t="s">
        <v>699</v>
      </c>
      <c r="XDE1905" s="2156">
        <v>0</v>
      </c>
      <c r="XDF1905" s="2156">
        <v>85000</v>
      </c>
      <c r="XDG1905" s="2157">
        <v>0</v>
      </c>
      <c r="XDH1905" s="1230">
        <f t="shared" si="4541"/>
        <v>0</v>
      </c>
      <c r="XDI1905" s="1193"/>
      <c r="XDJ1905" s="1193"/>
      <c r="XDK1905" s="2153" t="s">
        <v>788</v>
      </c>
      <c r="XDL1905" s="1800" t="s">
        <v>699</v>
      </c>
      <c r="XDM1905" s="2156">
        <v>0</v>
      </c>
      <c r="XDN1905" s="2156">
        <v>85000</v>
      </c>
      <c r="XDO1905" s="2157">
        <v>0</v>
      </c>
      <c r="XDP1905" s="1230">
        <f t="shared" si="4543"/>
        <v>0</v>
      </c>
      <c r="XDQ1905" s="1193"/>
      <c r="XDR1905" s="1193"/>
      <c r="XDS1905" s="2153" t="s">
        <v>788</v>
      </c>
      <c r="XDT1905" s="1800" t="s">
        <v>699</v>
      </c>
      <c r="XDU1905" s="2156">
        <v>0</v>
      </c>
      <c r="XDV1905" s="2156">
        <v>85000</v>
      </c>
      <c r="XDW1905" s="2157">
        <v>0</v>
      </c>
      <c r="XDX1905" s="1230">
        <f t="shared" si="4545"/>
        <v>0</v>
      </c>
      <c r="XDY1905" s="1193"/>
      <c r="XDZ1905" s="1193"/>
      <c r="XEA1905" s="2153" t="s">
        <v>788</v>
      </c>
      <c r="XEB1905" s="1800" t="s">
        <v>699</v>
      </c>
      <c r="XEC1905" s="2156">
        <v>0</v>
      </c>
      <c r="XED1905" s="2156">
        <v>85000</v>
      </c>
      <c r="XEE1905" s="2157">
        <v>0</v>
      </c>
      <c r="XEF1905" s="1230">
        <f t="shared" si="4547"/>
        <v>0</v>
      </c>
      <c r="XEG1905" s="1193"/>
      <c r="XEH1905" s="1193"/>
      <c r="XEI1905" s="2153" t="s">
        <v>788</v>
      </c>
      <c r="XEJ1905" s="1800" t="s">
        <v>699</v>
      </c>
      <c r="XEK1905" s="2156">
        <v>0</v>
      </c>
      <c r="XEL1905" s="2156">
        <v>85000</v>
      </c>
      <c r="XEM1905" s="2157">
        <v>0</v>
      </c>
      <c r="XEN1905" s="1230">
        <f t="shared" si="4549"/>
        <v>0</v>
      </c>
      <c r="XEO1905" s="1193"/>
      <c r="XEP1905" s="1193"/>
      <c r="XEQ1905" s="2153" t="s">
        <v>788</v>
      </c>
      <c r="XER1905" s="1800" t="s">
        <v>699</v>
      </c>
      <c r="XES1905" s="2156">
        <v>0</v>
      </c>
      <c r="XET1905" s="2156">
        <v>85000</v>
      </c>
      <c r="XEU1905" s="2157">
        <v>0</v>
      </c>
      <c r="XEV1905" s="1230">
        <f t="shared" si="4551"/>
        <v>0</v>
      </c>
      <c r="XEW1905" s="1193"/>
      <c r="XEX1905" s="1193"/>
      <c r="XEY1905" s="2153" t="s">
        <v>788</v>
      </c>
      <c r="XEZ1905" s="1800" t="s">
        <v>699</v>
      </c>
      <c r="XFA1905" s="2156">
        <v>0</v>
      </c>
      <c r="XFB1905" s="2156">
        <v>85000</v>
      </c>
      <c r="XFC1905" s="2157">
        <v>0</v>
      </c>
      <c r="XFD1905" s="1230">
        <f t="shared" si="4553"/>
        <v>0</v>
      </c>
    </row>
    <row r="1906" spans="1:16384" ht="15.75" customHeight="1" thickBot="1">
      <c r="A1906" s="1193"/>
      <c r="B1906" s="1193"/>
      <c r="C1906" s="2153" t="s">
        <v>769</v>
      </c>
      <c r="D1906" s="1800" t="s">
        <v>745</v>
      </c>
      <c r="E1906" s="2156">
        <v>0</v>
      </c>
      <c r="F1906" s="2156">
        <v>17895</v>
      </c>
      <c r="G1906" s="2157">
        <v>0</v>
      </c>
      <c r="H1906" s="1512">
        <f t="shared" si="459"/>
        <v>0</v>
      </c>
      <c r="I1906" s="1193"/>
      <c r="J1906" s="1193"/>
      <c r="K1906" s="2153" t="s">
        <v>769</v>
      </c>
      <c r="L1906" s="1800" t="s">
        <v>745</v>
      </c>
      <c r="M1906" s="2156">
        <v>0</v>
      </c>
      <c r="N1906" s="2156">
        <v>17895</v>
      </c>
      <c r="O1906" s="2157">
        <v>0</v>
      </c>
      <c r="P1906" s="1230">
        <f t="shared" si="461"/>
        <v>0</v>
      </c>
      <c r="Q1906" s="1193"/>
      <c r="R1906" s="1193"/>
      <c r="S1906" s="2153" t="s">
        <v>769</v>
      </c>
      <c r="T1906" s="1800" t="s">
        <v>745</v>
      </c>
      <c r="U1906" s="2156">
        <v>0</v>
      </c>
      <c r="V1906" s="2156">
        <v>17895</v>
      </c>
      <c r="W1906" s="2157">
        <v>0</v>
      </c>
      <c r="X1906" s="1230">
        <f t="shared" si="463"/>
        <v>0</v>
      </c>
      <c r="Y1906" s="1193"/>
      <c r="Z1906" s="1193"/>
      <c r="AA1906" s="2153" t="s">
        <v>769</v>
      </c>
      <c r="AB1906" s="1800" t="s">
        <v>745</v>
      </c>
      <c r="AC1906" s="2156">
        <v>0</v>
      </c>
      <c r="AD1906" s="2156">
        <v>17895</v>
      </c>
      <c r="AE1906" s="2157">
        <v>0</v>
      </c>
      <c r="AF1906" s="1230">
        <f t="shared" si="465"/>
        <v>0</v>
      </c>
      <c r="AG1906" s="1193"/>
      <c r="AH1906" s="1193"/>
      <c r="AI1906" s="2153" t="s">
        <v>769</v>
      </c>
      <c r="AJ1906" s="1800" t="s">
        <v>745</v>
      </c>
      <c r="AK1906" s="2156">
        <v>0</v>
      </c>
      <c r="AL1906" s="2156">
        <v>17895</v>
      </c>
      <c r="AM1906" s="2157">
        <v>0</v>
      </c>
      <c r="AN1906" s="1230">
        <f t="shared" si="467"/>
        <v>0</v>
      </c>
      <c r="AO1906" s="1193"/>
      <c r="AP1906" s="1193"/>
      <c r="AQ1906" s="2153" t="s">
        <v>769</v>
      </c>
      <c r="AR1906" s="1800" t="s">
        <v>745</v>
      </c>
      <c r="AS1906" s="2156">
        <v>0</v>
      </c>
      <c r="AT1906" s="2156">
        <v>17895</v>
      </c>
      <c r="AU1906" s="2157">
        <v>0</v>
      </c>
      <c r="AV1906" s="1230">
        <f t="shared" si="469"/>
        <v>0</v>
      </c>
      <c r="AW1906" s="1193"/>
      <c r="AX1906" s="1193"/>
      <c r="AY1906" s="2153" t="s">
        <v>769</v>
      </c>
      <c r="AZ1906" s="1800" t="s">
        <v>745</v>
      </c>
      <c r="BA1906" s="2156">
        <v>0</v>
      </c>
      <c r="BB1906" s="2156">
        <v>17895</v>
      </c>
      <c r="BC1906" s="2157">
        <v>0</v>
      </c>
      <c r="BD1906" s="1230">
        <f t="shared" si="471"/>
        <v>0</v>
      </c>
      <c r="BE1906" s="1193"/>
      <c r="BF1906" s="1193"/>
      <c r="BG1906" s="2153" t="s">
        <v>769</v>
      </c>
      <c r="BH1906" s="1800" t="s">
        <v>745</v>
      </c>
      <c r="BI1906" s="2156">
        <v>0</v>
      </c>
      <c r="BJ1906" s="2156">
        <v>17895</v>
      </c>
      <c r="BK1906" s="2157">
        <v>0</v>
      </c>
      <c r="BL1906" s="1230">
        <f t="shared" si="473"/>
        <v>0</v>
      </c>
      <c r="BM1906" s="1193"/>
      <c r="BN1906" s="1193"/>
      <c r="BO1906" s="2153" t="s">
        <v>769</v>
      </c>
      <c r="BP1906" s="1800" t="s">
        <v>745</v>
      </c>
      <c r="BQ1906" s="2156">
        <v>0</v>
      </c>
      <c r="BR1906" s="2156">
        <v>17895</v>
      </c>
      <c r="BS1906" s="2157">
        <v>0</v>
      </c>
      <c r="BT1906" s="1230">
        <f t="shared" si="475"/>
        <v>0</v>
      </c>
      <c r="BU1906" s="1193"/>
      <c r="BV1906" s="1193"/>
      <c r="BW1906" s="2153" t="s">
        <v>769</v>
      </c>
      <c r="BX1906" s="1800" t="s">
        <v>745</v>
      </c>
      <c r="BY1906" s="2156">
        <v>0</v>
      </c>
      <c r="BZ1906" s="2156">
        <v>17895</v>
      </c>
      <c r="CA1906" s="2157">
        <v>0</v>
      </c>
      <c r="CB1906" s="1230">
        <f t="shared" si="477"/>
        <v>0</v>
      </c>
      <c r="CC1906" s="1193"/>
      <c r="CD1906" s="1193"/>
      <c r="CE1906" s="2153" t="s">
        <v>769</v>
      </c>
      <c r="CF1906" s="1800" t="s">
        <v>745</v>
      </c>
      <c r="CG1906" s="2156">
        <v>0</v>
      </c>
      <c r="CH1906" s="2156">
        <v>17895</v>
      </c>
      <c r="CI1906" s="2157">
        <v>0</v>
      </c>
      <c r="CJ1906" s="1230">
        <f t="shared" si="479"/>
        <v>0</v>
      </c>
      <c r="CK1906" s="1193"/>
      <c r="CL1906" s="1193"/>
      <c r="CM1906" s="2153" t="s">
        <v>769</v>
      </c>
      <c r="CN1906" s="1800" t="s">
        <v>745</v>
      </c>
      <c r="CO1906" s="2156">
        <v>0</v>
      </c>
      <c r="CP1906" s="2156">
        <v>17895</v>
      </c>
      <c r="CQ1906" s="2157">
        <v>0</v>
      </c>
      <c r="CR1906" s="1230">
        <f t="shared" si="481"/>
        <v>0</v>
      </c>
      <c r="CS1906" s="1193"/>
      <c r="CT1906" s="1193"/>
      <c r="CU1906" s="2153" t="s">
        <v>769</v>
      </c>
      <c r="CV1906" s="1800" t="s">
        <v>745</v>
      </c>
      <c r="CW1906" s="2156">
        <v>0</v>
      </c>
      <c r="CX1906" s="2156">
        <v>17895</v>
      </c>
      <c r="CY1906" s="2157">
        <v>0</v>
      </c>
      <c r="CZ1906" s="1230">
        <f t="shared" si="483"/>
        <v>0</v>
      </c>
      <c r="DA1906" s="1193"/>
      <c r="DB1906" s="1193"/>
      <c r="DC1906" s="2153" t="s">
        <v>769</v>
      </c>
      <c r="DD1906" s="1800" t="s">
        <v>745</v>
      </c>
      <c r="DE1906" s="2156">
        <v>0</v>
      </c>
      <c r="DF1906" s="2156">
        <v>17895</v>
      </c>
      <c r="DG1906" s="2157">
        <v>0</v>
      </c>
      <c r="DH1906" s="1230">
        <f t="shared" si="485"/>
        <v>0</v>
      </c>
      <c r="DI1906" s="1193"/>
      <c r="DJ1906" s="1193"/>
      <c r="DK1906" s="2153" t="s">
        <v>769</v>
      </c>
      <c r="DL1906" s="1800" t="s">
        <v>745</v>
      </c>
      <c r="DM1906" s="2156">
        <v>0</v>
      </c>
      <c r="DN1906" s="2156">
        <v>17895</v>
      </c>
      <c r="DO1906" s="2157">
        <v>0</v>
      </c>
      <c r="DP1906" s="1230">
        <f t="shared" si="487"/>
        <v>0</v>
      </c>
      <c r="DQ1906" s="1193"/>
      <c r="DR1906" s="1193"/>
      <c r="DS1906" s="2153" t="s">
        <v>769</v>
      </c>
      <c r="DT1906" s="1800" t="s">
        <v>745</v>
      </c>
      <c r="DU1906" s="2156">
        <v>0</v>
      </c>
      <c r="DV1906" s="2156">
        <v>17895</v>
      </c>
      <c r="DW1906" s="2157">
        <v>0</v>
      </c>
      <c r="DX1906" s="1230">
        <f t="shared" si="489"/>
        <v>0</v>
      </c>
      <c r="DY1906" s="1193"/>
      <c r="DZ1906" s="1193"/>
      <c r="EA1906" s="2153" t="s">
        <v>769</v>
      </c>
      <c r="EB1906" s="1800" t="s">
        <v>745</v>
      </c>
      <c r="EC1906" s="2156">
        <v>0</v>
      </c>
      <c r="ED1906" s="2156">
        <v>17895</v>
      </c>
      <c r="EE1906" s="2157">
        <v>0</v>
      </c>
      <c r="EF1906" s="1230">
        <f t="shared" si="491"/>
        <v>0</v>
      </c>
      <c r="EG1906" s="1193"/>
      <c r="EH1906" s="1193"/>
      <c r="EI1906" s="2153" t="s">
        <v>769</v>
      </c>
      <c r="EJ1906" s="1800" t="s">
        <v>745</v>
      </c>
      <c r="EK1906" s="2156">
        <v>0</v>
      </c>
      <c r="EL1906" s="2156">
        <v>17895</v>
      </c>
      <c r="EM1906" s="2157">
        <v>0</v>
      </c>
      <c r="EN1906" s="1230">
        <f t="shared" si="493"/>
        <v>0</v>
      </c>
      <c r="EO1906" s="1193"/>
      <c r="EP1906" s="1193"/>
      <c r="EQ1906" s="2153" t="s">
        <v>769</v>
      </c>
      <c r="ER1906" s="1800" t="s">
        <v>745</v>
      </c>
      <c r="ES1906" s="2156">
        <v>0</v>
      </c>
      <c r="ET1906" s="2156">
        <v>17895</v>
      </c>
      <c r="EU1906" s="2157">
        <v>0</v>
      </c>
      <c r="EV1906" s="1230">
        <f t="shared" si="495"/>
        <v>0</v>
      </c>
      <c r="EW1906" s="1193"/>
      <c r="EX1906" s="1193"/>
      <c r="EY1906" s="2153" t="s">
        <v>769</v>
      </c>
      <c r="EZ1906" s="1800" t="s">
        <v>745</v>
      </c>
      <c r="FA1906" s="2156">
        <v>0</v>
      </c>
      <c r="FB1906" s="2156">
        <v>17895</v>
      </c>
      <c r="FC1906" s="2157">
        <v>0</v>
      </c>
      <c r="FD1906" s="1230">
        <f t="shared" si="497"/>
        <v>0</v>
      </c>
      <c r="FE1906" s="1193"/>
      <c r="FF1906" s="1193"/>
      <c r="FG1906" s="2153" t="s">
        <v>769</v>
      </c>
      <c r="FH1906" s="1800" t="s">
        <v>745</v>
      </c>
      <c r="FI1906" s="2156">
        <v>0</v>
      </c>
      <c r="FJ1906" s="2156">
        <v>17895</v>
      </c>
      <c r="FK1906" s="2157">
        <v>0</v>
      </c>
      <c r="FL1906" s="1230">
        <f t="shared" si="499"/>
        <v>0</v>
      </c>
      <c r="FM1906" s="1193"/>
      <c r="FN1906" s="1193"/>
      <c r="FO1906" s="2153" t="s">
        <v>769</v>
      </c>
      <c r="FP1906" s="1800" t="s">
        <v>745</v>
      </c>
      <c r="FQ1906" s="2156">
        <v>0</v>
      </c>
      <c r="FR1906" s="2156">
        <v>17895</v>
      </c>
      <c r="FS1906" s="2157">
        <v>0</v>
      </c>
      <c r="FT1906" s="1230">
        <f t="shared" si="501"/>
        <v>0</v>
      </c>
      <c r="FU1906" s="1193"/>
      <c r="FV1906" s="1193"/>
      <c r="FW1906" s="2153" t="s">
        <v>769</v>
      </c>
      <c r="FX1906" s="1800" t="s">
        <v>745</v>
      </c>
      <c r="FY1906" s="2156">
        <v>0</v>
      </c>
      <c r="FZ1906" s="2156">
        <v>17895</v>
      </c>
      <c r="GA1906" s="2157">
        <v>0</v>
      </c>
      <c r="GB1906" s="1230">
        <f t="shared" si="503"/>
        <v>0</v>
      </c>
      <c r="GC1906" s="1193"/>
      <c r="GD1906" s="1193"/>
      <c r="GE1906" s="2153" t="s">
        <v>769</v>
      </c>
      <c r="GF1906" s="1800" t="s">
        <v>745</v>
      </c>
      <c r="GG1906" s="2156">
        <v>0</v>
      </c>
      <c r="GH1906" s="2156">
        <v>17895</v>
      </c>
      <c r="GI1906" s="2157">
        <v>0</v>
      </c>
      <c r="GJ1906" s="1230">
        <f t="shared" si="505"/>
        <v>0</v>
      </c>
      <c r="GK1906" s="1193"/>
      <c r="GL1906" s="1193"/>
      <c r="GM1906" s="2153" t="s">
        <v>769</v>
      </c>
      <c r="GN1906" s="1800" t="s">
        <v>745</v>
      </c>
      <c r="GO1906" s="2156">
        <v>0</v>
      </c>
      <c r="GP1906" s="2156">
        <v>17895</v>
      </c>
      <c r="GQ1906" s="2157">
        <v>0</v>
      </c>
      <c r="GR1906" s="1230">
        <f t="shared" si="507"/>
        <v>0</v>
      </c>
      <c r="GS1906" s="1193"/>
      <c r="GT1906" s="1193"/>
      <c r="GU1906" s="2153" t="s">
        <v>769</v>
      </c>
      <c r="GV1906" s="1800" t="s">
        <v>745</v>
      </c>
      <c r="GW1906" s="2156">
        <v>0</v>
      </c>
      <c r="GX1906" s="2156">
        <v>17895</v>
      </c>
      <c r="GY1906" s="2157">
        <v>0</v>
      </c>
      <c r="GZ1906" s="1230">
        <f t="shared" si="509"/>
        <v>0</v>
      </c>
      <c r="HA1906" s="1193"/>
      <c r="HB1906" s="1193"/>
      <c r="HC1906" s="2153" t="s">
        <v>769</v>
      </c>
      <c r="HD1906" s="1800" t="s">
        <v>745</v>
      </c>
      <c r="HE1906" s="2156">
        <v>0</v>
      </c>
      <c r="HF1906" s="2156">
        <v>17895</v>
      </c>
      <c r="HG1906" s="2157">
        <v>0</v>
      </c>
      <c r="HH1906" s="1230">
        <f t="shared" si="511"/>
        <v>0</v>
      </c>
      <c r="HI1906" s="1193"/>
      <c r="HJ1906" s="1193"/>
      <c r="HK1906" s="2153" t="s">
        <v>769</v>
      </c>
      <c r="HL1906" s="1800" t="s">
        <v>745</v>
      </c>
      <c r="HM1906" s="2156">
        <v>0</v>
      </c>
      <c r="HN1906" s="2156">
        <v>17895</v>
      </c>
      <c r="HO1906" s="2157">
        <v>0</v>
      </c>
      <c r="HP1906" s="1230">
        <f t="shared" si="513"/>
        <v>0</v>
      </c>
      <c r="HQ1906" s="1193"/>
      <c r="HR1906" s="1193"/>
      <c r="HS1906" s="2153" t="s">
        <v>769</v>
      </c>
      <c r="HT1906" s="1800" t="s">
        <v>745</v>
      </c>
      <c r="HU1906" s="2156">
        <v>0</v>
      </c>
      <c r="HV1906" s="2156">
        <v>17895</v>
      </c>
      <c r="HW1906" s="2157">
        <v>0</v>
      </c>
      <c r="HX1906" s="1230">
        <f t="shared" si="515"/>
        <v>0</v>
      </c>
      <c r="HY1906" s="1193"/>
      <c r="HZ1906" s="1193"/>
      <c r="IA1906" s="2153" t="s">
        <v>769</v>
      </c>
      <c r="IB1906" s="1800" t="s">
        <v>745</v>
      </c>
      <c r="IC1906" s="2156">
        <v>0</v>
      </c>
      <c r="ID1906" s="2156">
        <v>17895</v>
      </c>
      <c r="IE1906" s="2157">
        <v>0</v>
      </c>
      <c r="IF1906" s="1230">
        <f t="shared" si="517"/>
        <v>0</v>
      </c>
      <c r="IG1906" s="1193"/>
      <c r="IH1906" s="1193"/>
      <c r="II1906" s="2153" t="s">
        <v>769</v>
      </c>
      <c r="IJ1906" s="1800" t="s">
        <v>745</v>
      </c>
      <c r="IK1906" s="2156">
        <v>0</v>
      </c>
      <c r="IL1906" s="2156">
        <v>17895</v>
      </c>
      <c r="IM1906" s="2157">
        <v>0</v>
      </c>
      <c r="IN1906" s="1230">
        <f t="shared" si="519"/>
        <v>0</v>
      </c>
      <c r="IO1906" s="1193"/>
      <c r="IP1906" s="1193"/>
      <c r="IQ1906" s="2153" t="s">
        <v>769</v>
      </c>
      <c r="IR1906" s="1800" t="s">
        <v>745</v>
      </c>
      <c r="IS1906" s="2156">
        <v>0</v>
      </c>
      <c r="IT1906" s="2156">
        <v>17895</v>
      </c>
      <c r="IU1906" s="2157">
        <v>0</v>
      </c>
      <c r="IV1906" s="1230">
        <f t="shared" si="521"/>
        <v>0</v>
      </c>
      <c r="IW1906" s="1193"/>
      <c r="IX1906" s="1193"/>
      <c r="IY1906" s="2153" t="s">
        <v>769</v>
      </c>
      <c r="IZ1906" s="1800" t="s">
        <v>745</v>
      </c>
      <c r="JA1906" s="2156">
        <v>0</v>
      </c>
      <c r="JB1906" s="2156">
        <v>17895</v>
      </c>
      <c r="JC1906" s="2157">
        <v>0</v>
      </c>
      <c r="JD1906" s="1230">
        <f t="shared" si="523"/>
        <v>0</v>
      </c>
      <c r="JE1906" s="1193"/>
      <c r="JF1906" s="1193"/>
      <c r="JG1906" s="2153" t="s">
        <v>769</v>
      </c>
      <c r="JH1906" s="1800" t="s">
        <v>745</v>
      </c>
      <c r="JI1906" s="2156">
        <v>0</v>
      </c>
      <c r="JJ1906" s="2156">
        <v>17895</v>
      </c>
      <c r="JK1906" s="2157">
        <v>0</v>
      </c>
      <c r="JL1906" s="1230">
        <f t="shared" si="525"/>
        <v>0</v>
      </c>
      <c r="JM1906" s="1193"/>
      <c r="JN1906" s="1193"/>
      <c r="JO1906" s="2153" t="s">
        <v>769</v>
      </c>
      <c r="JP1906" s="1800" t="s">
        <v>745</v>
      </c>
      <c r="JQ1906" s="2156">
        <v>0</v>
      </c>
      <c r="JR1906" s="2156">
        <v>17895</v>
      </c>
      <c r="JS1906" s="2157">
        <v>0</v>
      </c>
      <c r="JT1906" s="1230">
        <f t="shared" si="527"/>
        <v>0</v>
      </c>
      <c r="JU1906" s="1193"/>
      <c r="JV1906" s="1193"/>
      <c r="JW1906" s="2153" t="s">
        <v>769</v>
      </c>
      <c r="JX1906" s="1800" t="s">
        <v>745</v>
      </c>
      <c r="JY1906" s="2156">
        <v>0</v>
      </c>
      <c r="JZ1906" s="2156">
        <v>17895</v>
      </c>
      <c r="KA1906" s="2157">
        <v>0</v>
      </c>
      <c r="KB1906" s="1230">
        <f t="shared" si="529"/>
        <v>0</v>
      </c>
      <c r="KC1906" s="1193"/>
      <c r="KD1906" s="1193"/>
      <c r="KE1906" s="2153" t="s">
        <v>769</v>
      </c>
      <c r="KF1906" s="1800" t="s">
        <v>745</v>
      </c>
      <c r="KG1906" s="2156">
        <v>0</v>
      </c>
      <c r="KH1906" s="2156">
        <v>17895</v>
      </c>
      <c r="KI1906" s="2157">
        <v>0</v>
      </c>
      <c r="KJ1906" s="1230">
        <f t="shared" si="531"/>
        <v>0</v>
      </c>
      <c r="KK1906" s="1193"/>
      <c r="KL1906" s="1193"/>
      <c r="KM1906" s="2153" t="s">
        <v>769</v>
      </c>
      <c r="KN1906" s="1800" t="s">
        <v>745</v>
      </c>
      <c r="KO1906" s="2156">
        <v>0</v>
      </c>
      <c r="KP1906" s="2156">
        <v>17895</v>
      </c>
      <c r="KQ1906" s="2157">
        <v>0</v>
      </c>
      <c r="KR1906" s="1230">
        <f t="shared" si="533"/>
        <v>0</v>
      </c>
      <c r="KS1906" s="1193"/>
      <c r="KT1906" s="1193"/>
      <c r="KU1906" s="2153" t="s">
        <v>769</v>
      </c>
      <c r="KV1906" s="1800" t="s">
        <v>745</v>
      </c>
      <c r="KW1906" s="2156">
        <v>0</v>
      </c>
      <c r="KX1906" s="2156">
        <v>17895</v>
      </c>
      <c r="KY1906" s="2157">
        <v>0</v>
      </c>
      <c r="KZ1906" s="1230">
        <f t="shared" si="535"/>
        <v>0</v>
      </c>
      <c r="LA1906" s="1193"/>
      <c r="LB1906" s="1193"/>
      <c r="LC1906" s="2153" t="s">
        <v>769</v>
      </c>
      <c r="LD1906" s="1800" t="s">
        <v>745</v>
      </c>
      <c r="LE1906" s="2156">
        <v>0</v>
      </c>
      <c r="LF1906" s="2156">
        <v>17895</v>
      </c>
      <c r="LG1906" s="2157">
        <v>0</v>
      </c>
      <c r="LH1906" s="1230">
        <f t="shared" si="537"/>
        <v>0</v>
      </c>
      <c r="LI1906" s="1193"/>
      <c r="LJ1906" s="1193"/>
      <c r="LK1906" s="2153" t="s">
        <v>769</v>
      </c>
      <c r="LL1906" s="1800" t="s">
        <v>745</v>
      </c>
      <c r="LM1906" s="2156">
        <v>0</v>
      </c>
      <c r="LN1906" s="2156">
        <v>17895</v>
      </c>
      <c r="LO1906" s="2157">
        <v>0</v>
      </c>
      <c r="LP1906" s="1230">
        <f t="shared" si="539"/>
        <v>0</v>
      </c>
      <c r="LQ1906" s="1193"/>
      <c r="LR1906" s="1193"/>
      <c r="LS1906" s="2153" t="s">
        <v>769</v>
      </c>
      <c r="LT1906" s="1800" t="s">
        <v>745</v>
      </c>
      <c r="LU1906" s="2156">
        <v>0</v>
      </c>
      <c r="LV1906" s="2156">
        <v>17895</v>
      </c>
      <c r="LW1906" s="2157">
        <v>0</v>
      </c>
      <c r="LX1906" s="1230">
        <f t="shared" si="541"/>
        <v>0</v>
      </c>
      <c r="LY1906" s="1193"/>
      <c r="LZ1906" s="1193"/>
      <c r="MA1906" s="2153" t="s">
        <v>769</v>
      </c>
      <c r="MB1906" s="1800" t="s">
        <v>745</v>
      </c>
      <c r="MC1906" s="2156">
        <v>0</v>
      </c>
      <c r="MD1906" s="2156">
        <v>17895</v>
      </c>
      <c r="ME1906" s="2157">
        <v>0</v>
      </c>
      <c r="MF1906" s="1230">
        <f t="shared" si="543"/>
        <v>0</v>
      </c>
      <c r="MG1906" s="1193"/>
      <c r="MH1906" s="1193"/>
      <c r="MI1906" s="2153" t="s">
        <v>769</v>
      </c>
      <c r="MJ1906" s="1800" t="s">
        <v>745</v>
      </c>
      <c r="MK1906" s="2156">
        <v>0</v>
      </c>
      <c r="ML1906" s="2156">
        <v>17895</v>
      </c>
      <c r="MM1906" s="2157">
        <v>0</v>
      </c>
      <c r="MN1906" s="1230">
        <f t="shared" si="545"/>
        <v>0</v>
      </c>
      <c r="MO1906" s="1193"/>
      <c r="MP1906" s="1193"/>
      <c r="MQ1906" s="2153" t="s">
        <v>769</v>
      </c>
      <c r="MR1906" s="1800" t="s">
        <v>745</v>
      </c>
      <c r="MS1906" s="2156">
        <v>0</v>
      </c>
      <c r="MT1906" s="2156">
        <v>17895</v>
      </c>
      <c r="MU1906" s="2157">
        <v>0</v>
      </c>
      <c r="MV1906" s="1230">
        <f t="shared" si="547"/>
        <v>0</v>
      </c>
      <c r="MW1906" s="1193"/>
      <c r="MX1906" s="1193"/>
      <c r="MY1906" s="2153" t="s">
        <v>769</v>
      </c>
      <c r="MZ1906" s="1800" t="s">
        <v>745</v>
      </c>
      <c r="NA1906" s="2156">
        <v>0</v>
      </c>
      <c r="NB1906" s="2156">
        <v>17895</v>
      </c>
      <c r="NC1906" s="2157">
        <v>0</v>
      </c>
      <c r="ND1906" s="1230">
        <f t="shared" si="549"/>
        <v>0</v>
      </c>
      <c r="NE1906" s="1193"/>
      <c r="NF1906" s="1193"/>
      <c r="NG1906" s="2153" t="s">
        <v>769</v>
      </c>
      <c r="NH1906" s="1800" t="s">
        <v>745</v>
      </c>
      <c r="NI1906" s="2156">
        <v>0</v>
      </c>
      <c r="NJ1906" s="2156">
        <v>17895</v>
      </c>
      <c r="NK1906" s="2157">
        <v>0</v>
      </c>
      <c r="NL1906" s="1230">
        <f t="shared" si="551"/>
        <v>0</v>
      </c>
      <c r="NM1906" s="1193"/>
      <c r="NN1906" s="1193"/>
      <c r="NO1906" s="2153" t="s">
        <v>769</v>
      </c>
      <c r="NP1906" s="1800" t="s">
        <v>745</v>
      </c>
      <c r="NQ1906" s="2156">
        <v>0</v>
      </c>
      <c r="NR1906" s="2156">
        <v>17895</v>
      </c>
      <c r="NS1906" s="2157">
        <v>0</v>
      </c>
      <c r="NT1906" s="1230">
        <f t="shared" si="553"/>
        <v>0</v>
      </c>
      <c r="NU1906" s="1193"/>
      <c r="NV1906" s="1193"/>
      <c r="NW1906" s="2153" t="s">
        <v>769</v>
      </c>
      <c r="NX1906" s="1800" t="s">
        <v>745</v>
      </c>
      <c r="NY1906" s="2156">
        <v>0</v>
      </c>
      <c r="NZ1906" s="2156">
        <v>17895</v>
      </c>
      <c r="OA1906" s="2157">
        <v>0</v>
      </c>
      <c r="OB1906" s="1230">
        <f t="shared" si="555"/>
        <v>0</v>
      </c>
      <c r="OC1906" s="1193"/>
      <c r="OD1906" s="1193"/>
      <c r="OE1906" s="2153" t="s">
        <v>769</v>
      </c>
      <c r="OF1906" s="1800" t="s">
        <v>745</v>
      </c>
      <c r="OG1906" s="2156">
        <v>0</v>
      </c>
      <c r="OH1906" s="2156">
        <v>17895</v>
      </c>
      <c r="OI1906" s="2157">
        <v>0</v>
      </c>
      <c r="OJ1906" s="1230">
        <f t="shared" si="557"/>
        <v>0</v>
      </c>
      <c r="OK1906" s="1193"/>
      <c r="OL1906" s="1193"/>
      <c r="OM1906" s="2153" t="s">
        <v>769</v>
      </c>
      <c r="ON1906" s="1800" t="s">
        <v>745</v>
      </c>
      <c r="OO1906" s="2156">
        <v>0</v>
      </c>
      <c r="OP1906" s="2156">
        <v>17895</v>
      </c>
      <c r="OQ1906" s="2157">
        <v>0</v>
      </c>
      <c r="OR1906" s="1230">
        <f t="shared" si="559"/>
        <v>0</v>
      </c>
      <c r="OS1906" s="1193"/>
      <c r="OT1906" s="1193"/>
      <c r="OU1906" s="2153" t="s">
        <v>769</v>
      </c>
      <c r="OV1906" s="1800" t="s">
        <v>745</v>
      </c>
      <c r="OW1906" s="2156">
        <v>0</v>
      </c>
      <c r="OX1906" s="2156">
        <v>17895</v>
      </c>
      <c r="OY1906" s="2157">
        <v>0</v>
      </c>
      <c r="OZ1906" s="1230">
        <f t="shared" si="561"/>
        <v>0</v>
      </c>
      <c r="PA1906" s="1193"/>
      <c r="PB1906" s="1193"/>
      <c r="PC1906" s="2153" t="s">
        <v>769</v>
      </c>
      <c r="PD1906" s="1800" t="s">
        <v>745</v>
      </c>
      <c r="PE1906" s="2156">
        <v>0</v>
      </c>
      <c r="PF1906" s="2156">
        <v>17895</v>
      </c>
      <c r="PG1906" s="2157">
        <v>0</v>
      </c>
      <c r="PH1906" s="1230">
        <f t="shared" si="563"/>
        <v>0</v>
      </c>
      <c r="PI1906" s="1193"/>
      <c r="PJ1906" s="1193"/>
      <c r="PK1906" s="2153" t="s">
        <v>769</v>
      </c>
      <c r="PL1906" s="1800" t="s">
        <v>745</v>
      </c>
      <c r="PM1906" s="2156">
        <v>0</v>
      </c>
      <c r="PN1906" s="2156">
        <v>17895</v>
      </c>
      <c r="PO1906" s="2157">
        <v>0</v>
      </c>
      <c r="PP1906" s="1230">
        <f t="shared" si="565"/>
        <v>0</v>
      </c>
      <c r="PQ1906" s="1193"/>
      <c r="PR1906" s="1193"/>
      <c r="PS1906" s="2153" t="s">
        <v>769</v>
      </c>
      <c r="PT1906" s="1800" t="s">
        <v>745</v>
      </c>
      <c r="PU1906" s="2156">
        <v>0</v>
      </c>
      <c r="PV1906" s="2156">
        <v>17895</v>
      </c>
      <c r="PW1906" s="2157">
        <v>0</v>
      </c>
      <c r="PX1906" s="1230">
        <f t="shared" si="567"/>
        <v>0</v>
      </c>
      <c r="PY1906" s="1193"/>
      <c r="PZ1906" s="1193"/>
      <c r="QA1906" s="2153" t="s">
        <v>769</v>
      </c>
      <c r="QB1906" s="1800" t="s">
        <v>745</v>
      </c>
      <c r="QC1906" s="2156">
        <v>0</v>
      </c>
      <c r="QD1906" s="2156">
        <v>17895</v>
      </c>
      <c r="QE1906" s="2157">
        <v>0</v>
      </c>
      <c r="QF1906" s="1230">
        <f t="shared" si="569"/>
        <v>0</v>
      </c>
      <c r="QG1906" s="1193"/>
      <c r="QH1906" s="1193"/>
      <c r="QI1906" s="2153" t="s">
        <v>769</v>
      </c>
      <c r="QJ1906" s="1800" t="s">
        <v>745</v>
      </c>
      <c r="QK1906" s="2156">
        <v>0</v>
      </c>
      <c r="QL1906" s="2156">
        <v>17895</v>
      </c>
      <c r="QM1906" s="2157">
        <v>0</v>
      </c>
      <c r="QN1906" s="1230">
        <f t="shared" si="571"/>
        <v>0</v>
      </c>
      <c r="QO1906" s="1193"/>
      <c r="QP1906" s="1193"/>
      <c r="QQ1906" s="2153" t="s">
        <v>769</v>
      </c>
      <c r="QR1906" s="1800" t="s">
        <v>745</v>
      </c>
      <c r="QS1906" s="2156">
        <v>0</v>
      </c>
      <c r="QT1906" s="2156">
        <v>17895</v>
      </c>
      <c r="QU1906" s="2157">
        <v>0</v>
      </c>
      <c r="QV1906" s="1230">
        <f t="shared" si="573"/>
        <v>0</v>
      </c>
      <c r="QW1906" s="1193"/>
      <c r="QX1906" s="1193"/>
      <c r="QY1906" s="2153" t="s">
        <v>769</v>
      </c>
      <c r="QZ1906" s="1800" t="s">
        <v>745</v>
      </c>
      <c r="RA1906" s="2156">
        <v>0</v>
      </c>
      <c r="RB1906" s="2156">
        <v>17895</v>
      </c>
      <c r="RC1906" s="2157">
        <v>0</v>
      </c>
      <c r="RD1906" s="1230">
        <f t="shared" si="575"/>
        <v>0</v>
      </c>
      <c r="RE1906" s="1193"/>
      <c r="RF1906" s="1193"/>
      <c r="RG1906" s="2153" t="s">
        <v>769</v>
      </c>
      <c r="RH1906" s="1800" t="s">
        <v>745</v>
      </c>
      <c r="RI1906" s="2156">
        <v>0</v>
      </c>
      <c r="RJ1906" s="2156">
        <v>17895</v>
      </c>
      <c r="RK1906" s="2157">
        <v>0</v>
      </c>
      <c r="RL1906" s="1230">
        <f t="shared" si="577"/>
        <v>0</v>
      </c>
      <c r="RM1906" s="1193"/>
      <c r="RN1906" s="1193"/>
      <c r="RO1906" s="2153" t="s">
        <v>769</v>
      </c>
      <c r="RP1906" s="1800" t="s">
        <v>745</v>
      </c>
      <c r="RQ1906" s="2156">
        <v>0</v>
      </c>
      <c r="RR1906" s="2156">
        <v>17895</v>
      </c>
      <c r="RS1906" s="2157">
        <v>0</v>
      </c>
      <c r="RT1906" s="1230">
        <f t="shared" si="579"/>
        <v>0</v>
      </c>
      <c r="RU1906" s="1193"/>
      <c r="RV1906" s="1193"/>
      <c r="RW1906" s="2153" t="s">
        <v>769</v>
      </c>
      <c r="RX1906" s="1800" t="s">
        <v>745</v>
      </c>
      <c r="RY1906" s="2156">
        <v>0</v>
      </c>
      <c r="RZ1906" s="2156">
        <v>17895</v>
      </c>
      <c r="SA1906" s="2157">
        <v>0</v>
      </c>
      <c r="SB1906" s="1230">
        <f t="shared" si="581"/>
        <v>0</v>
      </c>
      <c r="SC1906" s="1193"/>
      <c r="SD1906" s="1193"/>
      <c r="SE1906" s="2153" t="s">
        <v>769</v>
      </c>
      <c r="SF1906" s="1800" t="s">
        <v>745</v>
      </c>
      <c r="SG1906" s="2156">
        <v>0</v>
      </c>
      <c r="SH1906" s="2156">
        <v>17895</v>
      </c>
      <c r="SI1906" s="2157">
        <v>0</v>
      </c>
      <c r="SJ1906" s="1230">
        <f t="shared" si="583"/>
        <v>0</v>
      </c>
      <c r="SK1906" s="1193"/>
      <c r="SL1906" s="1193"/>
      <c r="SM1906" s="2153" t="s">
        <v>769</v>
      </c>
      <c r="SN1906" s="1800" t="s">
        <v>745</v>
      </c>
      <c r="SO1906" s="2156">
        <v>0</v>
      </c>
      <c r="SP1906" s="2156">
        <v>17895</v>
      </c>
      <c r="SQ1906" s="2157">
        <v>0</v>
      </c>
      <c r="SR1906" s="1230">
        <f t="shared" si="585"/>
        <v>0</v>
      </c>
      <c r="SS1906" s="1193"/>
      <c r="ST1906" s="1193"/>
      <c r="SU1906" s="2153" t="s">
        <v>769</v>
      </c>
      <c r="SV1906" s="1800" t="s">
        <v>745</v>
      </c>
      <c r="SW1906" s="2156">
        <v>0</v>
      </c>
      <c r="SX1906" s="2156">
        <v>17895</v>
      </c>
      <c r="SY1906" s="2157">
        <v>0</v>
      </c>
      <c r="SZ1906" s="1230">
        <f t="shared" si="587"/>
        <v>0</v>
      </c>
      <c r="TA1906" s="1193"/>
      <c r="TB1906" s="1193"/>
      <c r="TC1906" s="2153" t="s">
        <v>769</v>
      </c>
      <c r="TD1906" s="1800" t="s">
        <v>745</v>
      </c>
      <c r="TE1906" s="2156">
        <v>0</v>
      </c>
      <c r="TF1906" s="2156">
        <v>17895</v>
      </c>
      <c r="TG1906" s="2157">
        <v>0</v>
      </c>
      <c r="TH1906" s="1230">
        <f t="shared" si="589"/>
        <v>0</v>
      </c>
      <c r="TI1906" s="1193"/>
      <c r="TJ1906" s="1193"/>
      <c r="TK1906" s="2153" t="s">
        <v>769</v>
      </c>
      <c r="TL1906" s="1800" t="s">
        <v>745</v>
      </c>
      <c r="TM1906" s="2156">
        <v>0</v>
      </c>
      <c r="TN1906" s="2156">
        <v>17895</v>
      </c>
      <c r="TO1906" s="2157">
        <v>0</v>
      </c>
      <c r="TP1906" s="1230">
        <f t="shared" si="591"/>
        <v>0</v>
      </c>
      <c r="TQ1906" s="1193"/>
      <c r="TR1906" s="1193"/>
      <c r="TS1906" s="2153" t="s">
        <v>769</v>
      </c>
      <c r="TT1906" s="1800" t="s">
        <v>745</v>
      </c>
      <c r="TU1906" s="2156">
        <v>0</v>
      </c>
      <c r="TV1906" s="2156">
        <v>17895</v>
      </c>
      <c r="TW1906" s="2157">
        <v>0</v>
      </c>
      <c r="TX1906" s="1230">
        <f t="shared" si="593"/>
        <v>0</v>
      </c>
      <c r="TY1906" s="1193"/>
      <c r="TZ1906" s="1193"/>
      <c r="UA1906" s="2153" t="s">
        <v>769</v>
      </c>
      <c r="UB1906" s="1800" t="s">
        <v>745</v>
      </c>
      <c r="UC1906" s="2156">
        <v>0</v>
      </c>
      <c r="UD1906" s="2156">
        <v>17895</v>
      </c>
      <c r="UE1906" s="2157">
        <v>0</v>
      </c>
      <c r="UF1906" s="1230">
        <f t="shared" si="595"/>
        <v>0</v>
      </c>
      <c r="UG1906" s="1193"/>
      <c r="UH1906" s="1193"/>
      <c r="UI1906" s="2153" t="s">
        <v>769</v>
      </c>
      <c r="UJ1906" s="1800" t="s">
        <v>745</v>
      </c>
      <c r="UK1906" s="2156">
        <v>0</v>
      </c>
      <c r="UL1906" s="2156">
        <v>17895</v>
      </c>
      <c r="UM1906" s="2157">
        <v>0</v>
      </c>
      <c r="UN1906" s="1230">
        <f t="shared" si="597"/>
        <v>0</v>
      </c>
      <c r="UO1906" s="1193"/>
      <c r="UP1906" s="1193"/>
      <c r="UQ1906" s="2153" t="s">
        <v>769</v>
      </c>
      <c r="UR1906" s="1800" t="s">
        <v>745</v>
      </c>
      <c r="US1906" s="2156">
        <v>0</v>
      </c>
      <c r="UT1906" s="2156">
        <v>17895</v>
      </c>
      <c r="UU1906" s="2157">
        <v>0</v>
      </c>
      <c r="UV1906" s="1230">
        <f t="shared" si="599"/>
        <v>0</v>
      </c>
      <c r="UW1906" s="1193"/>
      <c r="UX1906" s="1193"/>
      <c r="UY1906" s="2153" t="s">
        <v>769</v>
      </c>
      <c r="UZ1906" s="1800" t="s">
        <v>745</v>
      </c>
      <c r="VA1906" s="2156">
        <v>0</v>
      </c>
      <c r="VB1906" s="2156">
        <v>17895</v>
      </c>
      <c r="VC1906" s="2157">
        <v>0</v>
      </c>
      <c r="VD1906" s="1230">
        <f t="shared" si="601"/>
        <v>0</v>
      </c>
      <c r="VE1906" s="1193"/>
      <c r="VF1906" s="1193"/>
      <c r="VG1906" s="2153" t="s">
        <v>769</v>
      </c>
      <c r="VH1906" s="1800" t="s">
        <v>745</v>
      </c>
      <c r="VI1906" s="2156">
        <v>0</v>
      </c>
      <c r="VJ1906" s="2156">
        <v>17895</v>
      </c>
      <c r="VK1906" s="2157">
        <v>0</v>
      </c>
      <c r="VL1906" s="1230">
        <f t="shared" si="603"/>
        <v>0</v>
      </c>
      <c r="VM1906" s="1193"/>
      <c r="VN1906" s="1193"/>
      <c r="VO1906" s="2153" t="s">
        <v>769</v>
      </c>
      <c r="VP1906" s="1800" t="s">
        <v>745</v>
      </c>
      <c r="VQ1906" s="2156">
        <v>0</v>
      </c>
      <c r="VR1906" s="2156">
        <v>17895</v>
      </c>
      <c r="VS1906" s="2157">
        <v>0</v>
      </c>
      <c r="VT1906" s="1230">
        <f t="shared" si="605"/>
        <v>0</v>
      </c>
      <c r="VU1906" s="1193"/>
      <c r="VV1906" s="1193"/>
      <c r="VW1906" s="2153" t="s">
        <v>769</v>
      </c>
      <c r="VX1906" s="1800" t="s">
        <v>745</v>
      </c>
      <c r="VY1906" s="2156">
        <v>0</v>
      </c>
      <c r="VZ1906" s="2156">
        <v>17895</v>
      </c>
      <c r="WA1906" s="2157">
        <v>0</v>
      </c>
      <c r="WB1906" s="1230">
        <f t="shared" si="607"/>
        <v>0</v>
      </c>
      <c r="WC1906" s="1193"/>
      <c r="WD1906" s="1193"/>
      <c r="WE1906" s="2153" t="s">
        <v>769</v>
      </c>
      <c r="WF1906" s="1800" t="s">
        <v>745</v>
      </c>
      <c r="WG1906" s="2156">
        <v>0</v>
      </c>
      <c r="WH1906" s="2156">
        <v>17895</v>
      </c>
      <c r="WI1906" s="2157">
        <v>0</v>
      </c>
      <c r="WJ1906" s="1230">
        <f t="shared" si="609"/>
        <v>0</v>
      </c>
      <c r="WK1906" s="1193"/>
      <c r="WL1906" s="1193"/>
      <c r="WM1906" s="2153" t="s">
        <v>769</v>
      </c>
      <c r="WN1906" s="1800" t="s">
        <v>745</v>
      </c>
      <c r="WO1906" s="2156">
        <v>0</v>
      </c>
      <c r="WP1906" s="2156">
        <v>17895</v>
      </c>
      <c r="WQ1906" s="2157">
        <v>0</v>
      </c>
      <c r="WR1906" s="1230">
        <f t="shared" si="611"/>
        <v>0</v>
      </c>
      <c r="WS1906" s="1193"/>
      <c r="WT1906" s="1193"/>
      <c r="WU1906" s="2153" t="s">
        <v>769</v>
      </c>
      <c r="WV1906" s="1800" t="s">
        <v>745</v>
      </c>
      <c r="WW1906" s="2156">
        <v>0</v>
      </c>
      <c r="WX1906" s="2156">
        <v>17895</v>
      </c>
      <c r="WY1906" s="2157">
        <v>0</v>
      </c>
      <c r="WZ1906" s="1230">
        <f t="shared" si="613"/>
        <v>0</v>
      </c>
      <c r="XA1906" s="1193"/>
      <c r="XB1906" s="1193"/>
      <c r="XC1906" s="2153" t="s">
        <v>769</v>
      </c>
      <c r="XD1906" s="1800" t="s">
        <v>745</v>
      </c>
      <c r="XE1906" s="2156">
        <v>0</v>
      </c>
      <c r="XF1906" s="2156">
        <v>17895</v>
      </c>
      <c r="XG1906" s="2157">
        <v>0</v>
      </c>
      <c r="XH1906" s="1230">
        <f t="shared" si="615"/>
        <v>0</v>
      </c>
      <c r="XI1906" s="1193"/>
      <c r="XJ1906" s="1193"/>
      <c r="XK1906" s="2153" t="s">
        <v>769</v>
      </c>
      <c r="XL1906" s="1800" t="s">
        <v>745</v>
      </c>
      <c r="XM1906" s="2156">
        <v>0</v>
      </c>
      <c r="XN1906" s="2156">
        <v>17895</v>
      </c>
      <c r="XO1906" s="2157">
        <v>0</v>
      </c>
      <c r="XP1906" s="1230">
        <f t="shared" si="617"/>
        <v>0</v>
      </c>
      <c r="XQ1906" s="1193"/>
      <c r="XR1906" s="1193"/>
      <c r="XS1906" s="2153" t="s">
        <v>769</v>
      </c>
      <c r="XT1906" s="1800" t="s">
        <v>745</v>
      </c>
      <c r="XU1906" s="2156">
        <v>0</v>
      </c>
      <c r="XV1906" s="2156">
        <v>17895</v>
      </c>
      <c r="XW1906" s="2157">
        <v>0</v>
      </c>
      <c r="XX1906" s="1230">
        <f t="shared" si="619"/>
        <v>0</v>
      </c>
      <c r="XY1906" s="1193"/>
      <c r="XZ1906" s="1193"/>
      <c r="YA1906" s="2153" t="s">
        <v>769</v>
      </c>
      <c r="YB1906" s="1800" t="s">
        <v>745</v>
      </c>
      <c r="YC1906" s="2156">
        <v>0</v>
      </c>
      <c r="YD1906" s="2156">
        <v>17895</v>
      </c>
      <c r="YE1906" s="2157">
        <v>0</v>
      </c>
      <c r="YF1906" s="1230">
        <f t="shared" si="621"/>
        <v>0</v>
      </c>
      <c r="YG1906" s="1193"/>
      <c r="YH1906" s="1193"/>
      <c r="YI1906" s="2153" t="s">
        <v>769</v>
      </c>
      <c r="YJ1906" s="1800" t="s">
        <v>745</v>
      </c>
      <c r="YK1906" s="2156">
        <v>0</v>
      </c>
      <c r="YL1906" s="2156">
        <v>17895</v>
      </c>
      <c r="YM1906" s="2157">
        <v>0</v>
      </c>
      <c r="YN1906" s="1230">
        <f t="shared" si="623"/>
        <v>0</v>
      </c>
      <c r="YO1906" s="1193"/>
      <c r="YP1906" s="1193"/>
      <c r="YQ1906" s="2153" t="s">
        <v>769</v>
      </c>
      <c r="YR1906" s="1800" t="s">
        <v>745</v>
      </c>
      <c r="YS1906" s="2156">
        <v>0</v>
      </c>
      <c r="YT1906" s="2156">
        <v>17895</v>
      </c>
      <c r="YU1906" s="2157">
        <v>0</v>
      </c>
      <c r="YV1906" s="1230">
        <f t="shared" si="625"/>
        <v>0</v>
      </c>
      <c r="YW1906" s="1193"/>
      <c r="YX1906" s="1193"/>
      <c r="YY1906" s="2153" t="s">
        <v>769</v>
      </c>
      <c r="YZ1906" s="1800" t="s">
        <v>745</v>
      </c>
      <c r="ZA1906" s="2156">
        <v>0</v>
      </c>
      <c r="ZB1906" s="2156">
        <v>17895</v>
      </c>
      <c r="ZC1906" s="2157">
        <v>0</v>
      </c>
      <c r="ZD1906" s="1230">
        <f t="shared" si="627"/>
        <v>0</v>
      </c>
      <c r="ZE1906" s="1193"/>
      <c r="ZF1906" s="1193"/>
      <c r="ZG1906" s="2153" t="s">
        <v>769</v>
      </c>
      <c r="ZH1906" s="1800" t="s">
        <v>745</v>
      </c>
      <c r="ZI1906" s="2156">
        <v>0</v>
      </c>
      <c r="ZJ1906" s="2156">
        <v>17895</v>
      </c>
      <c r="ZK1906" s="2157">
        <v>0</v>
      </c>
      <c r="ZL1906" s="1230">
        <f t="shared" si="629"/>
        <v>0</v>
      </c>
      <c r="ZM1906" s="1193"/>
      <c r="ZN1906" s="1193"/>
      <c r="ZO1906" s="2153" t="s">
        <v>769</v>
      </c>
      <c r="ZP1906" s="1800" t="s">
        <v>745</v>
      </c>
      <c r="ZQ1906" s="2156">
        <v>0</v>
      </c>
      <c r="ZR1906" s="2156">
        <v>17895</v>
      </c>
      <c r="ZS1906" s="2157">
        <v>0</v>
      </c>
      <c r="ZT1906" s="1230">
        <f t="shared" si="631"/>
        <v>0</v>
      </c>
      <c r="ZU1906" s="1193"/>
      <c r="ZV1906" s="1193"/>
      <c r="ZW1906" s="2153" t="s">
        <v>769</v>
      </c>
      <c r="ZX1906" s="1800" t="s">
        <v>745</v>
      </c>
      <c r="ZY1906" s="2156">
        <v>0</v>
      </c>
      <c r="ZZ1906" s="2156">
        <v>17895</v>
      </c>
      <c r="AAA1906" s="2157">
        <v>0</v>
      </c>
      <c r="AAB1906" s="1230">
        <f t="shared" si="633"/>
        <v>0</v>
      </c>
      <c r="AAC1906" s="1193"/>
      <c r="AAD1906" s="1193"/>
      <c r="AAE1906" s="2153" t="s">
        <v>769</v>
      </c>
      <c r="AAF1906" s="1800" t="s">
        <v>745</v>
      </c>
      <c r="AAG1906" s="2156">
        <v>0</v>
      </c>
      <c r="AAH1906" s="2156">
        <v>17895</v>
      </c>
      <c r="AAI1906" s="2157">
        <v>0</v>
      </c>
      <c r="AAJ1906" s="1230">
        <f t="shared" si="635"/>
        <v>0</v>
      </c>
      <c r="AAK1906" s="1193"/>
      <c r="AAL1906" s="1193"/>
      <c r="AAM1906" s="2153" t="s">
        <v>769</v>
      </c>
      <c r="AAN1906" s="1800" t="s">
        <v>745</v>
      </c>
      <c r="AAO1906" s="2156">
        <v>0</v>
      </c>
      <c r="AAP1906" s="2156">
        <v>17895</v>
      </c>
      <c r="AAQ1906" s="2157">
        <v>0</v>
      </c>
      <c r="AAR1906" s="1230">
        <f t="shared" si="637"/>
        <v>0</v>
      </c>
      <c r="AAS1906" s="1193"/>
      <c r="AAT1906" s="1193"/>
      <c r="AAU1906" s="2153" t="s">
        <v>769</v>
      </c>
      <c r="AAV1906" s="1800" t="s">
        <v>745</v>
      </c>
      <c r="AAW1906" s="2156">
        <v>0</v>
      </c>
      <c r="AAX1906" s="2156">
        <v>17895</v>
      </c>
      <c r="AAY1906" s="2157">
        <v>0</v>
      </c>
      <c r="AAZ1906" s="1230">
        <f t="shared" si="639"/>
        <v>0</v>
      </c>
      <c r="ABA1906" s="1193"/>
      <c r="ABB1906" s="1193"/>
      <c r="ABC1906" s="2153" t="s">
        <v>769</v>
      </c>
      <c r="ABD1906" s="1800" t="s">
        <v>745</v>
      </c>
      <c r="ABE1906" s="2156">
        <v>0</v>
      </c>
      <c r="ABF1906" s="2156">
        <v>17895</v>
      </c>
      <c r="ABG1906" s="2157">
        <v>0</v>
      </c>
      <c r="ABH1906" s="1230">
        <f t="shared" si="641"/>
        <v>0</v>
      </c>
      <c r="ABI1906" s="1193"/>
      <c r="ABJ1906" s="1193"/>
      <c r="ABK1906" s="2153" t="s">
        <v>769</v>
      </c>
      <c r="ABL1906" s="1800" t="s">
        <v>745</v>
      </c>
      <c r="ABM1906" s="2156">
        <v>0</v>
      </c>
      <c r="ABN1906" s="2156">
        <v>17895</v>
      </c>
      <c r="ABO1906" s="2157">
        <v>0</v>
      </c>
      <c r="ABP1906" s="1230">
        <f t="shared" si="643"/>
        <v>0</v>
      </c>
      <c r="ABQ1906" s="1193"/>
      <c r="ABR1906" s="1193"/>
      <c r="ABS1906" s="2153" t="s">
        <v>769</v>
      </c>
      <c r="ABT1906" s="1800" t="s">
        <v>745</v>
      </c>
      <c r="ABU1906" s="2156">
        <v>0</v>
      </c>
      <c r="ABV1906" s="2156">
        <v>17895</v>
      </c>
      <c r="ABW1906" s="2157">
        <v>0</v>
      </c>
      <c r="ABX1906" s="1230">
        <f t="shared" si="645"/>
        <v>0</v>
      </c>
      <c r="ABY1906" s="1193"/>
      <c r="ABZ1906" s="1193"/>
      <c r="ACA1906" s="2153" t="s">
        <v>769</v>
      </c>
      <c r="ACB1906" s="1800" t="s">
        <v>745</v>
      </c>
      <c r="ACC1906" s="2156">
        <v>0</v>
      </c>
      <c r="ACD1906" s="2156">
        <v>17895</v>
      </c>
      <c r="ACE1906" s="2157">
        <v>0</v>
      </c>
      <c r="ACF1906" s="1230">
        <f t="shared" si="647"/>
        <v>0</v>
      </c>
      <c r="ACG1906" s="1193"/>
      <c r="ACH1906" s="1193"/>
      <c r="ACI1906" s="2153" t="s">
        <v>769</v>
      </c>
      <c r="ACJ1906" s="1800" t="s">
        <v>745</v>
      </c>
      <c r="ACK1906" s="2156">
        <v>0</v>
      </c>
      <c r="ACL1906" s="2156">
        <v>17895</v>
      </c>
      <c r="ACM1906" s="2157">
        <v>0</v>
      </c>
      <c r="ACN1906" s="1230">
        <f t="shared" si="649"/>
        <v>0</v>
      </c>
      <c r="ACO1906" s="1193"/>
      <c r="ACP1906" s="1193"/>
      <c r="ACQ1906" s="2153" t="s">
        <v>769</v>
      </c>
      <c r="ACR1906" s="1800" t="s">
        <v>745</v>
      </c>
      <c r="ACS1906" s="2156">
        <v>0</v>
      </c>
      <c r="ACT1906" s="2156">
        <v>17895</v>
      </c>
      <c r="ACU1906" s="2157">
        <v>0</v>
      </c>
      <c r="ACV1906" s="1230">
        <f t="shared" si="651"/>
        <v>0</v>
      </c>
      <c r="ACW1906" s="1193"/>
      <c r="ACX1906" s="1193"/>
      <c r="ACY1906" s="2153" t="s">
        <v>769</v>
      </c>
      <c r="ACZ1906" s="1800" t="s">
        <v>745</v>
      </c>
      <c r="ADA1906" s="2156">
        <v>0</v>
      </c>
      <c r="ADB1906" s="2156">
        <v>17895</v>
      </c>
      <c r="ADC1906" s="2157">
        <v>0</v>
      </c>
      <c r="ADD1906" s="1230">
        <f t="shared" si="653"/>
        <v>0</v>
      </c>
      <c r="ADE1906" s="1193"/>
      <c r="ADF1906" s="1193"/>
      <c r="ADG1906" s="2153" t="s">
        <v>769</v>
      </c>
      <c r="ADH1906" s="1800" t="s">
        <v>745</v>
      </c>
      <c r="ADI1906" s="2156">
        <v>0</v>
      </c>
      <c r="ADJ1906" s="2156">
        <v>17895</v>
      </c>
      <c r="ADK1906" s="2157">
        <v>0</v>
      </c>
      <c r="ADL1906" s="1230">
        <f t="shared" si="655"/>
        <v>0</v>
      </c>
      <c r="ADM1906" s="1193"/>
      <c r="ADN1906" s="1193"/>
      <c r="ADO1906" s="2153" t="s">
        <v>769</v>
      </c>
      <c r="ADP1906" s="1800" t="s">
        <v>745</v>
      </c>
      <c r="ADQ1906" s="2156">
        <v>0</v>
      </c>
      <c r="ADR1906" s="2156">
        <v>17895</v>
      </c>
      <c r="ADS1906" s="2157">
        <v>0</v>
      </c>
      <c r="ADT1906" s="1230">
        <f t="shared" si="657"/>
        <v>0</v>
      </c>
      <c r="ADU1906" s="1193"/>
      <c r="ADV1906" s="1193"/>
      <c r="ADW1906" s="2153" t="s">
        <v>769</v>
      </c>
      <c r="ADX1906" s="1800" t="s">
        <v>745</v>
      </c>
      <c r="ADY1906" s="2156">
        <v>0</v>
      </c>
      <c r="ADZ1906" s="2156">
        <v>17895</v>
      </c>
      <c r="AEA1906" s="2157">
        <v>0</v>
      </c>
      <c r="AEB1906" s="1230">
        <f t="shared" si="659"/>
        <v>0</v>
      </c>
      <c r="AEC1906" s="1193"/>
      <c r="AED1906" s="1193"/>
      <c r="AEE1906" s="2153" t="s">
        <v>769</v>
      </c>
      <c r="AEF1906" s="1800" t="s">
        <v>745</v>
      </c>
      <c r="AEG1906" s="2156">
        <v>0</v>
      </c>
      <c r="AEH1906" s="2156">
        <v>17895</v>
      </c>
      <c r="AEI1906" s="2157">
        <v>0</v>
      </c>
      <c r="AEJ1906" s="1230">
        <f t="shared" si="661"/>
        <v>0</v>
      </c>
      <c r="AEK1906" s="1193"/>
      <c r="AEL1906" s="1193"/>
      <c r="AEM1906" s="2153" t="s">
        <v>769</v>
      </c>
      <c r="AEN1906" s="1800" t="s">
        <v>745</v>
      </c>
      <c r="AEO1906" s="2156">
        <v>0</v>
      </c>
      <c r="AEP1906" s="2156">
        <v>17895</v>
      </c>
      <c r="AEQ1906" s="2157">
        <v>0</v>
      </c>
      <c r="AER1906" s="1230">
        <f t="shared" si="663"/>
        <v>0</v>
      </c>
      <c r="AES1906" s="1193"/>
      <c r="AET1906" s="1193"/>
      <c r="AEU1906" s="2153" t="s">
        <v>769</v>
      </c>
      <c r="AEV1906" s="1800" t="s">
        <v>745</v>
      </c>
      <c r="AEW1906" s="2156">
        <v>0</v>
      </c>
      <c r="AEX1906" s="2156">
        <v>17895</v>
      </c>
      <c r="AEY1906" s="2157">
        <v>0</v>
      </c>
      <c r="AEZ1906" s="1230">
        <f t="shared" si="665"/>
        <v>0</v>
      </c>
      <c r="AFA1906" s="1193"/>
      <c r="AFB1906" s="1193"/>
      <c r="AFC1906" s="2153" t="s">
        <v>769</v>
      </c>
      <c r="AFD1906" s="1800" t="s">
        <v>745</v>
      </c>
      <c r="AFE1906" s="2156">
        <v>0</v>
      </c>
      <c r="AFF1906" s="2156">
        <v>17895</v>
      </c>
      <c r="AFG1906" s="2157">
        <v>0</v>
      </c>
      <c r="AFH1906" s="1230">
        <f t="shared" si="667"/>
        <v>0</v>
      </c>
      <c r="AFI1906" s="1193"/>
      <c r="AFJ1906" s="1193"/>
      <c r="AFK1906" s="2153" t="s">
        <v>769</v>
      </c>
      <c r="AFL1906" s="1800" t="s">
        <v>745</v>
      </c>
      <c r="AFM1906" s="2156">
        <v>0</v>
      </c>
      <c r="AFN1906" s="2156">
        <v>17895</v>
      </c>
      <c r="AFO1906" s="2157">
        <v>0</v>
      </c>
      <c r="AFP1906" s="1230">
        <f t="shared" si="669"/>
        <v>0</v>
      </c>
      <c r="AFQ1906" s="1193"/>
      <c r="AFR1906" s="1193"/>
      <c r="AFS1906" s="2153" t="s">
        <v>769</v>
      </c>
      <c r="AFT1906" s="1800" t="s">
        <v>745</v>
      </c>
      <c r="AFU1906" s="2156">
        <v>0</v>
      </c>
      <c r="AFV1906" s="2156">
        <v>17895</v>
      </c>
      <c r="AFW1906" s="2157">
        <v>0</v>
      </c>
      <c r="AFX1906" s="1230">
        <f t="shared" si="671"/>
        <v>0</v>
      </c>
      <c r="AFY1906" s="1193"/>
      <c r="AFZ1906" s="1193"/>
      <c r="AGA1906" s="2153" t="s">
        <v>769</v>
      </c>
      <c r="AGB1906" s="1800" t="s">
        <v>745</v>
      </c>
      <c r="AGC1906" s="2156">
        <v>0</v>
      </c>
      <c r="AGD1906" s="2156">
        <v>17895</v>
      </c>
      <c r="AGE1906" s="2157">
        <v>0</v>
      </c>
      <c r="AGF1906" s="1230">
        <f t="shared" si="673"/>
        <v>0</v>
      </c>
      <c r="AGG1906" s="1193"/>
      <c r="AGH1906" s="1193"/>
      <c r="AGI1906" s="2153" t="s">
        <v>769</v>
      </c>
      <c r="AGJ1906" s="1800" t="s">
        <v>745</v>
      </c>
      <c r="AGK1906" s="2156">
        <v>0</v>
      </c>
      <c r="AGL1906" s="2156">
        <v>17895</v>
      </c>
      <c r="AGM1906" s="2157">
        <v>0</v>
      </c>
      <c r="AGN1906" s="1230">
        <f t="shared" si="675"/>
        <v>0</v>
      </c>
      <c r="AGO1906" s="1193"/>
      <c r="AGP1906" s="1193"/>
      <c r="AGQ1906" s="2153" t="s">
        <v>769</v>
      </c>
      <c r="AGR1906" s="1800" t="s">
        <v>745</v>
      </c>
      <c r="AGS1906" s="2156">
        <v>0</v>
      </c>
      <c r="AGT1906" s="2156">
        <v>17895</v>
      </c>
      <c r="AGU1906" s="2157">
        <v>0</v>
      </c>
      <c r="AGV1906" s="1230">
        <f t="shared" si="677"/>
        <v>0</v>
      </c>
      <c r="AGW1906" s="1193"/>
      <c r="AGX1906" s="1193"/>
      <c r="AGY1906" s="2153" t="s">
        <v>769</v>
      </c>
      <c r="AGZ1906" s="1800" t="s">
        <v>745</v>
      </c>
      <c r="AHA1906" s="2156">
        <v>0</v>
      </c>
      <c r="AHB1906" s="2156">
        <v>17895</v>
      </c>
      <c r="AHC1906" s="2157">
        <v>0</v>
      </c>
      <c r="AHD1906" s="1230">
        <f t="shared" si="679"/>
        <v>0</v>
      </c>
      <c r="AHE1906" s="1193"/>
      <c r="AHF1906" s="1193"/>
      <c r="AHG1906" s="2153" t="s">
        <v>769</v>
      </c>
      <c r="AHH1906" s="1800" t="s">
        <v>745</v>
      </c>
      <c r="AHI1906" s="2156">
        <v>0</v>
      </c>
      <c r="AHJ1906" s="2156">
        <v>17895</v>
      </c>
      <c r="AHK1906" s="2157">
        <v>0</v>
      </c>
      <c r="AHL1906" s="1230">
        <f t="shared" si="681"/>
        <v>0</v>
      </c>
      <c r="AHM1906" s="1193"/>
      <c r="AHN1906" s="1193"/>
      <c r="AHO1906" s="2153" t="s">
        <v>769</v>
      </c>
      <c r="AHP1906" s="1800" t="s">
        <v>745</v>
      </c>
      <c r="AHQ1906" s="2156">
        <v>0</v>
      </c>
      <c r="AHR1906" s="2156">
        <v>17895</v>
      </c>
      <c r="AHS1906" s="2157">
        <v>0</v>
      </c>
      <c r="AHT1906" s="1230">
        <f t="shared" si="683"/>
        <v>0</v>
      </c>
      <c r="AHU1906" s="1193"/>
      <c r="AHV1906" s="1193"/>
      <c r="AHW1906" s="2153" t="s">
        <v>769</v>
      </c>
      <c r="AHX1906" s="1800" t="s">
        <v>745</v>
      </c>
      <c r="AHY1906" s="2156">
        <v>0</v>
      </c>
      <c r="AHZ1906" s="2156">
        <v>17895</v>
      </c>
      <c r="AIA1906" s="2157">
        <v>0</v>
      </c>
      <c r="AIB1906" s="1230">
        <f t="shared" si="685"/>
        <v>0</v>
      </c>
      <c r="AIC1906" s="1193"/>
      <c r="AID1906" s="1193"/>
      <c r="AIE1906" s="2153" t="s">
        <v>769</v>
      </c>
      <c r="AIF1906" s="1800" t="s">
        <v>745</v>
      </c>
      <c r="AIG1906" s="2156">
        <v>0</v>
      </c>
      <c r="AIH1906" s="2156">
        <v>17895</v>
      </c>
      <c r="AII1906" s="2157">
        <v>0</v>
      </c>
      <c r="AIJ1906" s="1230">
        <f t="shared" si="687"/>
        <v>0</v>
      </c>
      <c r="AIK1906" s="1193"/>
      <c r="AIL1906" s="1193"/>
      <c r="AIM1906" s="2153" t="s">
        <v>769</v>
      </c>
      <c r="AIN1906" s="1800" t="s">
        <v>745</v>
      </c>
      <c r="AIO1906" s="2156">
        <v>0</v>
      </c>
      <c r="AIP1906" s="2156">
        <v>17895</v>
      </c>
      <c r="AIQ1906" s="2157">
        <v>0</v>
      </c>
      <c r="AIR1906" s="1230">
        <f t="shared" si="689"/>
        <v>0</v>
      </c>
      <c r="AIS1906" s="1193"/>
      <c r="AIT1906" s="1193"/>
      <c r="AIU1906" s="2153" t="s">
        <v>769</v>
      </c>
      <c r="AIV1906" s="1800" t="s">
        <v>745</v>
      </c>
      <c r="AIW1906" s="2156">
        <v>0</v>
      </c>
      <c r="AIX1906" s="2156">
        <v>17895</v>
      </c>
      <c r="AIY1906" s="2157">
        <v>0</v>
      </c>
      <c r="AIZ1906" s="1230">
        <f t="shared" si="691"/>
        <v>0</v>
      </c>
      <c r="AJA1906" s="1193"/>
      <c r="AJB1906" s="1193"/>
      <c r="AJC1906" s="2153" t="s">
        <v>769</v>
      </c>
      <c r="AJD1906" s="1800" t="s">
        <v>745</v>
      </c>
      <c r="AJE1906" s="2156">
        <v>0</v>
      </c>
      <c r="AJF1906" s="2156">
        <v>17895</v>
      </c>
      <c r="AJG1906" s="2157">
        <v>0</v>
      </c>
      <c r="AJH1906" s="1230">
        <f t="shared" si="693"/>
        <v>0</v>
      </c>
      <c r="AJI1906" s="1193"/>
      <c r="AJJ1906" s="1193"/>
      <c r="AJK1906" s="2153" t="s">
        <v>769</v>
      </c>
      <c r="AJL1906" s="1800" t="s">
        <v>745</v>
      </c>
      <c r="AJM1906" s="2156">
        <v>0</v>
      </c>
      <c r="AJN1906" s="2156">
        <v>17895</v>
      </c>
      <c r="AJO1906" s="2157">
        <v>0</v>
      </c>
      <c r="AJP1906" s="1230">
        <f t="shared" si="695"/>
        <v>0</v>
      </c>
      <c r="AJQ1906" s="1193"/>
      <c r="AJR1906" s="1193"/>
      <c r="AJS1906" s="2153" t="s">
        <v>769</v>
      </c>
      <c r="AJT1906" s="1800" t="s">
        <v>745</v>
      </c>
      <c r="AJU1906" s="2156">
        <v>0</v>
      </c>
      <c r="AJV1906" s="2156">
        <v>17895</v>
      </c>
      <c r="AJW1906" s="2157">
        <v>0</v>
      </c>
      <c r="AJX1906" s="1230">
        <f t="shared" si="697"/>
        <v>0</v>
      </c>
      <c r="AJY1906" s="1193"/>
      <c r="AJZ1906" s="1193"/>
      <c r="AKA1906" s="2153" t="s">
        <v>769</v>
      </c>
      <c r="AKB1906" s="1800" t="s">
        <v>745</v>
      </c>
      <c r="AKC1906" s="2156">
        <v>0</v>
      </c>
      <c r="AKD1906" s="2156">
        <v>17895</v>
      </c>
      <c r="AKE1906" s="2157">
        <v>0</v>
      </c>
      <c r="AKF1906" s="1230">
        <f t="shared" si="699"/>
        <v>0</v>
      </c>
      <c r="AKG1906" s="1193"/>
      <c r="AKH1906" s="1193"/>
      <c r="AKI1906" s="2153" t="s">
        <v>769</v>
      </c>
      <c r="AKJ1906" s="1800" t="s">
        <v>745</v>
      </c>
      <c r="AKK1906" s="2156">
        <v>0</v>
      </c>
      <c r="AKL1906" s="2156">
        <v>17895</v>
      </c>
      <c r="AKM1906" s="2157">
        <v>0</v>
      </c>
      <c r="AKN1906" s="1230">
        <f t="shared" si="701"/>
        <v>0</v>
      </c>
      <c r="AKO1906" s="1193"/>
      <c r="AKP1906" s="1193"/>
      <c r="AKQ1906" s="2153" t="s">
        <v>769</v>
      </c>
      <c r="AKR1906" s="1800" t="s">
        <v>745</v>
      </c>
      <c r="AKS1906" s="2156">
        <v>0</v>
      </c>
      <c r="AKT1906" s="2156">
        <v>17895</v>
      </c>
      <c r="AKU1906" s="2157">
        <v>0</v>
      </c>
      <c r="AKV1906" s="1230">
        <f t="shared" si="703"/>
        <v>0</v>
      </c>
      <c r="AKW1906" s="1193"/>
      <c r="AKX1906" s="1193"/>
      <c r="AKY1906" s="2153" t="s">
        <v>769</v>
      </c>
      <c r="AKZ1906" s="1800" t="s">
        <v>745</v>
      </c>
      <c r="ALA1906" s="2156">
        <v>0</v>
      </c>
      <c r="ALB1906" s="2156">
        <v>17895</v>
      </c>
      <c r="ALC1906" s="2157">
        <v>0</v>
      </c>
      <c r="ALD1906" s="1230">
        <f t="shared" si="705"/>
        <v>0</v>
      </c>
      <c r="ALE1906" s="1193"/>
      <c r="ALF1906" s="1193"/>
      <c r="ALG1906" s="2153" t="s">
        <v>769</v>
      </c>
      <c r="ALH1906" s="1800" t="s">
        <v>745</v>
      </c>
      <c r="ALI1906" s="2156">
        <v>0</v>
      </c>
      <c r="ALJ1906" s="2156">
        <v>17895</v>
      </c>
      <c r="ALK1906" s="2157">
        <v>0</v>
      </c>
      <c r="ALL1906" s="1230">
        <f t="shared" si="707"/>
        <v>0</v>
      </c>
      <c r="ALM1906" s="1193"/>
      <c r="ALN1906" s="1193"/>
      <c r="ALO1906" s="2153" t="s">
        <v>769</v>
      </c>
      <c r="ALP1906" s="1800" t="s">
        <v>745</v>
      </c>
      <c r="ALQ1906" s="2156">
        <v>0</v>
      </c>
      <c r="ALR1906" s="2156">
        <v>17895</v>
      </c>
      <c r="ALS1906" s="2157">
        <v>0</v>
      </c>
      <c r="ALT1906" s="1230">
        <f t="shared" si="709"/>
        <v>0</v>
      </c>
      <c r="ALU1906" s="1193"/>
      <c r="ALV1906" s="1193"/>
      <c r="ALW1906" s="2153" t="s">
        <v>769</v>
      </c>
      <c r="ALX1906" s="1800" t="s">
        <v>745</v>
      </c>
      <c r="ALY1906" s="2156">
        <v>0</v>
      </c>
      <c r="ALZ1906" s="2156">
        <v>17895</v>
      </c>
      <c r="AMA1906" s="2157">
        <v>0</v>
      </c>
      <c r="AMB1906" s="1230">
        <f t="shared" si="711"/>
        <v>0</v>
      </c>
      <c r="AMC1906" s="1193"/>
      <c r="AMD1906" s="1193"/>
      <c r="AME1906" s="2153" t="s">
        <v>769</v>
      </c>
      <c r="AMF1906" s="1800" t="s">
        <v>745</v>
      </c>
      <c r="AMG1906" s="2156">
        <v>0</v>
      </c>
      <c r="AMH1906" s="2156">
        <v>17895</v>
      </c>
      <c r="AMI1906" s="2157">
        <v>0</v>
      </c>
      <c r="AMJ1906" s="1230">
        <f t="shared" si="713"/>
        <v>0</v>
      </c>
      <c r="AMK1906" s="1193"/>
      <c r="AML1906" s="1193"/>
      <c r="AMM1906" s="2153" t="s">
        <v>769</v>
      </c>
      <c r="AMN1906" s="1800" t="s">
        <v>745</v>
      </c>
      <c r="AMO1906" s="2156">
        <v>0</v>
      </c>
      <c r="AMP1906" s="2156">
        <v>17895</v>
      </c>
      <c r="AMQ1906" s="2157">
        <v>0</v>
      </c>
      <c r="AMR1906" s="1230">
        <f t="shared" si="715"/>
        <v>0</v>
      </c>
      <c r="AMS1906" s="1193"/>
      <c r="AMT1906" s="1193"/>
      <c r="AMU1906" s="2153" t="s">
        <v>769</v>
      </c>
      <c r="AMV1906" s="1800" t="s">
        <v>745</v>
      </c>
      <c r="AMW1906" s="2156">
        <v>0</v>
      </c>
      <c r="AMX1906" s="2156">
        <v>17895</v>
      </c>
      <c r="AMY1906" s="2157">
        <v>0</v>
      </c>
      <c r="AMZ1906" s="1230">
        <f t="shared" si="717"/>
        <v>0</v>
      </c>
      <c r="ANA1906" s="1193"/>
      <c r="ANB1906" s="1193"/>
      <c r="ANC1906" s="2153" t="s">
        <v>769</v>
      </c>
      <c r="AND1906" s="1800" t="s">
        <v>745</v>
      </c>
      <c r="ANE1906" s="2156">
        <v>0</v>
      </c>
      <c r="ANF1906" s="2156">
        <v>17895</v>
      </c>
      <c r="ANG1906" s="2157">
        <v>0</v>
      </c>
      <c r="ANH1906" s="1230">
        <f t="shared" si="719"/>
        <v>0</v>
      </c>
      <c r="ANI1906" s="1193"/>
      <c r="ANJ1906" s="1193"/>
      <c r="ANK1906" s="2153" t="s">
        <v>769</v>
      </c>
      <c r="ANL1906" s="1800" t="s">
        <v>745</v>
      </c>
      <c r="ANM1906" s="2156">
        <v>0</v>
      </c>
      <c r="ANN1906" s="2156">
        <v>17895</v>
      </c>
      <c r="ANO1906" s="2157">
        <v>0</v>
      </c>
      <c r="ANP1906" s="1230">
        <f t="shared" si="721"/>
        <v>0</v>
      </c>
      <c r="ANQ1906" s="1193"/>
      <c r="ANR1906" s="1193"/>
      <c r="ANS1906" s="2153" t="s">
        <v>769</v>
      </c>
      <c r="ANT1906" s="1800" t="s">
        <v>745</v>
      </c>
      <c r="ANU1906" s="2156">
        <v>0</v>
      </c>
      <c r="ANV1906" s="2156">
        <v>17895</v>
      </c>
      <c r="ANW1906" s="2157">
        <v>0</v>
      </c>
      <c r="ANX1906" s="1230">
        <f t="shared" si="723"/>
        <v>0</v>
      </c>
      <c r="ANY1906" s="1193"/>
      <c r="ANZ1906" s="1193"/>
      <c r="AOA1906" s="2153" t="s">
        <v>769</v>
      </c>
      <c r="AOB1906" s="1800" t="s">
        <v>745</v>
      </c>
      <c r="AOC1906" s="2156">
        <v>0</v>
      </c>
      <c r="AOD1906" s="2156">
        <v>17895</v>
      </c>
      <c r="AOE1906" s="2157">
        <v>0</v>
      </c>
      <c r="AOF1906" s="1230">
        <f t="shared" si="725"/>
        <v>0</v>
      </c>
      <c r="AOG1906" s="1193"/>
      <c r="AOH1906" s="1193"/>
      <c r="AOI1906" s="2153" t="s">
        <v>769</v>
      </c>
      <c r="AOJ1906" s="1800" t="s">
        <v>745</v>
      </c>
      <c r="AOK1906" s="2156">
        <v>0</v>
      </c>
      <c r="AOL1906" s="2156">
        <v>17895</v>
      </c>
      <c r="AOM1906" s="2157">
        <v>0</v>
      </c>
      <c r="AON1906" s="1230">
        <f t="shared" si="727"/>
        <v>0</v>
      </c>
      <c r="AOO1906" s="1193"/>
      <c r="AOP1906" s="1193"/>
      <c r="AOQ1906" s="2153" t="s">
        <v>769</v>
      </c>
      <c r="AOR1906" s="1800" t="s">
        <v>745</v>
      </c>
      <c r="AOS1906" s="2156">
        <v>0</v>
      </c>
      <c r="AOT1906" s="2156">
        <v>17895</v>
      </c>
      <c r="AOU1906" s="2157">
        <v>0</v>
      </c>
      <c r="AOV1906" s="1230">
        <f t="shared" si="729"/>
        <v>0</v>
      </c>
      <c r="AOW1906" s="1193"/>
      <c r="AOX1906" s="1193"/>
      <c r="AOY1906" s="2153" t="s">
        <v>769</v>
      </c>
      <c r="AOZ1906" s="1800" t="s">
        <v>745</v>
      </c>
      <c r="APA1906" s="2156">
        <v>0</v>
      </c>
      <c r="APB1906" s="2156">
        <v>17895</v>
      </c>
      <c r="APC1906" s="2157">
        <v>0</v>
      </c>
      <c r="APD1906" s="1230">
        <f t="shared" si="731"/>
        <v>0</v>
      </c>
      <c r="APE1906" s="1193"/>
      <c r="APF1906" s="1193"/>
      <c r="APG1906" s="2153" t="s">
        <v>769</v>
      </c>
      <c r="APH1906" s="1800" t="s">
        <v>745</v>
      </c>
      <c r="API1906" s="2156">
        <v>0</v>
      </c>
      <c r="APJ1906" s="2156">
        <v>17895</v>
      </c>
      <c r="APK1906" s="2157">
        <v>0</v>
      </c>
      <c r="APL1906" s="1230">
        <f t="shared" si="733"/>
        <v>0</v>
      </c>
      <c r="APM1906" s="1193"/>
      <c r="APN1906" s="1193"/>
      <c r="APO1906" s="2153" t="s">
        <v>769</v>
      </c>
      <c r="APP1906" s="1800" t="s">
        <v>745</v>
      </c>
      <c r="APQ1906" s="2156">
        <v>0</v>
      </c>
      <c r="APR1906" s="2156">
        <v>17895</v>
      </c>
      <c r="APS1906" s="2157">
        <v>0</v>
      </c>
      <c r="APT1906" s="1230">
        <f t="shared" si="735"/>
        <v>0</v>
      </c>
      <c r="APU1906" s="1193"/>
      <c r="APV1906" s="1193"/>
      <c r="APW1906" s="2153" t="s">
        <v>769</v>
      </c>
      <c r="APX1906" s="1800" t="s">
        <v>745</v>
      </c>
      <c r="APY1906" s="2156">
        <v>0</v>
      </c>
      <c r="APZ1906" s="2156">
        <v>17895</v>
      </c>
      <c r="AQA1906" s="2157">
        <v>0</v>
      </c>
      <c r="AQB1906" s="1230">
        <f t="shared" si="737"/>
        <v>0</v>
      </c>
      <c r="AQC1906" s="1193"/>
      <c r="AQD1906" s="1193"/>
      <c r="AQE1906" s="2153" t="s">
        <v>769</v>
      </c>
      <c r="AQF1906" s="1800" t="s">
        <v>745</v>
      </c>
      <c r="AQG1906" s="2156">
        <v>0</v>
      </c>
      <c r="AQH1906" s="2156">
        <v>17895</v>
      </c>
      <c r="AQI1906" s="2157">
        <v>0</v>
      </c>
      <c r="AQJ1906" s="1230">
        <f t="shared" si="739"/>
        <v>0</v>
      </c>
      <c r="AQK1906" s="1193"/>
      <c r="AQL1906" s="1193"/>
      <c r="AQM1906" s="2153" t="s">
        <v>769</v>
      </c>
      <c r="AQN1906" s="1800" t="s">
        <v>745</v>
      </c>
      <c r="AQO1906" s="2156">
        <v>0</v>
      </c>
      <c r="AQP1906" s="2156">
        <v>17895</v>
      </c>
      <c r="AQQ1906" s="2157">
        <v>0</v>
      </c>
      <c r="AQR1906" s="1230">
        <f t="shared" si="741"/>
        <v>0</v>
      </c>
      <c r="AQS1906" s="1193"/>
      <c r="AQT1906" s="1193"/>
      <c r="AQU1906" s="2153" t="s">
        <v>769</v>
      </c>
      <c r="AQV1906" s="1800" t="s">
        <v>745</v>
      </c>
      <c r="AQW1906" s="2156">
        <v>0</v>
      </c>
      <c r="AQX1906" s="2156">
        <v>17895</v>
      </c>
      <c r="AQY1906" s="2157">
        <v>0</v>
      </c>
      <c r="AQZ1906" s="1230">
        <f t="shared" si="743"/>
        <v>0</v>
      </c>
      <c r="ARA1906" s="1193"/>
      <c r="ARB1906" s="1193"/>
      <c r="ARC1906" s="2153" t="s">
        <v>769</v>
      </c>
      <c r="ARD1906" s="1800" t="s">
        <v>745</v>
      </c>
      <c r="ARE1906" s="2156">
        <v>0</v>
      </c>
      <c r="ARF1906" s="2156">
        <v>17895</v>
      </c>
      <c r="ARG1906" s="2157">
        <v>0</v>
      </c>
      <c r="ARH1906" s="1230">
        <f t="shared" si="745"/>
        <v>0</v>
      </c>
      <c r="ARI1906" s="1193"/>
      <c r="ARJ1906" s="1193"/>
      <c r="ARK1906" s="2153" t="s">
        <v>769</v>
      </c>
      <c r="ARL1906" s="1800" t="s">
        <v>745</v>
      </c>
      <c r="ARM1906" s="2156">
        <v>0</v>
      </c>
      <c r="ARN1906" s="2156">
        <v>17895</v>
      </c>
      <c r="ARO1906" s="2157">
        <v>0</v>
      </c>
      <c r="ARP1906" s="1230">
        <f t="shared" si="747"/>
        <v>0</v>
      </c>
      <c r="ARQ1906" s="1193"/>
      <c r="ARR1906" s="1193"/>
      <c r="ARS1906" s="2153" t="s">
        <v>769</v>
      </c>
      <c r="ART1906" s="1800" t="s">
        <v>745</v>
      </c>
      <c r="ARU1906" s="2156">
        <v>0</v>
      </c>
      <c r="ARV1906" s="2156">
        <v>17895</v>
      </c>
      <c r="ARW1906" s="2157">
        <v>0</v>
      </c>
      <c r="ARX1906" s="1230">
        <f t="shared" si="749"/>
        <v>0</v>
      </c>
      <c r="ARY1906" s="1193"/>
      <c r="ARZ1906" s="1193"/>
      <c r="ASA1906" s="2153" t="s">
        <v>769</v>
      </c>
      <c r="ASB1906" s="1800" t="s">
        <v>745</v>
      </c>
      <c r="ASC1906" s="2156">
        <v>0</v>
      </c>
      <c r="ASD1906" s="2156">
        <v>17895</v>
      </c>
      <c r="ASE1906" s="2157">
        <v>0</v>
      </c>
      <c r="ASF1906" s="1230">
        <f t="shared" si="751"/>
        <v>0</v>
      </c>
      <c r="ASG1906" s="1193"/>
      <c r="ASH1906" s="1193"/>
      <c r="ASI1906" s="2153" t="s">
        <v>769</v>
      </c>
      <c r="ASJ1906" s="1800" t="s">
        <v>745</v>
      </c>
      <c r="ASK1906" s="2156">
        <v>0</v>
      </c>
      <c r="ASL1906" s="2156">
        <v>17895</v>
      </c>
      <c r="ASM1906" s="2157">
        <v>0</v>
      </c>
      <c r="ASN1906" s="1230">
        <f t="shared" si="753"/>
        <v>0</v>
      </c>
      <c r="ASO1906" s="1193"/>
      <c r="ASP1906" s="1193"/>
      <c r="ASQ1906" s="2153" t="s">
        <v>769</v>
      </c>
      <c r="ASR1906" s="1800" t="s">
        <v>745</v>
      </c>
      <c r="ASS1906" s="2156">
        <v>0</v>
      </c>
      <c r="AST1906" s="2156">
        <v>17895</v>
      </c>
      <c r="ASU1906" s="2157">
        <v>0</v>
      </c>
      <c r="ASV1906" s="1230">
        <f t="shared" si="755"/>
        <v>0</v>
      </c>
      <c r="ASW1906" s="1193"/>
      <c r="ASX1906" s="1193"/>
      <c r="ASY1906" s="2153" t="s">
        <v>769</v>
      </c>
      <c r="ASZ1906" s="1800" t="s">
        <v>745</v>
      </c>
      <c r="ATA1906" s="2156">
        <v>0</v>
      </c>
      <c r="ATB1906" s="2156">
        <v>17895</v>
      </c>
      <c r="ATC1906" s="2157">
        <v>0</v>
      </c>
      <c r="ATD1906" s="1230">
        <f t="shared" si="757"/>
        <v>0</v>
      </c>
      <c r="ATE1906" s="1193"/>
      <c r="ATF1906" s="1193"/>
      <c r="ATG1906" s="2153" t="s">
        <v>769</v>
      </c>
      <c r="ATH1906" s="1800" t="s">
        <v>745</v>
      </c>
      <c r="ATI1906" s="2156">
        <v>0</v>
      </c>
      <c r="ATJ1906" s="2156">
        <v>17895</v>
      </c>
      <c r="ATK1906" s="2157">
        <v>0</v>
      </c>
      <c r="ATL1906" s="1230">
        <f t="shared" si="759"/>
        <v>0</v>
      </c>
      <c r="ATM1906" s="1193"/>
      <c r="ATN1906" s="1193"/>
      <c r="ATO1906" s="2153" t="s">
        <v>769</v>
      </c>
      <c r="ATP1906" s="1800" t="s">
        <v>745</v>
      </c>
      <c r="ATQ1906" s="2156">
        <v>0</v>
      </c>
      <c r="ATR1906" s="2156">
        <v>17895</v>
      </c>
      <c r="ATS1906" s="2157">
        <v>0</v>
      </c>
      <c r="ATT1906" s="1230">
        <f t="shared" si="761"/>
        <v>0</v>
      </c>
      <c r="ATU1906" s="1193"/>
      <c r="ATV1906" s="1193"/>
      <c r="ATW1906" s="2153" t="s">
        <v>769</v>
      </c>
      <c r="ATX1906" s="1800" t="s">
        <v>745</v>
      </c>
      <c r="ATY1906" s="2156">
        <v>0</v>
      </c>
      <c r="ATZ1906" s="2156">
        <v>17895</v>
      </c>
      <c r="AUA1906" s="2157">
        <v>0</v>
      </c>
      <c r="AUB1906" s="1230">
        <f t="shared" si="763"/>
        <v>0</v>
      </c>
      <c r="AUC1906" s="1193"/>
      <c r="AUD1906" s="1193"/>
      <c r="AUE1906" s="2153" t="s">
        <v>769</v>
      </c>
      <c r="AUF1906" s="1800" t="s">
        <v>745</v>
      </c>
      <c r="AUG1906" s="2156">
        <v>0</v>
      </c>
      <c r="AUH1906" s="2156">
        <v>17895</v>
      </c>
      <c r="AUI1906" s="2157">
        <v>0</v>
      </c>
      <c r="AUJ1906" s="1230">
        <f t="shared" si="765"/>
        <v>0</v>
      </c>
      <c r="AUK1906" s="1193"/>
      <c r="AUL1906" s="1193"/>
      <c r="AUM1906" s="2153" t="s">
        <v>769</v>
      </c>
      <c r="AUN1906" s="1800" t="s">
        <v>745</v>
      </c>
      <c r="AUO1906" s="2156">
        <v>0</v>
      </c>
      <c r="AUP1906" s="2156">
        <v>17895</v>
      </c>
      <c r="AUQ1906" s="2157">
        <v>0</v>
      </c>
      <c r="AUR1906" s="1230">
        <f t="shared" si="767"/>
        <v>0</v>
      </c>
      <c r="AUS1906" s="1193"/>
      <c r="AUT1906" s="1193"/>
      <c r="AUU1906" s="2153" t="s">
        <v>769</v>
      </c>
      <c r="AUV1906" s="1800" t="s">
        <v>745</v>
      </c>
      <c r="AUW1906" s="2156">
        <v>0</v>
      </c>
      <c r="AUX1906" s="2156">
        <v>17895</v>
      </c>
      <c r="AUY1906" s="2157">
        <v>0</v>
      </c>
      <c r="AUZ1906" s="1230">
        <f t="shared" si="769"/>
        <v>0</v>
      </c>
      <c r="AVA1906" s="1193"/>
      <c r="AVB1906" s="1193"/>
      <c r="AVC1906" s="2153" t="s">
        <v>769</v>
      </c>
      <c r="AVD1906" s="1800" t="s">
        <v>745</v>
      </c>
      <c r="AVE1906" s="2156">
        <v>0</v>
      </c>
      <c r="AVF1906" s="2156">
        <v>17895</v>
      </c>
      <c r="AVG1906" s="2157">
        <v>0</v>
      </c>
      <c r="AVH1906" s="1230">
        <f t="shared" si="771"/>
        <v>0</v>
      </c>
      <c r="AVI1906" s="1193"/>
      <c r="AVJ1906" s="1193"/>
      <c r="AVK1906" s="2153" t="s">
        <v>769</v>
      </c>
      <c r="AVL1906" s="1800" t="s">
        <v>745</v>
      </c>
      <c r="AVM1906" s="2156">
        <v>0</v>
      </c>
      <c r="AVN1906" s="2156">
        <v>17895</v>
      </c>
      <c r="AVO1906" s="2157">
        <v>0</v>
      </c>
      <c r="AVP1906" s="1230">
        <f t="shared" si="773"/>
        <v>0</v>
      </c>
      <c r="AVQ1906" s="1193"/>
      <c r="AVR1906" s="1193"/>
      <c r="AVS1906" s="2153" t="s">
        <v>769</v>
      </c>
      <c r="AVT1906" s="1800" t="s">
        <v>745</v>
      </c>
      <c r="AVU1906" s="2156">
        <v>0</v>
      </c>
      <c r="AVV1906" s="2156">
        <v>17895</v>
      </c>
      <c r="AVW1906" s="2157">
        <v>0</v>
      </c>
      <c r="AVX1906" s="1230">
        <f t="shared" si="775"/>
        <v>0</v>
      </c>
      <c r="AVY1906" s="1193"/>
      <c r="AVZ1906" s="1193"/>
      <c r="AWA1906" s="2153" t="s">
        <v>769</v>
      </c>
      <c r="AWB1906" s="1800" t="s">
        <v>745</v>
      </c>
      <c r="AWC1906" s="2156">
        <v>0</v>
      </c>
      <c r="AWD1906" s="2156">
        <v>17895</v>
      </c>
      <c r="AWE1906" s="2157">
        <v>0</v>
      </c>
      <c r="AWF1906" s="1230">
        <f t="shared" si="777"/>
        <v>0</v>
      </c>
      <c r="AWG1906" s="1193"/>
      <c r="AWH1906" s="1193"/>
      <c r="AWI1906" s="2153" t="s">
        <v>769</v>
      </c>
      <c r="AWJ1906" s="1800" t="s">
        <v>745</v>
      </c>
      <c r="AWK1906" s="2156">
        <v>0</v>
      </c>
      <c r="AWL1906" s="2156">
        <v>17895</v>
      </c>
      <c r="AWM1906" s="2157">
        <v>0</v>
      </c>
      <c r="AWN1906" s="1230">
        <f t="shared" si="779"/>
        <v>0</v>
      </c>
      <c r="AWO1906" s="1193"/>
      <c r="AWP1906" s="1193"/>
      <c r="AWQ1906" s="2153" t="s">
        <v>769</v>
      </c>
      <c r="AWR1906" s="1800" t="s">
        <v>745</v>
      </c>
      <c r="AWS1906" s="2156">
        <v>0</v>
      </c>
      <c r="AWT1906" s="2156">
        <v>17895</v>
      </c>
      <c r="AWU1906" s="2157">
        <v>0</v>
      </c>
      <c r="AWV1906" s="1230">
        <f t="shared" si="781"/>
        <v>0</v>
      </c>
      <c r="AWW1906" s="1193"/>
      <c r="AWX1906" s="1193"/>
      <c r="AWY1906" s="2153" t="s">
        <v>769</v>
      </c>
      <c r="AWZ1906" s="1800" t="s">
        <v>745</v>
      </c>
      <c r="AXA1906" s="2156">
        <v>0</v>
      </c>
      <c r="AXB1906" s="2156">
        <v>17895</v>
      </c>
      <c r="AXC1906" s="2157">
        <v>0</v>
      </c>
      <c r="AXD1906" s="1230">
        <f t="shared" si="783"/>
        <v>0</v>
      </c>
      <c r="AXE1906" s="1193"/>
      <c r="AXF1906" s="1193"/>
      <c r="AXG1906" s="2153" t="s">
        <v>769</v>
      </c>
      <c r="AXH1906" s="1800" t="s">
        <v>745</v>
      </c>
      <c r="AXI1906" s="2156">
        <v>0</v>
      </c>
      <c r="AXJ1906" s="2156">
        <v>17895</v>
      </c>
      <c r="AXK1906" s="2157">
        <v>0</v>
      </c>
      <c r="AXL1906" s="1230">
        <f t="shared" si="785"/>
        <v>0</v>
      </c>
      <c r="AXM1906" s="1193"/>
      <c r="AXN1906" s="1193"/>
      <c r="AXO1906" s="2153" t="s">
        <v>769</v>
      </c>
      <c r="AXP1906" s="1800" t="s">
        <v>745</v>
      </c>
      <c r="AXQ1906" s="2156">
        <v>0</v>
      </c>
      <c r="AXR1906" s="2156">
        <v>17895</v>
      </c>
      <c r="AXS1906" s="2157">
        <v>0</v>
      </c>
      <c r="AXT1906" s="1230">
        <f t="shared" si="787"/>
        <v>0</v>
      </c>
      <c r="AXU1906" s="1193"/>
      <c r="AXV1906" s="1193"/>
      <c r="AXW1906" s="2153" t="s">
        <v>769</v>
      </c>
      <c r="AXX1906" s="1800" t="s">
        <v>745</v>
      </c>
      <c r="AXY1906" s="2156">
        <v>0</v>
      </c>
      <c r="AXZ1906" s="2156">
        <v>17895</v>
      </c>
      <c r="AYA1906" s="2157">
        <v>0</v>
      </c>
      <c r="AYB1906" s="1230">
        <f t="shared" si="789"/>
        <v>0</v>
      </c>
      <c r="AYC1906" s="1193"/>
      <c r="AYD1906" s="1193"/>
      <c r="AYE1906" s="2153" t="s">
        <v>769</v>
      </c>
      <c r="AYF1906" s="1800" t="s">
        <v>745</v>
      </c>
      <c r="AYG1906" s="2156">
        <v>0</v>
      </c>
      <c r="AYH1906" s="2156">
        <v>17895</v>
      </c>
      <c r="AYI1906" s="2157">
        <v>0</v>
      </c>
      <c r="AYJ1906" s="1230">
        <f t="shared" si="791"/>
        <v>0</v>
      </c>
      <c r="AYK1906" s="1193"/>
      <c r="AYL1906" s="1193"/>
      <c r="AYM1906" s="2153" t="s">
        <v>769</v>
      </c>
      <c r="AYN1906" s="1800" t="s">
        <v>745</v>
      </c>
      <c r="AYO1906" s="2156">
        <v>0</v>
      </c>
      <c r="AYP1906" s="2156">
        <v>17895</v>
      </c>
      <c r="AYQ1906" s="2157">
        <v>0</v>
      </c>
      <c r="AYR1906" s="1230">
        <f t="shared" si="793"/>
        <v>0</v>
      </c>
      <c r="AYS1906" s="1193"/>
      <c r="AYT1906" s="1193"/>
      <c r="AYU1906" s="2153" t="s">
        <v>769</v>
      </c>
      <c r="AYV1906" s="1800" t="s">
        <v>745</v>
      </c>
      <c r="AYW1906" s="2156">
        <v>0</v>
      </c>
      <c r="AYX1906" s="2156">
        <v>17895</v>
      </c>
      <c r="AYY1906" s="2157">
        <v>0</v>
      </c>
      <c r="AYZ1906" s="1230">
        <f t="shared" si="795"/>
        <v>0</v>
      </c>
      <c r="AZA1906" s="1193"/>
      <c r="AZB1906" s="1193"/>
      <c r="AZC1906" s="2153" t="s">
        <v>769</v>
      </c>
      <c r="AZD1906" s="1800" t="s">
        <v>745</v>
      </c>
      <c r="AZE1906" s="2156">
        <v>0</v>
      </c>
      <c r="AZF1906" s="2156">
        <v>17895</v>
      </c>
      <c r="AZG1906" s="2157">
        <v>0</v>
      </c>
      <c r="AZH1906" s="1230">
        <f t="shared" si="797"/>
        <v>0</v>
      </c>
      <c r="AZI1906" s="1193"/>
      <c r="AZJ1906" s="1193"/>
      <c r="AZK1906" s="2153" t="s">
        <v>769</v>
      </c>
      <c r="AZL1906" s="1800" t="s">
        <v>745</v>
      </c>
      <c r="AZM1906" s="2156">
        <v>0</v>
      </c>
      <c r="AZN1906" s="2156">
        <v>17895</v>
      </c>
      <c r="AZO1906" s="2157">
        <v>0</v>
      </c>
      <c r="AZP1906" s="1230">
        <f t="shared" si="799"/>
        <v>0</v>
      </c>
      <c r="AZQ1906" s="1193"/>
      <c r="AZR1906" s="1193"/>
      <c r="AZS1906" s="2153" t="s">
        <v>769</v>
      </c>
      <c r="AZT1906" s="1800" t="s">
        <v>745</v>
      </c>
      <c r="AZU1906" s="2156">
        <v>0</v>
      </c>
      <c r="AZV1906" s="2156">
        <v>17895</v>
      </c>
      <c r="AZW1906" s="2157">
        <v>0</v>
      </c>
      <c r="AZX1906" s="1230">
        <f t="shared" si="801"/>
        <v>0</v>
      </c>
      <c r="AZY1906" s="1193"/>
      <c r="AZZ1906" s="1193"/>
      <c r="BAA1906" s="2153" t="s">
        <v>769</v>
      </c>
      <c r="BAB1906" s="1800" t="s">
        <v>745</v>
      </c>
      <c r="BAC1906" s="2156">
        <v>0</v>
      </c>
      <c r="BAD1906" s="2156">
        <v>17895</v>
      </c>
      <c r="BAE1906" s="2157">
        <v>0</v>
      </c>
      <c r="BAF1906" s="1230">
        <f t="shared" si="803"/>
        <v>0</v>
      </c>
      <c r="BAG1906" s="1193"/>
      <c r="BAH1906" s="1193"/>
      <c r="BAI1906" s="2153" t="s">
        <v>769</v>
      </c>
      <c r="BAJ1906" s="1800" t="s">
        <v>745</v>
      </c>
      <c r="BAK1906" s="2156">
        <v>0</v>
      </c>
      <c r="BAL1906" s="2156">
        <v>17895</v>
      </c>
      <c r="BAM1906" s="2157">
        <v>0</v>
      </c>
      <c r="BAN1906" s="1230">
        <f t="shared" si="805"/>
        <v>0</v>
      </c>
      <c r="BAO1906" s="1193"/>
      <c r="BAP1906" s="1193"/>
      <c r="BAQ1906" s="2153" t="s">
        <v>769</v>
      </c>
      <c r="BAR1906" s="1800" t="s">
        <v>745</v>
      </c>
      <c r="BAS1906" s="2156">
        <v>0</v>
      </c>
      <c r="BAT1906" s="2156">
        <v>17895</v>
      </c>
      <c r="BAU1906" s="2157">
        <v>0</v>
      </c>
      <c r="BAV1906" s="1230">
        <f t="shared" si="807"/>
        <v>0</v>
      </c>
      <c r="BAW1906" s="1193"/>
      <c r="BAX1906" s="1193"/>
      <c r="BAY1906" s="2153" t="s">
        <v>769</v>
      </c>
      <c r="BAZ1906" s="1800" t="s">
        <v>745</v>
      </c>
      <c r="BBA1906" s="2156">
        <v>0</v>
      </c>
      <c r="BBB1906" s="2156">
        <v>17895</v>
      </c>
      <c r="BBC1906" s="2157">
        <v>0</v>
      </c>
      <c r="BBD1906" s="1230">
        <f t="shared" si="809"/>
        <v>0</v>
      </c>
      <c r="BBE1906" s="1193"/>
      <c r="BBF1906" s="1193"/>
      <c r="BBG1906" s="2153" t="s">
        <v>769</v>
      </c>
      <c r="BBH1906" s="1800" t="s">
        <v>745</v>
      </c>
      <c r="BBI1906" s="2156">
        <v>0</v>
      </c>
      <c r="BBJ1906" s="2156">
        <v>17895</v>
      </c>
      <c r="BBK1906" s="2157">
        <v>0</v>
      </c>
      <c r="BBL1906" s="1230">
        <f t="shared" si="811"/>
        <v>0</v>
      </c>
      <c r="BBM1906" s="1193"/>
      <c r="BBN1906" s="1193"/>
      <c r="BBO1906" s="2153" t="s">
        <v>769</v>
      </c>
      <c r="BBP1906" s="1800" t="s">
        <v>745</v>
      </c>
      <c r="BBQ1906" s="2156">
        <v>0</v>
      </c>
      <c r="BBR1906" s="2156">
        <v>17895</v>
      </c>
      <c r="BBS1906" s="2157">
        <v>0</v>
      </c>
      <c r="BBT1906" s="1230">
        <f t="shared" si="813"/>
        <v>0</v>
      </c>
      <c r="BBU1906" s="1193"/>
      <c r="BBV1906" s="1193"/>
      <c r="BBW1906" s="2153" t="s">
        <v>769</v>
      </c>
      <c r="BBX1906" s="1800" t="s">
        <v>745</v>
      </c>
      <c r="BBY1906" s="2156">
        <v>0</v>
      </c>
      <c r="BBZ1906" s="2156">
        <v>17895</v>
      </c>
      <c r="BCA1906" s="2157">
        <v>0</v>
      </c>
      <c r="BCB1906" s="1230">
        <f t="shared" si="815"/>
        <v>0</v>
      </c>
      <c r="BCC1906" s="1193"/>
      <c r="BCD1906" s="1193"/>
      <c r="BCE1906" s="2153" t="s">
        <v>769</v>
      </c>
      <c r="BCF1906" s="1800" t="s">
        <v>745</v>
      </c>
      <c r="BCG1906" s="2156">
        <v>0</v>
      </c>
      <c r="BCH1906" s="2156">
        <v>17895</v>
      </c>
      <c r="BCI1906" s="2157">
        <v>0</v>
      </c>
      <c r="BCJ1906" s="1230">
        <f t="shared" si="817"/>
        <v>0</v>
      </c>
      <c r="BCK1906" s="1193"/>
      <c r="BCL1906" s="1193"/>
      <c r="BCM1906" s="2153" t="s">
        <v>769</v>
      </c>
      <c r="BCN1906" s="1800" t="s">
        <v>745</v>
      </c>
      <c r="BCO1906" s="2156">
        <v>0</v>
      </c>
      <c r="BCP1906" s="2156">
        <v>17895</v>
      </c>
      <c r="BCQ1906" s="2157">
        <v>0</v>
      </c>
      <c r="BCR1906" s="1230">
        <f t="shared" si="819"/>
        <v>0</v>
      </c>
      <c r="BCS1906" s="1193"/>
      <c r="BCT1906" s="1193"/>
      <c r="BCU1906" s="2153" t="s">
        <v>769</v>
      </c>
      <c r="BCV1906" s="1800" t="s">
        <v>745</v>
      </c>
      <c r="BCW1906" s="2156">
        <v>0</v>
      </c>
      <c r="BCX1906" s="2156">
        <v>17895</v>
      </c>
      <c r="BCY1906" s="2157">
        <v>0</v>
      </c>
      <c r="BCZ1906" s="1230">
        <f t="shared" si="821"/>
        <v>0</v>
      </c>
      <c r="BDA1906" s="1193"/>
      <c r="BDB1906" s="1193"/>
      <c r="BDC1906" s="2153" t="s">
        <v>769</v>
      </c>
      <c r="BDD1906" s="1800" t="s">
        <v>745</v>
      </c>
      <c r="BDE1906" s="2156">
        <v>0</v>
      </c>
      <c r="BDF1906" s="2156">
        <v>17895</v>
      </c>
      <c r="BDG1906" s="2157">
        <v>0</v>
      </c>
      <c r="BDH1906" s="1230">
        <f t="shared" si="823"/>
        <v>0</v>
      </c>
      <c r="BDI1906" s="1193"/>
      <c r="BDJ1906" s="1193"/>
      <c r="BDK1906" s="2153" t="s">
        <v>769</v>
      </c>
      <c r="BDL1906" s="1800" t="s">
        <v>745</v>
      </c>
      <c r="BDM1906" s="2156">
        <v>0</v>
      </c>
      <c r="BDN1906" s="2156">
        <v>17895</v>
      </c>
      <c r="BDO1906" s="2157">
        <v>0</v>
      </c>
      <c r="BDP1906" s="1230">
        <f t="shared" si="825"/>
        <v>0</v>
      </c>
      <c r="BDQ1906" s="1193"/>
      <c r="BDR1906" s="1193"/>
      <c r="BDS1906" s="2153" t="s">
        <v>769</v>
      </c>
      <c r="BDT1906" s="1800" t="s">
        <v>745</v>
      </c>
      <c r="BDU1906" s="2156">
        <v>0</v>
      </c>
      <c r="BDV1906" s="2156">
        <v>17895</v>
      </c>
      <c r="BDW1906" s="2157">
        <v>0</v>
      </c>
      <c r="BDX1906" s="1230">
        <f t="shared" si="827"/>
        <v>0</v>
      </c>
      <c r="BDY1906" s="1193"/>
      <c r="BDZ1906" s="1193"/>
      <c r="BEA1906" s="2153" t="s">
        <v>769</v>
      </c>
      <c r="BEB1906" s="1800" t="s">
        <v>745</v>
      </c>
      <c r="BEC1906" s="2156">
        <v>0</v>
      </c>
      <c r="BED1906" s="2156">
        <v>17895</v>
      </c>
      <c r="BEE1906" s="2157">
        <v>0</v>
      </c>
      <c r="BEF1906" s="1230">
        <f t="shared" si="829"/>
        <v>0</v>
      </c>
      <c r="BEG1906" s="1193"/>
      <c r="BEH1906" s="1193"/>
      <c r="BEI1906" s="2153" t="s">
        <v>769</v>
      </c>
      <c r="BEJ1906" s="1800" t="s">
        <v>745</v>
      </c>
      <c r="BEK1906" s="2156">
        <v>0</v>
      </c>
      <c r="BEL1906" s="2156">
        <v>17895</v>
      </c>
      <c r="BEM1906" s="2157">
        <v>0</v>
      </c>
      <c r="BEN1906" s="1230">
        <f t="shared" si="831"/>
        <v>0</v>
      </c>
      <c r="BEO1906" s="1193"/>
      <c r="BEP1906" s="1193"/>
      <c r="BEQ1906" s="2153" t="s">
        <v>769</v>
      </c>
      <c r="BER1906" s="1800" t="s">
        <v>745</v>
      </c>
      <c r="BES1906" s="2156">
        <v>0</v>
      </c>
      <c r="BET1906" s="2156">
        <v>17895</v>
      </c>
      <c r="BEU1906" s="2157">
        <v>0</v>
      </c>
      <c r="BEV1906" s="1230">
        <f t="shared" si="833"/>
        <v>0</v>
      </c>
      <c r="BEW1906" s="1193"/>
      <c r="BEX1906" s="1193"/>
      <c r="BEY1906" s="2153" t="s">
        <v>769</v>
      </c>
      <c r="BEZ1906" s="1800" t="s">
        <v>745</v>
      </c>
      <c r="BFA1906" s="2156">
        <v>0</v>
      </c>
      <c r="BFB1906" s="2156">
        <v>17895</v>
      </c>
      <c r="BFC1906" s="2157">
        <v>0</v>
      </c>
      <c r="BFD1906" s="1230">
        <f t="shared" si="835"/>
        <v>0</v>
      </c>
      <c r="BFE1906" s="1193"/>
      <c r="BFF1906" s="1193"/>
      <c r="BFG1906" s="2153" t="s">
        <v>769</v>
      </c>
      <c r="BFH1906" s="1800" t="s">
        <v>745</v>
      </c>
      <c r="BFI1906" s="2156">
        <v>0</v>
      </c>
      <c r="BFJ1906" s="2156">
        <v>17895</v>
      </c>
      <c r="BFK1906" s="2157">
        <v>0</v>
      </c>
      <c r="BFL1906" s="1230">
        <f t="shared" si="837"/>
        <v>0</v>
      </c>
      <c r="BFM1906" s="1193"/>
      <c r="BFN1906" s="1193"/>
      <c r="BFO1906" s="2153" t="s">
        <v>769</v>
      </c>
      <c r="BFP1906" s="1800" t="s">
        <v>745</v>
      </c>
      <c r="BFQ1906" s="2156">
        <v>0</v>
      </c>
      <c r="BFR1906" s="2156">
        <v>17895</v>
      </c>
      <c r="BFS1906" s="2157">
        <v>0</v>
      </c>
      <c r="BFT1906" s="1230">
        <f t="shared" si="839"/>
        <v>0</v>
      </c>
      <c r="BFU1906" s="1193"/>
      <c r="BFV1906" s="1193"/>
      <c r="BFW1906" s="2153" t="s">
        <v>769</v>
      </c>
      <c r="BFX1906" s="1800" t="s">
        <v>745</v>
      </c>
      <c r="BFY1906" s="2156">
        <v>0</v>
      </c>
      <c r="BFZ1906" s="2156">
        <v>17895</v>
      </c>
      <c r="BGA1906" s="2157">
        <v>0</v>
      </c>
      <c r="BGB1906" s="1230">
        <f t="shared" si="841"/>
        <v>0</v>
      </c>
      <c r="BGC1906" s="1193"/>
      <c r="BGD1906" s="1193"/>
      <c r="BGE1906" s="2153" t="s">
        <v>769</v>
      </c>
      <c r="BGF1906" s="1800" t="s">
        <v>745</v>
      </c>
      <c r="BGG1906" s="2156">
        <v>0</v>
      </c>
      <c r="BGH1906" s="2156">
        <v>17895</v>
      </c>
      <c r="BGI1906" s="2157">
        <v>0</v>
      </c>
      <c r="BGJ1906" s="1230">
        <f t="shared" si="843"/>
        <v>0</v>
      </c>
      <c r="BGK1906" s="1193"/>
      <c r="BGL1906" s="1193"/>
      <c r="BGM1906" s="2153" t="s">
        <v>769</v>
      </c>
      <c r="BGN1906" s="1800" t="s">
        <v>745</v>
      </c>
      <c r="BGO1906" s="2156">
        <v>0</v>
      </c>
      <c r="BGP1906" s="2156">
        <v>17895</v>
      </c>
      <c r="BGQ1906" s="2157">
        <v>0</v>
      </c>
      <c r="BGR1906" s="1230">
        <f t="shared" si="845"/>
        <v>0</v>
      </c>
      <c r="BGS1906" s="1193"/>
      <c r="BGT1906" s="1193"/>
      <c r="BGU1906" s="2153" t="s">
        <v>769</v>
      </c>
      <c r="BGV1906" s="1800" t="s">
        <v>745</v>
      </c>
      <c r="BGW1906" s="2156">
        <v>0</v>
      </c>
      <c r="BGX1906" s="2156">
        <v>17895</v>
      </c>
      <c r="BGY1906" s="2157">
        <v>0</v>
      </c>
      <c r="BGZ1906" s="1230">
        <f t="shared" si="847"/>
        <v>0</v>
      </c>
      <c r="BHA1906" s="1193"/>
      <c r="BHB1906" s="1193"/>
      <c r="BHC1906" s="2153" t="s">
        <v>769</v>
      </c>
      <c r="BHD1906" s="1800" t="s">
        <v>745</v>
      </c>
      <c r="BHE1906" s="2156">
        <v>0</v>
      </c>
      <c r="BHF1906" s="2156">
        <v>17895</v>
      </c>
      <c r="BHG1906" s="2157">
        <v>0</v>
      </c>
      <c r="BHH1906" s="1230">
        <f t="shared" si="849"/>
        <v>0</v>
      </c>
      <c r="BHI1906" s="1193"/>
      <c r="BHJ1906" s="1193"/>
      <c r="BHK1906" s="2153" t="s">
        <v>769</v>
      </c>
      <c r="BHL1906" s="1800" t="s">
        <v>745</v>
      </c>
      <c r="BHM1906" s="2156">
        <v>0</v>
      </c>
      <c r="BHN1906" s="2156">
        <v>17895</v>
      </c>
      <c r="BHO1906" s="2157">
        <v>0</v>
      </c>
      <c r="BHP1906" s="1230">
        <f t="shared" si="851"/>
        <v>0</v>
      </c>
      <c r="BHQ1906" s="1193"/>
      <c r="BHR1906" s="1193"/>
      <c r="BHS1906" s="2153" t="s">
        <v>769</v>
      </c>
      <c r="BHT1906" s="1800" t="s">
        <v>745</v>
      </c>
      <c r="BHU1906" s="2156">
        <v>0</v>
      </c>
      <c r="BHV1906" s="2156">
        <v>17895</v>
      </c>
      <c r="BHW1906" s="2157">
        <v>0</v>
      </c>
      <c r="BHX1906" s="1230">
        <f t="shared" si="853"/>
        <v>0</v>
      </c>
      <c r="BHY1906" s="1193"/>
      <c r="BHZ1906" s="1193"/>
      <c r="BIA1906" s="2153" t="s">
        <v>769</v>
      </c>
      <c r="BIB1906" s="1800" t="s">
        <v>745</v>
      </c>
      <c r="BIC1906" s="2156">
        <v>0</v>
      </c>
      <c r="BID1906" s="2156">
        <v>17895</v>
      </c>
      <c r="BIE1906" s="2157">
        <v>0</v>
      </c>
      <c r="BIF1906" s="1230">
        <f t="shared" si="855"/>
        <v>0</v>
      </c>
      <c r="BIG1906" s="1193"/>
      <c r="BIH1906" s="1193"/>
      <c r="BII1906" s="2153" t="s">
        <v>769</v>
      </c>
      <c r="BIJ1906" s="1800" t="s">
        <v>745</v>
      </c>
      <c r="BIK1906" s="2156">
        <v>0</v>
      </c>
      <c r="BIL1906" s="2156">
        <v>17895</v>
      </c>
      <c r="BIM1906" s="2157">
        <v>0</v>
      </c>
      <c r="BIN1906" s="1230">
        <f t="shared" si="857"/>
        <v>0</v>
      </c>
      <c r="BIO1906" s="1193"/>
      <c r="BIP1906" s="1193"/>
      <c r="BIQ1906" s="2153" t="s">
        <v>769</v>
      </c>
      <c r="BIR1906" s="1800" t="s">
        <v>745</v>
      </c>
      <c r="BIS1906" s="2156">
        <v>0</v>
      </c>
      <c r="BIT1906" s="2156">
        <v>17895</v>
      </c>
      <c r="BIU1906" s="2157">
        <v>0</v>
      </c>
      <c r="BIV1906" s="1230">
        <f t="shared" si="859"/>
        <v>0</v>
      </c>
      <c r="BIW1906" s="1193"/>
      <c r="BIX1906" s="1193"/>
      <c r="BIY1906" s="2153" t="s">
        <v>769</v>
      </c>
      <c r="BIZ1906" s="1800" t="s">
        <v>745</v>
      </c>
      <c r="BJA1906" s="2156">
        <v>0</v>
      </c>
      <c r="BJB1906" s="2156">
        <v>17895</v>
      </c>
      <c r="BJC1906" s="2157">
        <v>0</v>
      </c>
      <c r="BJD1906" s="1230">
        <f t="shared" si="861"/>
        <v>0</v>
      </c>
      <c r="BJE1906" s="1193"/>
      <c r="BJF1906" s="1193"/>
      <c r="BJG1906" s="2153" t="s">
        <v>769</v>
      </c>
      <c r="BJH1906" s="1800" t="s">
        <v>745</v>
      </c>
      <c r="BJI1906" s="2156">
        <v>0</v>
      </c>
      <c r="BJJ1906" s="2156">
        <v>17895</v>
      </c>
      <c r="BJK1906" s="2157">
        <v>0</v>
      </c>
      <c r="BJL1906" s="1230">
        <f t="shared" si="863"/>
        <v>0</v>
      </c>
      <c r="BJM1906" s="1193"/>
      <c r="BJN1906" s="1193"/>
      <c r="BJO1906" s="2153" t="s">
        <v>769</v>
      </c>
      <c r="BJP1906" s="1800" t="s">
        <v>745</v>
      </c>
      <c r="BJQ1906" s="2156">
        <v>0</v>
      </c>
      <c r="BJR1906" s="2156">
        <v>17895</v>
      </c>
      <c r="BJS1906" s="2157">
        <v>0</v>
      </c>
      <c r="BJT1906" s="1230">
        <f t="shared" si="865"/>
        <v>0</v>
      </c>
      <c r="BJU1906" s="1193"/>
      <c r="BJV1906" s="1193"/>
      <c r="BJW1906" s="2153" t="s">
        <v>769</v>
      </c>
      <c r="BJX1906" s="1800" t="s">
        <v>745</v>
      </c>
      <c r="BJY1906" s="2156">
        <v>0</v>
      </c>
      <c r="BJZ1906" s="2156">
        <v>17895</v>
      </c>
      <c r="BKA1906" s="2157">
        <v>0</v>
      </c>
      <c r="BKB1906" s="1230">
        <f t="shared" si="867"/>
        <v>0</v>
      </c>
      <c r="BKC1906" s="1193"/>
      <c r="BKD1906" s="1193"/>
      <c r="BKE1906" s="2153" t="s">
        <v>769</v>
      </c>
      <c r="BKF1906" s="1800" t="s">
        <v>745</v>
      </c>
      <c r="BKG1906" s="2156">
        <v>0</v>
      </c>
      <c r="BKH1906" s="2156">
        <v>17895</v>
      </c>
      <c r="BKI1906" s="2157">
        <v>0</v>
      </c>
      <c r="BKJ1906" s="1230">
        <f t="shared" si="869"/>
        <v>0</v>
      </c>
      <c r="BKK1906" s="1193"/>
      <c r="BKL1906" s="1193"/>
      <c r="BKM1906" s="2153" t="s">
        <v>769</v>
      </c>
      <c r="BKN1906" s="1800" t="s">
        <v>745</v>
      </c>
      <c r="BKO1906" s="2156">
        <v>0</v>
      </c>
      <c r="BKP1906" s="2156">
        <v>17895</v>
      </c>
      <c r="BKQ1906" s="2157">
        <v>0</v>
      </c>
      <c r="BKR1906" s="1230">
        <f t="shared" si="871"/>
        <v>0</v>
      </c>
      <c r="BKS1906" s="1193"/>
      <c r="BKT1906" s="1193"/>
      <c r="BKU1906" s="2153" t="s">
        <v>769</v>
      </c>
      <c r="BKV1906" s="1800" t="s">
        <v>745</v>
      </c>
      <c r="BKW1906" s="2156">
        <v>0</v>
      </c>
      <c r="BKX1906" s="2156">
        <v>17895</v>
      </c>
      <c r="BKY1906" s="2157">
        <v>0</v>
      </c>
      <c r="BKZ1906" s="1230">
        <f t="shared" si="873"/>
        <v>0</v>
      </c>
      <c r="BLA1906" s="1193"/>
      <c r="BLB1906" s="1193"/>
      <c r="BLC1906" s="2153" t="s">
        <v>769</v>
      </c>
      <c r="BLD1906" s="1800" t="s">
        <v>745</v>
      </c>
      <c r="BLE1906" s="2156">
        <v>0</v>
      </c>
      <c r="BLF1906" s="2156">
        <v>17895</v>
      </c>
      <c r="BLG1906" s="2157">
        <v>0</v>
      </c>
      <c r="BLH1906" s="1230">
        <f t="shared" si="875"/>
        <v>0</v>
      </c>
      <c r="BLI1906" s="1193"/>
      <c r="BLJ1906" s="1193"/>
      <c r="BLK1906" s="2153" t="s">
        <v>769</v>
      </c>
      <c r="BLL1906" s="1800" t="s">
        <v>745</v>
      </c>
      <c r="BLM1906" s="2156">
        <v>0</v>
      </c>
      <c r="BLN1906" s="2156">
        <v>17895</v>
      </c>
      <c r="BLO1906" s="2157">
        <v>0</v>
      </c>
      <c r="BLP1906" s="1230">
        <f t="shared" si="877"/>
        <v>0</v>
      </c>
      <c r="BLQ1906" s="1193"/>
      <c r="BLR1906" s="1193"/>
      <c r="BLS1906" s="2153" t="s">
        <v>769</v>
      </c>
      <c r="BLT1906" s="1800" t="s">
        <v>745</v>
      </c>
      <c r="BLU1906" s="2156">
        <v>0</v>
      </c>
      <c r="BLV1906" s="2156">
        <v>17895</v>
      </c>
      <c r="BLW1906" s="2157">
        <v>0</v>
      </c>
      <c r="BLX1906" s="1230">
        <f t="shared" si="879"/>
        <v>0</v>
      </c>
      <c r="BLY1906" s="1193"/>
      <c r="BLZ1906" s="1193"/>
      <c r="BMA1906" s="2153" t="s">
        <v>769</v>
      </c>
      <c r="BMB1906" s="1800" t="s">
        <v>745</v>
      </c>
      <c r="BMC1906" s="2156">
        <v>0</v>
      </c>
      <c r="BMD1906" s="2156">
        <v>17895</v>
      </c>
      <c r="BME1906" s="2157">
        <v>0</v>
      </c>
      <c r="BMF1906" s="1230">
        <f t="shared" si="881"/>
        <v>0</v>
      </c>
      <c r="BMG1906" s="1193"/>
      <c r="BMH1906" s="1193"/>
      <c r="BMI1906" s="2153" t="s">
        <v>769</v>
      </c>
      <c r="BMJ1906" s="1800" t="s">
        <v>745</v>
      </c>
      <c r="BMK1906" s="2156">
        <v>0</v>
      </c>
      <c r="BML1906" s="2156">
        <v>17895</v>
      </c>
      <c r="BMM1906" s="2157">
        <v>0</v>
      </c>
      <c r="BMN1906" s="1230">
        <f t="shared" si="883"/>
        <v>0</v>
      </c>
      <c r="BMO1906" s="1193"/>
      <c r="BMP1906" s="1193"/>
      <c r="BMQ1906" s="2153" t="s">
        <v>769</v>
      </c>
      <c r="BMR1906" s="1800" t="s">
        <v>745</v>
      </c>
      <c r="BMS1906" s="2156">
        <v>0</v>
      </c>
      <c r="BMT1906" s="2156">
        <v>17895</v>
      </c>
      <c r="BMU1906" s="2157">
        <v>0</v>
      </c>
      <c r="BMV1906" s="1230">
        <f t="shared" si="885"/>
        <v>0</v>
      </c>
      <c r="BMW1906" s="1193"/>
      <c r="BMX1906" s="1193"/>
      <c r="BMY1906" s="2153" t="s">
        <v>769</v>
      </c>
      <c r="BMZ1906" s="1800" t="s">
        <v>745</v>
      </c>
      <c r="BNA1906" s="2156">
        <v>0</v>
      </c>
      <c r="BNB1906" s="2156">
        <v>17895</v>
      </c>
      <c r="BNC1906" s="2157">
        <v>0</v>
      </c>
      <c r="BND1906" s="1230">
        <f t="shared" si="887"/>
        <v>0</v>
      </c>
      <c r="BNE1906" s="1193"/>
      <c r="BNF1906" s="1193"/>
      <c r="BNG1906" s="2153" t="s">
        <v>769</v>
      </c>
      <c r="BNH1906" s="1800" t="s">
        <v>745</v>
      </c>
      <c r="BNI1906" s="2156">
        <v>0</v>
      </c>
      <c r="BNJ1906" s="2156">
        <v>17895</v>
      </c>
      <c r="BNK1906" s="2157">
        <v>0</v>
      </c>
      <c r="BNL1906" s="1230">
        <f t="shared" si="889"/>
        <v>0</v>
      </c>
      <c r="BNM1906" s="1193"/>
      <c r="BNN1906" s="1193"/>
      <c r="BNO1906" s="2153" t="s">
        <v>769</v>
      </c>
      <c r="BNP1906" s="1800" t="s">
        <v>745</v>
      </c>
      <c r="BNQ1906" s="2156">
        <v>0</v>
      </c>
      <c r="BNR1906" s="2156">
        <v>17895</v>
      </c>
      <c r="BNS1906" s="2157">
        <v>0</v>
      </c>
      <c r="BNT1906" s="1230">
        <f t="shared" si="891"/>
        <v>0</v>
      </c>
      <c r="BNU1906" s="1193"/>
      <c r="BNV1906" s="1193"/>
      <c r="BNW1906" s="2153" t="s">
        <v>769</v>
      </c>
      <c r="BNX1906" s="1800" t="s">
        <v>745</v>
      </c>
      <c r="BNY1906" s="2156">
        <v>0</v>
      </c>
      <c r="BNZ1906" s="2156">
        <v>17895</v>
      </c>
      <c r="BOA1906" s="2157">
        <v>0</v>
      </c>
      <c r="BOB1906" s="1230">
        <f t="shared" si="893"/>
        <v>0</v>
      </c>
      <c r="BOC1906" s="1193"/>
      <c r="BOD1906" s="1193"/>
      <c r="BOE1906" s="2153" t="s">
        <v>769</v>
      </c>
      <c r="BOF1906" s="1800" t="s">
        <v>745</v>
      </c>
      <c r="BOG1906" s="2156">
        <v>0</v>
      </c>
      <c r="BOH1906" s="2156">
        <v>17895</v>
      </c>
      <c r="BOI1906" s="2157">
        <v>0</v>
      </c>
      <c r="BOJ1906" s="1230">
        <f t="shared" si="895"/>
        <v>0</v>
      </c>
      <c r="BOK1906" s="1193"/>
      <c r="BOL1906" s="1193"/>
      <c r="BOM1906" s="2153" t="s">
        <v>769</v>
      </c>
      <c r="BON1906" s="1800" t="s">
        <v>745</v>
      </c>
      <c r="BOO1906" s="2156">
        <v>0</v>
      </c>
      <c r="BOP1906" s="2156">
        <v>17895</v>
      </c>
      <c r="BOQ1906" s="2157">
        <v>0</v>
      </c>
      <c r="BOR1906" s="1230">
        <f t="shared" si="897"/>
        <v>0</v>
      </c>
      <c r="BOS1906" s="1193"/>
      <c r="BOT1906" s="1193"/>
      <c r="BOU1906" s="2153" t="s">
        <v>769</v>
      </c>
      <c r="BOV1906" s="1800" t="s">
        <v>745</v>
      </c>
      <c r="BOW1906" s="2156">
        <v>0</v>
      </c>
      <c r="BOX1906" s="2156">
        <v>17895</v>
      </c>
      <c r="BOY1906" s="2157">
        <v>0</v>
      </c>
      <c r="BOZ1906" s="1230">
        <f t="shared" si="899"/>
        <v>0</v>
      </c>
      <c r="BPA1906" s="1193"/>
      <c r="BPB1906" s="1193"/>
      <c r="BPC1906" s="2153" t="s">
        <v>769</v>
      </c>
      <c r="BPD1906" s="1800" t="s">
        <v>745</v>
      </c>
      <c r="BPE1906" s="2156">
        <v>0</v>
      </c>
      <c r="BPF1906" s="2156">
        <v>17895</v>
      </c>
      <c r="BPG1906" s="2157">
        <v>0</v>
      </c>
      <c r="BPH1906" s="1230">
        <f t="shared" si="901"/>
        <v>0</v>
      </c>
      <c r="BPI1906" s="1193"/>
      <c r="BPJ1906" s="1193"/>
      <c r="BPK1906" s="2153" t="s">
        <v>769</v>
      </c>
      <c r="BPL1906" s="1800" t="s">
        <v>745</v>
      </c>
      <c r="BPM1906" s="2156">
        <v>0</v>
      </c>
      <c r="BPN1906" s="2156">
        <v>17895</v>
      </c>
      <c r="BPO1906" s="2157">
        <v>0</v>
      </c>
      <c r="BPP1906" s="1230">
        <f t="shared" si="903"/>
        <v>0</v>
      </c>
      <c r="BPQ1906" s="1193"/>
      <c r="BPR1906" s="1193"/>
      <c r="BPS1906" s="2153" t="s">
        <v>769</v>
      </c>
      <c r="BPT1906" s="1800" t="s">
        <v>745</v>
      </c>
      <c r="BPU1906" s="2156">
        <v>0</v>
      </c>
      <c r="BPV1906" s="2156">
        <v>17895</v>
      </c>
      <c r="BPW1906" s="2157">
        <v>0</v>
      </c>
      <c r="BPX1906" s="1230">
        <f t="shared" si="905"/>
        <v>0</v>
      </c>
      <c r="BPY1906" s="1193"/>
      <c r="BPZ1906" s="1193"/>
      <c r="BQA1906" s="2153" t="s">
        <v>769</v>
      </c>
      <c r="BQB1906" s="1800" t="s">
        <v>745</v>
      </c>
      <c r="BQC1906" s="2156">
        <v>0</v>
      </c>
      <c r="BQD1906" s="2156">
        <v>17895</v>
      </c>
      <c r="BQE1906" s="2157">
        <v>0</v>
      </c>
      <c r="BQF1906" s="1230">
        <f t="shared" si="907"/>
        <v>0</v>
      </c>
      <c r="BQG1906" s="1193"/>
      <c r="BQH1906" s="1193"/>
      <c r="BQI1906" s="2153" t="s">
        <v>769</v>
      </c>
      <c r="BQJ1906" s="1800" t="s">
        <v>745</v>
      </c>
      <c r="BQK1906" s="2156">
        <v>0</v>
      </c>
      <c r="BQL1906" s="2156">
        <v>17895</v>
      </c>
      <c r="BQM1906" s="2157">
        <v>0</v>
      </c>
      <c r="BQN1906" s="1230">
        <f t="shared" si="909"/>
        <v>0</v>
      </c>
      <c r="BQO1906" s="1193"/>
      <c r="BQP1906" s="1193"/>
      <c r="BQQ1906" s="2153" t="s">
        <v>769</v>
      </c>
      <c r="BQR1906" s="1800" t="s">
        <v>745</v>
      </c>
      <c r="BQS1906" s="2156">
        <v>0</v>
      </c>
      <c r="BQT1906" s="2156">
        <v>17895</v>
      </c>
      <c r="BQU1906" s="2157">
        <v>0</v>
      </c>
      <c r="BQV1906" s="1230">
        <f t="shared" si="911"/>
        <v>0</v>
      </c>
      <c r="BQW1906" s="1193"/>
      <c r="BQX1906" s="1193"/>
      <c r="BQY1906" s="2153" t="s">
        <v>769</v>
      </c>
      <c r="BQZ1906" s="1800" t="s">
        <v>745</v>
      </c>
      <c r="BRA1906" s="2156">
        <v>0</v>
      </c>
      <c r="BRB1906" s="2156">
        <v>17895</v>
      </c>
      <c r="BRC1906" s="2157">
        <v>0</v>
      </c>
      <c r="BRD1906" s="1230">
        <f t="shared" si="913"/>
        <v>0</v>
      </c>
      <c r="BRE1906" s="1193"/>
      <c r="BRF1906" s="1193"/>
      <c r="BRG1906" s="2153" t="s">
        <v>769</v>
      </c>
      <c r="BRH1906" s="1800" t="s">
        <v>745</v>
      </c>
      <c r="BRI1906" s="2156">
        <v>0</v>
      </c>
      <c r="BRJ1906" s="2156">
        <v>17895</v>
      </c>
      <c r="BRK1906" s="2157">
        <v>0</v>
      </c>
      <c r="BRL1906" s="1230">
        <f t="shared" si="915"/>
        <v>0</v>
      </c>
      <c r="BRM1906" s="1193"/>
      <c r="BRN1906" s="1193"/>
      <c r="BRO1906" s="2153" t="s">
        <v>769</v>
      </c>
      <c r="BRP1906" s="1800" t="s">
        <v>745</v>
      </c>
      <c r="BRQ1906" s="2156">
        <v>0</v>
      </c>
      <c r="BRR1906" s="2156">
        <v>17895</v>
      </c>
      <c r="BRS1906" s="2157">
        <v>0</v>
      </c>
      <c r="BRT1906" s="1230">
        <f t="shared" si="917"/>
        <v>0</v>
      </c>
      <c r="BRU1906" s="1193"/>
      <c r="BRV1906" s="1193"/>
      <c r="BRW1906" s="2153" t="s">
        <v>769</v>
      </c>
      <c r="BRX1906" s="1800" t="s">
        <v>745</v>
      </c>
      <c r="BRY1906" s="2156">
        <v>0</v>
      </c>
      <c r="BRZ1906" s="2156">
        <v>17895</v>
      </c>
      <c r="BSA1906" s="2157">
        <v>0</v>
      </c>
      <c r="BSB1906" s="1230">
        <f t="shared" si="919"/>
        <v>0</v>
      </c>
      <c r="BSC1906" s="1193"/>
      <c r="BSD1906" s="1193"/>
      <c r="BSE1906" s="2153" t="s">
        <v>769</v>
      </c>
      <c r="BSF1906" s="1800" t="s">
        <v>745</v>
      </c>
      <c r="BSG1906" s="2156">
        <v>0</v>
      </c>
      <c r="BSH1906" s="2156">
        <v>17895</v>
      </c>
      <c r="BSI1906" s="2157">
        <v>0</v>
      </c>
      <c r="BSJ1906" s="1230">
        <f t="shared" si="921"/>
        <v>0</v>
      </c>
      <c r="BSK1906" s="1193"/>
      <c r="BSL1906" s="1193"/>
      <c r="BSM1906" s="2153" t="s">
        <v>769</v>
      </c>
      <c r="BSN1906" s="1800" t="s">
        <v>745</v>
      </c>
      <c r="BSO1906" s="2156">
        <v>0</v>
      </c>
      <c r="BSP1906" s="2156">
        <v>17895</v>
      </c>
      <c r="BSQ1906" s="2157">
        <v>0</v>
      </c>
      <c r="BSR1906" s="1230">
        <f t="shared" si="923"/>
        <v>0</v>
      </c>
      <c r="BSS1906" s="1193"/>
      <c r="BST1906" s="1193"/>
      <c r="BSU1906" s="2153" t="s">
        <v>769</v>
      </c>
      <c r="BSV1906" s="1800" t="s">
        <v>745</v>
      </c>
      <c r="BSW1906" s="2156">
        <v>0</v>
      </c>
      <c r="BSX1906" s="2156">
        <v>17895</v>
      </c>
      <c r="BSY1906" s="2157">
        <v>0</v>
      </c>
      <c r="BSZ1906" s="1230">
        <f t="shared" si="925"/>
        <v>0</v>
      </c>
      <c r="BTA1906" s="1193"/>
      <c r="BTB1906" s="1193"/>
      <c r="BTC1906" s="2153" t="s">
        <v>769</v>
      </c>
      <c r="BTD1906" s="1800" t="s">
        <v>745</v>
      </c>
      <c r="BTE1906" s="2156">
        <v>0</v>
      </c>
      <c r="BTF1906" s="2156">
        <v>17895</v>
      </c>
      <c r="BTG1906" s="2157">
        <v>0</v>
      </c>
      <c r="BTH1906" s="1230">
        <f t="shared" si="927"/>
        <v>0</v>
      </c>
      <c r="BTI1906" s="1193"/>
      <c r="BTJ1906" s="1193"/>
      <c r="BTK1906" s="2153" t="s">
        <v>769</v>
      </c>
      <c r="BTL1906" s="1800" t="s">
        <v>745</v>
      </c>
      <c r="BTM1906" s="2156">
        <v>0</v>
      </c>
      <c r="BTN1906" s="2156">
        <v>17895</v>
      </c>
      <c r="BTO1906" s="2157">
        <v>0</v>
      </c>
      <c r="BTP1906" s="1230">
        <f t="shared" si="929"/>
        <v>0</v>
      </c>
      <c r="BTQ1906" s="1193"/>
      <c r="BTR1906" s="1193"/>
      <c r="BTS1906" s="2153" t="s">
        <v>769</v>
      </c>
      <c r="BTT1906" s="1800" t="s">
        <v>745</v>
      </c>
      <c r="BTU1906" s="2156">
        <v>0</v>
      </c>
      <c r="BTV1906" s="2156">
        <v>17895</v>
      </c>
      <c r="BTW1906" s="2157">
        <v>0</v>
      </c>
      <c r="BTX1906" s="1230">
        <f t="shared" si="931"/>
        <v>0</v>
      </c>
      <c r="BTY1906" s="1193"/>
      <c r="BTZ1906" s="1193"/>
      <c r="BUA1906" s="2153" t="s">
        <v>769</v>
      </c>
      <c r="BUB1906" s="1800" t="s">
        <v>745</v>
      </c>
      <c r="BUC1906" s="2156">
        <v>0</v>
      </c>
      <c r="BUD1906" s="2156">
        <v>17895</v>
      </c>
      <c r="BUE1906" s="2157">
        <v>0</v>
      </c>
      <c r="BUF1906" s="1230">
        <f t="shared" si="933"/>
        <v>0</v>
      </c>
      <c r="BUG1906" s="1193"/>
      <c r="BUH1906" s="1193"/>
      <c r="BUI1906" s="2153" t="s">
        <v>769</v>
      </c>
      <c r="BUJ1906" s="1800" t="s">
        <v>745</v>
      </c>
      <c r="BUK1906" s="2156">
        <v>0</v>
      </c>
      <c r="BUL1906" s="2156">
        <v>17895</v>
      </c>
      <c r="BUM1906" s="2157">
        <v>0</v>
      </c>
      <c r="BUN1906" s="1230">
        <f t="shared" si="935"/>
        <v>0</v>
      </c>
      <c r="BUO1906" s="1193"/>
      <c r="BUP1906" s="1193"/>
      <c r="BUQ1906" s="2153" t="s">
        <v>769</v>
      </c>
      <c r="BUR1906" s="1800" t="s">
        <v>745</v>
      </c>
      <c r="BUS1906" s="2156">
        <v>0</v>
      </c>
      <c r="BUT1906" s="2156">
        <v>17895</v>
      </c>
      <c r="BUU1906" s="2157">
        <v>0</v>
      </c>
      <c r="BUV1906" s="1230">
        <f t="shared" si="937"/>
        <v>0</v>
      </c>
      <c r="BUW1906" s="1193"/>
      <c r="BUX1906" s="1193"/>
      <c r="BUY1906" s="2153" t="s">
        <v>769</v>
      </c>
      <c r="BUZ1906" s="1800" t="s">
        <v>745</v>
      </c>
      <c r="BVA1906" s="2156">
        <v>0</v>
      </c>
      <c r="BVB1906" s="2156">
        <v>17895</v>
      </c>
      <c r="BVC1906" s="2157">
        <v>0</v>
      </c>
      <c r="BVD1906" s="1230">
        <f t="shared" si="939"/>
        <v>0</v>
      </c>
      <c r="BVE1906" s="1193"/>
      <c r="BVF1906" s="1193"/>
      <c r="BVG1906" s="2153" t="s">
        <v>769</v>
      </c>
      <c r="BVH1906" s="1800" t="s">
        <v>745</v>
      </c>
      <c r="BVI1906" s="2156">
        <v>0</v>
      </c>
      <c r="BVJ1906" s="2156">
        <v>17895</v>
      </c>
      <c r="BVK1906" s="2157">
        <v>0</v>
      </c>
      <c r="BVL1906" s="1230">
        <f t="shared" si="941"/>
        <v>0</v>
      </c>
      <c r="BVM1906" s="1193"/>
      <c r="BVN1906" s="1193"/>
      <c r="BVO1906" s="2153" t="s">
        <v>769</v>
      </c>
      <c r="BVP1906" s="1800" t="s">
        <v>745</v>
      </c>
      <c r="BVQ1906" s="2156">
        <v>0</v>
      </c>
      <c r="BVR1906" s="2156">
        <v>17895</v>
      </c>
      <c r="BVS1906" s="2157">
        <v>0</v>
      </c>
      <c r="BVT1906" s="1230">
        <f t="shared" si="943"/>
        <v>0</v>
      </c>
      <c r="BVU1906" s="1193"/>
      <c r="BVV1906" s="1193"/>
      <c r="BVW1906" s="2153" t="s">
        <v>769</v>
      </c>
      <c r="BVX1906" s="1800" t="s">
        <v>745</v>
      </c>
      <c r="BVY1906" s="2156">
        <v>0</v>
      </c>
      <c r="BVZ1906" s="2156">
        <v>17895</v>
      </c>
      <c r="BWA1906" s="2157">
        <v>0</v>
      </c>
      <c r="BWB1906" s="1230">
        <f t="shared" si="945"/>
        <v>0</v>
      </c>
      <c r="BWC1906" s="1193"/>
      <c r="BWD1906" s="1193"/>
      <c r="BWE1906" s="2153" t="s">
        <v>769</v>
      </c>
      <c r="BWF1906" s="1800" t="s">
        <v>745</v>
      </c>
      <c r="BWG1906" s="2156">
        <v>0</v>
      </c>
      <c r="BWH1906" s="2156">
        <v>17895</v>
      </c>
      <c r="BWI1906" s="2157">
        <v>0</v>
      </c>
      <c r="BWJ1906" s="1230">
        <f t="shared" si="947"/>
        <v>0</v>
      </c>
      <c r="BWK1906" s="1193"/>
      <c r="BWL1906" s="1193"/>
      <c r="BWM1906" s="2153" t="s">
        <v>769</v>
      </c>
      <c r="BWN1906" s="1800" t="s">
        <v>745</v>
      </c>
      <c r="BWO1906" s="2156">
        <v>0</v>
      </c>
      <c r="BWP1906" s="2156">
        <v>17895</v>
      </c>
      <c r="BWQ1906" s="2157">
        <v>0</v>
      </c>
      <c r="BWR1906" s="1230">
        <f t="shared" si="949"/>
        <v>0</v>
      </c>
      <c r="BWS1906" s="1193"/>
      <c r="BWT1906" s="1193"/>
      <c r="BWU1906" s="2153" t="s">
        <v>769</v>
      </c>
      <c r="BWV1906" s="1800" t="s">
        <v>745</v>
      </c>
      <c r="BWW1906" s="2156">
        <v>0</v>
      </c>
      <c r="BWX1906" s="2156">
        <v>17895</v>
      </c>
      <c r="BWY1906" s="2157">
        <v>0</v>
      </c>
      <c r="BWZ1906" s="1230">
        <f t="shared" si="951"/>
        <v>0</v>
      </c>
      <c r="BXA1906" s="1193"/>
      <c r="BXB1906" s="1193"/>
      <c r="BXC1906" s="2153" t="s">
        <v>769</v>
      </c>
      <c r="BXD1906" s="1800" t="s">
        <v>745</v>
      </c>
      <c r="BXE1906" s="2156">
        <v>0</v>
      </c>
      <c r="BXF1906" s="2156">
        <v>17895</v>
      </c>
      <c r="BXG1906" s="2157">
        <v>0</v>
      </c>
      <c r="BXH1906" s="1230">
        <f t="shared" si="953"/>
        <v>0</v>
      </c>
      <c r="BXI1906" s="1193"/>
      <c r="BXJ1906" s="1193"/>
      <c r="BXK1906" s="2153" t="s">
        <v>769</v>
      </c>
      <c r="BXL1906" s="1800" t="s">
        <v>745</v>
      </c>
      <c r="BXM1906" s="2156">
        <v>0</v>
      </c>
      <c r="BXN1906" s="2156">
        <v>17895</v>
      </c>
      <c r="BXO1906" s="2157">
        <v>0</v>
      </c>
      <c r="BXP1906" s="1230">
        <f t="shared" si="955"/>
        <v>0</v>
      </c>
      <c r="BXQ1906" s="1193"/>
      <c r="BXR1906" s="1193"/>
      <c r="BXS1906" s="2153" t="s">
        <v>769</v>
      </c>
      <c r="BXT1906" s="1800" t="s">
        <v>745</v>
      </c>
      <c r="BXU1906" s="2156">
        <v>0</v>
      </c>
      <c r="BXV1906" s="2156">
        <v>17895</v>
      </c>
      <c r="BXW1906" s="2157">
        <v>0</v>
      </c>
      <c r="BXX1906" s="1230">
        <f t="shared" si="957"/>
        <v>0</v>
      </c>
      <c r="BXY1906" s="1193"/>
      <c r="BXZ1906" s="1193"/>
      <c r="BYA1906" s="2153" t="s">
        <v>769</v>
      </c>
      <c r="BYB1906" s="1800" t="s">
        <v>745</v>
      </c>
      <c r="BYC1906" s="2156">
        <v>0</v>
      </c>
      <c r="BYD1906" s="2156">
        <v>17895</v>
      </c>
      <c r="BYE1906" s="2157">
        <v>0</v>
      </c>
      <c r="BYF1906" s="1230">
        <f t="shared" si="959"/>
        <v>0</v>
      </c>
      <c r="BYG1906" s="1193"/>
      <c r="BYH1906" s="1193"/>
      <c r="BYI1906" s="2153" t="s">
        <v>769</v>
      </c>
      <c r="BYJ1906" s="1800" t="s">
        <v>745</v>
      </c>
      <c r="BYK1906" s="2156">
        <v>0</v>
      </c>
      <c r="BYL1906" s="2156">
        <v>17895</v>
      </c>
      <c r="BYM1906" s="2157">
        <v>0</v>
      </c>
      <c r="BYN1906" s="1230">
        <f t="shared" si="961"/>
        <v>0</v>
      </c>
      <c r="BYO1906" s="1193"/>
      <c r="BYP1906" s="1193"/>
      <c r="BYQ1906" s="2153" t="s">
        <v>769</v>
      </c>
      <c r="BYR1906" s="1800" t="s">
        <v>745</v>
      </c>
      <c r="BYS1906" s="2156">
        <v>0</v>
      </c>
      <c r="BYT1906" s="2156">
        <v>17895</v>
      </c>
      <c r="BYU1906" s="2157">
        <v>0</v>
      </c>
      <c r="BYV1906" s="1230">
        <f t="shared" si="963"/>
        <v>0</v>
      </c>
      <c r="BYW1906" s="1193"/>
      <c r="BYX1906" s="1193"/>
      <c r="BYY1906" s="2153" t="s">
        <v>769</v>
      </c>
      <c r="BYZ1906" s="1800" t="s">
        <v>745</v>
      </c>
      <c r="BZA1906" s="2156">
        <v>0</v>
      </c>
      <c r="BZB1906" s="2156">
        <v>17895</v>
      </c>
      <c r="BZC1906" s="2157">
        <v>0</v>
      </c>
      <c r="BZD1906" s="1230">
        <f t="shared" si="965"/>
        <v>0</v>
      </c>
      <c r="BZE1906" s="1193"/>
      <c r="BZF1906" s="1193"/>
      <c r="BZG1906" s="2153" t="s">
        <v>769</v>
      </c>
      <c r="BZH1906" s="1800" t="s">
        <v>745</v>
      </c>
      <c r="BZI1906" s="2156">
        <v>0</v>
      </c>
      <c r="BZJ1906" s="2156">
        <v>17895</v>
      </c>
      <c r="BZK1906" s="2157">
        <v>0</v>
      </c>
      <c r="BZL1906" s="1230">
        <f t="shared" si="967"/>
        <v>0</v>
      </c>
      <c r="BZM1906" s="1193"/>
      <c r="BZN1906" s="1193"/>
      <c r="BZO1906" s="2153" t="s">
        <v>769</v>
      </c>
      <c r="BZP1906" s="1800" t="s">
        <v>745</v>
      </c>
      <c r="BZQ1906" s="2156">
        <v>0</v>
      </c>
      <c r="BZR1906" s="2156">
        <v>17895</v>
      </c>
      <c r="BZS1906" s="2157">
        <v>0</v>
      </c>
      <c r="BZT1906" s="1230">
        <f t="shared" si="969"/>
        <v>0</v>
      </c>
      <c r="BZU1906" s="1193"/>
      <c r="BZV1906" s="1193"/>
      <c r="BZW1906" s="2153" t="s">
        <v>769</v>
      </c>
      <c r="BZX1906" s="1800" t="s">
        <v>745</v>
      </c>
      <c r="BZY1906" s="2156">
        <v>0</v>
      </c>
      <c r="BZZ1906" s="2156">
        <v>17895</v>
      </c>
      <c r="CAA1906" s="2157">
        <v>0</v>
      </c>
      <c r="CAB1906" s="1230">
        <f t="shared" si="971"/>
        <v>0</v>
      </c>
      <c r="CAC1906" s="1193"/>
      <c r="CAD1906" s="1193"/>
      <c r="CAE1906" s="2153" t="s">
        <v>769</v>
      </c>
      <c r="CAF1906" s="1800" t="s">
        <v>745</v>
      </c>
      <c r="CAG1906" s="2156">
        <v>0</v>
      </c>
      <c r="CAH1906" s="2156">
        <v>17895</v>
      </c>
      <c r="CAI1906" s="2157">
        <v>0</v>
      </c>
      <c r="CAJ1906" s="1230">
        <f t="shared" si="973"/>
        <v>0</v>
      </c>
      <c r="CAK1906" s="1193"/>
      <c r="CAL1906" s="1193"/>
      <c r="CAM1906" s="2153" t="s">
        <v>769</v>
      </c>
      <c r="CAN1906" s="1800" t="s">
        <v>745</v>
      </c>
      <c r="CAO1906" s="2156">
        <v>0</v>
      </c>
      <c r="CAP1906" s="2156">
        <v>17895</v>
      </c>
      <c r="CAQ1906" s="2157">
        <v>0</v>
      </c>
      <c r="CAR1906" s="1230">
        <f t="shared" si="975"/>
        <v>0</v>
      </c>
      <c r="CAS1906" s="1193"/>
      <c r="CAT1906" s="1193"/>
      <c r="CAU1906" s="2153" t="s">
        <v>769</v>
      </c>
      <c r="CAV1906" s="1800" t="s">
        <v>745</v>
      </c>
      <c r="CAW1906" s="2156">
        <v>0</v>
      </c>
      <c r="CAX1906" s="2156">
        <v>17895</v>
      </c>
      <c r="CAY1906" s="2157">
        <v>0</v>
      </c>
      <c r="CAZ1906" s="1230">
        <f t="shared" si="977"/>
        <v>0</v>
      </c>
      <c r="CBA1906" s="1193"/>
      <c r="CBB1906" s="1193"/>
      <c r="CBC1906" s="2153" t="s">
        <v>769</v>
      </c>
      <c r="CBD1906" s="1800" t="s">
        <v>745</v>
      </c>
      <c r="CBE1906" s="2156">
        <v>0</v>
      </c>
      <c r="CBF1906" s="2156">
        <v>17895</v>
      </c>
      <c r="CBG1906" s="2157">
        <v>0</v>
      </c>
      <c r="CBH1906" s="1230">
        <f t="shared" si="979"/>
        <v>0</v>
      </c>
      <c r="CBI1906" s="1193"/>
      <c r="CBJ1906" s="1193"/>
      <c r="CBK1906" s="2153" t="s">
        <v>769</v>
      </c>
      <c r="CBL1906" s="1800" t="s">
        <v>745</v>
      </c>
      <c r="CBM1906" s="2156">
        <v>0</v>
      </c>
      <c r="CBN1906" s="2156">
        <v>17895</v>
      </c>
      <c r="CBO1906" s="2157">
        <v>0</v>
      </c>
      <c r="CBP1906" s="1230">
        <f t="shared" si="981"/>
        <v>0</v>
      </c>
      <c r="CBQ1906" s="1193"/>
      <c r="CBR1906" s="1193"/>
      <c r="CBS1906" s="2153" t="s">
        <v>769</v>
      </c>
      <c r="CBT1906" s="1800" t="s">
        <v>745</v>
      </c>
      <c r="CBU1906" s="2156">
        <v>0</v>
      </c>
      <c r="CBV1906" s="2156">
        <v>17895</v>
      </c>
      <c r="CBW1906" s="2157">
        <v>0</v>
      </c>
      <c r="CBX1906" s="1230">
        <f t="shared" si="983"/>
        <v>0</v>
      </c>
      <c r="CBY1906" s="1193"/>
      <c r="CBZ1906" s="1193"/>
      <c r="CCA1906" s="2153" t="s">
        <v>769</v>
      </c>
      <c r="CCB1906" s="1800" t="s">
        <v>745</v>
      </c>
      <c r="CCC1906" s="2156">
        <v>0</v>
      </c>
      <c r="CCD1906" s="2156">
        <v>17895</v>
      </c>
      <c r="CCE1906" s="2157">
        <v>0</v>
      </c>
      <c r="CCF1906" s="1230">
        <f t="shared" si="985"/>
        <v>0</v>
      </c>
      <c r="CCG1906" s="1193"/>
      <c r="CCH1906" s="1193"/>
      <c r="CCI1906" s="2153" t="s">
        <v>769</v>
      </c>
      <c r="CCJ1906" s="1800" t="s">
        <v>745</v>
      </c>
      <c r="CCK1906" s="2156">
        <v>0</v>
      </c>
      <c r="CCL1906" s="2156">
        <v>17895</v>
      </c>
      <c r="CCM1906" s="2157">
        <v>0</v>
      </c>
      <c r="CCN1906" s="1230">
        <f t="shared" si="987"/>
        <v>0</v>
      </c>
      <c r="CCO1906" s="1193"/>
      <c r="CCP1906" s="1193"/>
      <c r="CCQ1906" s="2153" t="s">
        <v>769</v>
      </c>
      <c r="CCR1906" s="1800" t="s">
        <v>745</v>
      </c>
      <c r="CCS1906" s="2156">
        <v>0</v>
      </c>
      <c r="CCT1906" s="2156">
        <v>17895</v>
      </c>
      <c r="CCU1906" s="2157">
        <v>0</v>
      </c>
      <c r="CCV1906" s="1230">
        <f t="shared" si="989"/>
        <v>0</v>
      </c>
      <c r="CCW1906" s="1193"/>
      <c r="CCX1906" s="1193"/>
      <c r="CCY1906" s="2153" t="s">
        <v>769</v>
      </c>
      <c r="CCZ1906" s="1800" t="s">
        <v>745</v>
      </c>
      <c r="CDA1906" s="2156">
        <v>0</v>
      </c>
      <c r="CDB1906" s="2156">
        <v>17895</v>
      </c>
      <c r="CDC1906" s="2157">
        <v>0</v>
      </c>
      <c r="CDD1906" s="1230">
        <f t="shared" si="991"/>
        <v>0</v>
      </c>
      <c r="CDE1906" s="1193"/>
      <c r="CDF1906" s="1193"/>
      <c r="CDG1906" s="2153" t="s">
        <v>769</v>
      </c>
      <c r="CDH1906" s="1800" t="s">
        <v>745</v>
      </c>
      <c r="CDI1906" s="2156">
        <v>0</v>
      </c>
      <c r="CDJ1906" s="2156">
        <v>17895</v>
      </c>
      <c r="CDK1906" s="2157">
        <v>0</v>
      </c>
      <c r="CDL1906" s="1230">
        <f t="shared" si="993"/>
        <v>0</v>
      </c>
      <c r="CDM1906" s="1193"/>
      <c r="CDN1906" s="1193"/>
      <c r="CDO1906" s="2153" t="s">
        <v>769</v>
      </c>
      <c r="CDP1906" s="1800" t="s">
        <v>745</v>
      </c>
      <c r="CDQ1906" s="2156">
        <v>0</v>
      </c>
      <c r="CDR1906" s="2156">
        <v>17895</v>
      </c>
      <c r="CDS1906" s="2157">
        <v>0</v>
      </c>
      <c r="CDT1906" s="1230">
        <f t="shared" si="995"/>
        <v>0</v>
      </c>
      <c r="CDU1906" s="1193"/>
      <c r="CDV1906" s="1193"/>
      <c r="CDW1906" s="2153" t="s">
        <v>769</v>
      </c>
      <c r="CDX1906" s="1800" t="s">
        <v>745</v>
      </c>
      <c r="CDY1906" s="2156">
        <v>0</v>
      </c>
      <c r="CDZ1906" s="2156">
        <v>17895</v>
      </c>
      <c r="CEA1906" s="2157">
        <v>0</v>
      </c>
      <c r="CEB1906" s="1230">
        <f t="shared" si="997"/>
        <v>0</v>
      </c>
      <c r="CEC1906" s="1193"/>
      <c r="CED1906" s="1193"/>
      <c r="CEE1906" s="2153" t="s">
        <v>769</v>
      </c>
      <c r="CEF1906" s="1800" t="s">
        <v>745</v>
      </c>
      <c r="CEG1906" s="2156">
        <v>0</v>
      </c>
      <c r="CEH1906" s="2156">
        <v>17895</v>
      </c>
      <c r="CEI1906" s="2157">
        <v>0</v>
      </c>
      <c r="CEJ1906" s="1230">
        <f t="shared" si="999"/>
        <v>0</v>
      </c>
      <c r="CEK1906" s="1193"/>
      <c r="CEL1906" s="1193"/>
      <c r="CEM1906" s="2153" t="s">
        <v>769</v>
      </c>
      <c r="CEN1906" s="1800" t="s">
        <v>745</v>
      </c>
      <c r="CEO1906" s="2156">
        <v>0</v>
      </c>
      <c r="CEP1906" s="2156">
        <v>17895</v>
      </c>
      <c r="CEQ1906" s="2157">
        <v>0</v>
      </c>
      <c r="CER1906" s="1230">
        <f t="shared" si="1001"/>
        <v>0</v>
      </c>
      <c r="CES1906" s="1193"/>
      <c r="CET1906" s="1193"/>
      <c r="CEU1906" s="2153" t="s">
        <v>769</v>
      </c>
      <c r="CEV1906" s="1800" t="s">
        <v>745</v>
      </c>
      <c r="CEW1906" s="2156">
        <v>0</v>
      </c>
      <c r="CEX1906" s="2156">
        <v>17895</v>
      </c>
      <c r="CEY1906" s="2157">
        <v>0</v>
      </c>
      <c r="CEZ1906" s="1230">
        <f t="shared" si="1003"/>
        <v>0</v>
      </c>
      <c r="CFA1906" s="1193"/>
      <c r="CFB1906" s="1193"/>
      <c r="CFC1906" s="2153" t="s">
        <v>769</v>
      </c>
      <c r="CFD1906" s="1800" t="s">
        <v>745</v>
      </c>
      <c r="CFE1906" s="2156">
        <v>0</v>
      </c>
      <c r="CFF1906" s="2156">
        <v>17895</v>
      </c>
      <c r="CFG1906" s="2157">
        <v>0</v>
      </c>
      <c r="CFH1906" s="1230">
        <f t="shared" si="1005"/>
        <v>0</v>
      </c>
      <c r="CFI1906" s="1193"/>
      <c r="CFJ1906" s="1193"/>
      <c r="CFK1906" s="2153" t="s">
        <v>769</v>
      </c>
      <c r="CFL1906" s="1800" t="s">
        <v>745</v>
      </c>
      <c r="CFM1906" s="2156">
        <v>0</v>
      </c>
      <c r="CFN1906" s="2156">
        <v>17895</v>
      </c>
      <c r="CFO1906" s="2157">
        <v>0</v>
      </c>
      <c r="CFP1906" s="1230">
        <f t="shared" si="1007"/>
        <v>0</v>
      </c>
      <c r="CFQ1906" s="1193"/>
      <c r="CFR1906" s="1193"/>
      <c r="CFS1906" s="2153" t="s">
        <v>769</v>
      </c>
      <c r="CFT1906" s="1800" t="s">
        <v>745</v>
      </c>
      <c r="CFU1906" s="2156">
        <v>0</v>
      </c>
      <c r="CFV1906" s="2156">
        <v>17895</v>
      </c>
      <c r="CFW1906" s="2157">
        <v>0</v>
      </c>
      <c r="CFX1906" s="1230">
        <f t="shared" si="1009"/>
        <v>0</v>
      </c>
      <c r="CFY1906" s="1193"/>
      <c r="CFZ1906" s="1193"/>
      <c r="CGA1906" s="2153" t="s">
        <v>769</v>
      </c>
      <c r="CGB1906" s="1800" t="s">
        <v>745</v>
      </c>
      <c r="CGC1906" s="2156">
        <v>0</v>
      </c>
      <c r="CGD1906" s="2156">
        <v>17895</v>
      </c>
      <c r="CGE1906" s="2157">
        <v>0</v>
      </c>
      <c r="CGF1906" s="1230">
        <f t="shared" si="1011"/>
        <v>0</v>
      </c>
      <c r="CGG1906" s="1193"/>
      <c r="CGH1906" s="1193"/>
      <c r="CGI1906" s="2153" t="s">
        <v>769</v>
      </c>
      <c r="CGJ1906" s="1800" t="s">
        <v>745</v>
      </c>
      <c r="CGK1906" s="2156">
        <v>0</v>
      </c>
      <c r="CGL1906" s="2156">
        <v>17895</v>
      </c>
      <c r="CGM1906" s="2157">
        <v>0</v>
      </c>
      <c r="CGN1906" s="1230">
        <f t="shared" si="1013"/>
        <v>0</v>
      </c>
      <c r="CGO1906" s="1193"/>
      <c r="CGP1906" s="1193"/>
      <c r="CGQ1906" s="2153" t="s">
        <v>769</v>
      </c>
      <c r="CGR1906" s="1800" t="s">
        <v>745</v>
      </c>
      <c r="CGS1906" s="2156">
        <v>0</v>
      </c>
      <c r="CGT1906" s="2156">
        <v>17895</v>
      </c>
      <c r="CGU1906" s="2157">
        <v>0</v>
      </c>
      <c r="CGV1906" s="1230">
        <f t="shared" si="1015"/>
        <v>0</v>
      </c>
      <c r="CGW1906" s="1193"/>
      <c r="CGX1906" s="1193"/>
      <c r="CGY1906" s="2153" t="s">
        <v>769</v>
      </c>
      <c r="CGZ1906" s="1800" t="s">
        <v>745</v>
      </c>
      <c r="CHA1906" s="2156">
        <v>0</v>
      </c>
      <c r="CHB1906" s="2156">
        <v>17895</v>
      </c>
      <c r="CHC1906" s="2157">
        <v>0</v>
      </c>
      <c r="CHD1906" s="1230">
        <f t="shared" si="1017"/>
        <v>0</v>
      </c>
      <c r="CHE1906" s="1193"/>
      <c r="CHF1906" s="1193"/>
      <c r="CHG1906" s="2153" t="s">
        <v>769</v>
      </c>
      <c r="CHH1906" s="1800" t="s">
        <v>745</v>
      </c>
      <c r="CHI1906" s="2156">
        <v>0</v>
      </c>
      <c r="CHJ1906" s="2156">
        <v>17895</v>
      </c>
      <c r="CHK1906" s="2157">
        <v>0</v>
      </c>
      <c r="CHL1906" s="1230">
        <f t="shared" si="1019"/>
        <v>0</v>
      </c>
      <c r="CHM1906" s="1193"/>
      <c r="CHN1906" s="1193"/>
      <c r="CHO1906" s="2153" t="s">
        <v>769</v>
      </c>
      <c r="CHP1906" s="1800" t="s">
        <v>745</v>
      </c>
      <c r="CHQ1906" s="2156">
        <v>0</v>
      </c>
      <c r="CHR1906" s="2156">
        <v>17895</v>
      </c>
      <c r="CHS1906" s="2157">
        <v>0</v>
      </c>
      <c r="CHT1906" s="1230">
        <f t="shared" si="1021"/>
        <v>0</v>
      </c>
      <c r="CHU1906" s="1193"/>
      <c r="CHV1906" s="1193"/>
      <c r="CHW1906" s="2153" t="s">
        <v>769</v>
      </c>
      <c r="CHX1906" s="1800" t="s">
        <v>745</v>
      </c>
      <c r="CHY1906" s="2156">
        <v>0</v>
      </c>
      <c r="CHZ1906" s="2156">
        <v>17895</v>
      </c>
      <c r="CIA1906" s="2157">
        <v>0</v>
      </c>
      <c r="CIB1906" s="1230">
        <f t="shared" si="1023"/>
        <v>0</v>
      </c>
      <c r="CIC1906" s="1193"/>
      <c r="CID1906" s="1193"/>
      <c r="CIE1906" s="2153" t="s">
        <v>769</v>
      </c>
      <c r="CIF1906" s="1800" t="s">
        <v>745</v>
      </c>
      <c r="CIG1906" s="2156">
        <v>0</v>
      </c>
      <c r="CIH1906" s="2156">
        <v>17895</v>
      </c>
      <c r="CII1906" s="2157">
        <v>0</v>
      </c>
      <c r="CIJ1906" s="1230">
        <f t="shared" si="1025"/>
        <v>0</v>
      </c>
      <c r="CIK1906" s="1193"/>
      <c r="CIL1906" s="1193"/>
      <c r="CIM1906" s="2153" t="s">
        <v>769</v>
      </c>
      <c r="CIN1906" s="1800" t="s">
        <v>745</v>
      </c>
      <c r="CIO1906" s="2156">
        <v>0</v>
      </c>
      <c r="CIP1906" s="2156">
        <v>17895</v>
      </c>
      <c r="CIQ1906" s="2157">
        <v>0</v>
      </c>
      <c r="CIR1906" s="1230">
        <f t="shared" si="1027"/>
        <v>0</v>
      </c>
      <c r="CIS1906" s="1193"/>
      <c r="CIT1906" s="1193"/>
      <c r="CIU1906" s="2153" t="s">
        <v>769</v>
      </c>
      <c r="CIV1906" s="1800" t="s">
        <v>745</v>
      </c>
      <c r="CIW1906" s="2156">
        <v>0</v>
      </c>
      <c r="CIX1906" s="2156">
        <v>17895</v>
      </c>
      <c r="CIY1906" s="2157">
        <v>0</v>
      </c>
      <c r="CIZ1906" s="1230">
        <f t="shared" si="1029"/>
        <v>0</v>
      </c>
      <c r="CJA1906" s="1193"/>
      <c r="CJB1906" s="1193"/>
      <c r="CJC1906" s="2153" t="s">
        <v>769</v>
      </c>
      <c r="CJD1906" s="1800" t="s">
        <v>745</v>
      </c>
      <c r="CJE1906" s="2156">
        <v>0</v>
      </c>
      <c r="CJF1906" s="2156">
        <v>17895</v>
      </c>
      <c r="CJG1906" s="2157">
        <v>0</v>
      </c>
      <c r="CJH1906" s="1230">
        <f t="shared" si="1031"/>
        <v>0</v>
      </c>
      <c r="CJI1906" s="1193"/>
      <c r="CJJ1906" s="1193"/>
      <c r="CJK1906" s="2153" t="s">
        <v>769</v>
      </c>
      <c r="CJL1906" s="1800" t="s">
        <v>745</v>
      </c>
      <c r="CJM1906" s="2156">
        <v>0</v>
      </c>
      <c r="CJN1906" s="2156">
        <v>17895</v>
      </c>
      <c r="CJO1906" s="2157">
        <v>0</v>
      </c>
      <c r="CJP1906" s="1230">
        <f t="shared" si="1033"/>
        <v>0</v>
      </c>
      <c r="CJQ1906" s="1193"/>
      <c r="CJR1906" s="1193"/>
      <c r="CJS1906" s="2153" t="s">
        <v>769</v>
      </c>
      <c r="CJT1906" s="1800" t="s">
        <v>745</v>
      </c>
      <c r="CJU1906" s="2156">
        <v>0</v>
      </c>
      <c r="CJV1906" s="2156">
        <v>17895</v>
      </c>
      <c r="CJW1906" s="2157">
        <v>0</v>
      </c>
      <c r="CJX1906" s="1230">
        <f t="shared" si="1035"/>
        <v>0</v>
      </c>
      <c r="CJY1906" s="1193"/>
      <c r="CJZ1906" s="1193"/>
      <c r="CKA1906" s="2153" t="s">
        <v>769</v>
      </c>
      <c r="CKB1906" s="1800" t="s">
        <v>745</v>
      </c>
      <c r="CKC1906" s="2156">
        <v>0</v>
      </c>
      <c r="CKD1906" s="2156">
        <v>17895</v>
      </c>
      <c r="CKE1906" s="2157">
        <v>0</v>
      </c>
      <c r="CKF1906" s="1230">
        <f t="shared" si="1037"/>
        <v>0</v>
      </c>
      <c r="CKG1906" s="1193"/>
      <c r="CKH1906" s="1193"/>
      <c r="CKI1906" s="2153" t="s">
        <v>769</v>
      </c>
      <c r="CKJ1906" s="1800" t="s">
        <v>745</v>
      </c>
      <c r="CKK1906" s="2156">
        <v>0</v>
      </c>
      <c r="CKL1906" s="2156">
        <v>17895</v>
      </c>
      <c r="CKM1906" s="2157">
        <v>0</v>
      </c>
      <c r="CKN1906" s="1230">
        <f t="shared" si="1039"/>
        <v>0</v>
      </c>
      <c r="CKO1906" s="1193"/>
      <c r="CKP1906" s="1193"/>
      <c r="CKQ1906" s="2153" t="s">
        <v>769</v>
      </c>
      <c r="CKR1906" s="1800" t="s">
        <v>745</v>
      </c>
      <c r="CKS1906" s="2156">
        <v>0</v>
      </c>
      <c r="CKT1906" s="2156">
        <v>17895</v>
      </c>
      <c r="CKU1906" s="2157">
        <v>0</v>
      </c>
      <c r="CKV1906" s="1230">
        <f t="shared" si="1041"/>
        <v>0</v>
      </c>
      <c r="CKW1906" s="1193"/>
      <c r="CKX1906" s="1193"/>
      <c r="CKY1906" s="2153" t="s">
        <v>769</v>
      </c>
      <c r="CKZ1906" s="1800" t="s">
        <v>745</v>
      </c>
      <c r="CLA1906" s="2156">
        <v>0</v>
      </c>
      <c r="CLB1906" s="2156">
        <v>17895</v>
      </c>
      <c r="CLC1906" s="2157">
        <v>0</v>
      </c>
      <c r="CLD1906" s="1230">
        <f t="shared" si="1043"/>
        <v>0</v>
      </c>
      <c r="CLE1906" s="1193"/>
      <c r="CLF1906" s="1193"/>
      <c r="CLG1906" s="2153" t="s">
        <v>769</v>
      </c>
      <c r="CLH1906" s="1800" t="s">
        <v>745</v>
      </c>
      <c r="CLI1906" s="2156">
        <v>0</v>
      </c>
      <c r="CLJ1906" s="2156">
        <v>17895</v>
      </c>
      <c r="CLK1906" s="2157">
        <v>0</v>
      </c>
      <c r="CLL1906" s="1230">
        <f t="shared" si="1045"/>
        <v>0</v>
      </c>
      <c r="CLM1906" s="1193"/>
      <c r="CLN1906" s="1193"/>
      <c r="CLO1906" s="2153" t="s">
        <v>769</v>
      </c>
      <c r="CLP1906" s="1800" t="s">
        <v>745</v>
      </c>
      <c r="CLQ1906" s="2156">
        <v>0</v>
      </c>
      <c r="CLR1906" s="2156">
        <v>17895</v>
      </c>
      <c r="CLS1906" s="2157">
        <v>0</v>
      </c>
      <c r="CLT1906" s="1230">
        <f t="shared" si="1047"/>
        <v>0</v>
      </c>
      <c r="CLU1906" s="1193"/>
      <c r="CLV1906" s="1193"/>
      <c r="CLW1906" s="2153" t="s">
        <v>769</v>
      </c>
      <c r="CLX1906" s="1800" t="s">
        <v>745</v>
      </c>
      <c r="CLY1906" s="2156">
        <v>0</v>
      </c>
      <c r="CLZ1906" s="2156">
        <v>17895</v>
      </c>
      <c r="CMA1906" s="2157">
        <v>0</v>
      </c>
      <c r="CMB1906" s="1230">
        <f t="shared" si="1049"/>
        <v>0</v>
      </c>
      <c r="CMC1906" s="1193"/>
      <c r="CMD1906" s="1193"/>
      <c r="CME1906" s="2153" t="s">
        <v>769</v>
      </c>
      <c r="CMF1906" s="1800" t="s">
        <v>745</v>
      </c>
      <c r="CMG1906" s="2156">
        <v>0</v>
      </c>
      <c r="CMH1906" s="2156">
        <v>17895</v>
      </c>
      <c r="CMI1906" s="2157">
        <v>0</v>
      </c>
      <c r="CMJ1906" s="1230">
        <f t="shared" si="1051"/>
        <v>0</v>
      </c>
      <c r="CMK1906" s="1193"/>
      <c r="CML1906" s="1193"/>
      <c r="CMM1906" s="2153" t="s">
        <v>769</v>
      </c>
      <c r="CMN1906" s="1800" t="s">
        <v>745</v>
      </c>
      <c r="CMO1906" s="2156">
        <v>0</v>
      </c>
      <c r="CMP1906" s="2156">
        <v>17895</v>
      </c>
      <c r="CMQ1906" s="2157">
        <v>0</v>
      </c>
      <c r="CMR1906" s="1230">
        <f t="shared" si="1053"/>
        <v>0</v>
      </c>
      <c r="CMS1906" s="1193"/>
      <c r="CMT1906" s="1193"/>
      <c r="CMU1906" s="2153" t="s">
        <v>769</v>
      </c>
      <c r="CMV1906" s="1800" t="s">
        <v>745</v>
      </c>
      <c r="CMW1906" s="2156">
        <v>0</v>
      </c>
      <c r="CMX1906" s="2156">
        <v>17895</v>
      </c>
      <c r="CMY1906" s="2157">
        <v>0</v>
      </c>
      <c r="CMZ1906" s="1230">
        <f t="shared" si="1055"/>
        <v>0</v>
      </c>
      <c r="CNA1906" s="1193"/>
      <c r="CNB1906" s="1193"/>
      <c r="CNC1906" s="2153" t="s">
        <v>769</v>
      </c>
      <c r="CND1906" s="1800" t="s">
        <v>745</v>
      </c>
      <c r="CNE1906" s="2156">
        <v>0</v>
      </c>
      <c r="CNF1906" s="2156">
        <v>17895</v>
      </c>
      <c r="CNG1906" s="2157">
        <v>0</v>
      </c>
      <c r="CNH1906" s="1230">
        <f t="shared" si="1057"/>
        <v>0</v>
      </c>
      <c r="CNI1906" s="1193"/>
      <c r="CNJ1906" s="1193"/>
      <c r="CNK1906" s="2153" t="s">
        <v>769</v>
      </c>
      <c r="CNL1906" s="1800" t="s">
        <v>745</v>
      </c>
      <c r="CNM1906" s="2156">
        <v>0</v>
      </c>
      <c r="CNN1906" s="2156">
        <v>17895</v>
      </c>
      <c r="CNO1906" s="2157">
        <v>0</v>
      </c>
      <c r="CNP1906" s="1230">
        <f t="shared" si="1059"/>
        <v>0</v>
      </c>
      <c r="CNQ1906" s="1193"/>
      <c r="CNR1906" s="1193"/>
      <c r="CNS1906" s="2153" t="s">
        <v>769</v>
      </c>
      <c r="CNT1906" s="1800" t="s">
        <v>745</v>
      </c>
      <c r="CNU1906" s="2156">
        <v>0</v>
      </c>
      <c r="CNV1906" s="2156">
        <v>17895</v>
      </c>
      <c r="CNW1906" s="2157">
        <v>0</v>
      </c>
      <c r="CNX1906" s="1230">
        <f t="shared" si="1061"/>
        <v>0</v>
      </c>
      <c r="CNY1906" s="1193"/>
      <c r="CNZ1906" s="1193"/>
      <c r="COA1906" s="2153" t="s">
        <v>769</v>
      </c>
      <c r="COB1906" s="1800" t="s">
        <v>745</v>
      </c>
      <c r="COC1906" s="2156">
        <v>0</v>
      </c>
      <c r="COD1906" s="2156">
        <v>17895</v>
      </c>
      <c r="COE1906" s="2157">
        <v>0</v>
      </c>
      <c r="COF1906" s="1230">
        <f t="shared" si="1063"/>
        <v>0</v>
      </c>
      <c r="COG1906" s="1193"/>
      <c r="COH1906" s="1193"/>
      <c r="COI1906" s="2153" t="s">
        <v>769</v>
      </c>
      <c r="COJ1906" s="1800" t="s">
        <v>745</v>
      </c>
      <c r="COK1906" s="2156">
        <v>0</v>
      </c>
      <c r="COL1906" s="2156">
        <v>17895</v>
      </c>
      <c r="COM1906" s="2157">
        <v>0</v>
      </c>
      <c r="CON1906" s="1230">
        <f t="shared" si="1065"/>
        <v>0</v>
      </c>
      <c r="COO1906" s="1193"/>
      <c r="COP1906" s="1193"/>
      <c r="COQ1906" s="2153" t="s">
        <v>769</v>
      </c>
      <c r="COR1906" s="1800" t="s">
        <v>745</v>
      </c>
      <c r="COS1906" s="2156">
        <v>0</v>
      </c>
      <c r="COT1906" s="2156">
        <v>17895</v>
      </c>
      <c r="COU1906" s="2157">
        <v>0</v>
      </c>
      <c r="COV1906" s="1230">
        <f t="shared" si="1067"/>
        <v>0</v>
      </c>
      <c r="COW1906" s="1193"/>
      <c r="COX1906" s="1193"/>
      <c r="COY1906" s="2153" t="s">
        <v>769</v>
      </c>
      <c r="COZ1906" s="1800" t="s">
        <v>745</v>
      </c>
      <c r="CPA1906" s="2156">
        <v>0</v>
      </c>
      <c r="CPB1906" s="2156">
        <v>17895</v>
      </c>
      <c r="CPC1906" s="2157">
        <v>0</v>
      </c>
      <c r="CPD1906" s="1230">
        <f t="shared" si="1069"/>
        <v>0</v>
      </c>
      <c r="CPE1906" s="1193"/>
      <c r="CPF1906" s="1193"/>
      <c r="CPG1906" s="2153" t="s">
        <v>769</v>
      </c>
      <c r="CPH1906" s="1800" t="s">
        <v>745</v>
      </c>
      <c r="CPI1906" s="2156">
        <v>0</v>
      </c>
      <c r="CPJ1906" s="2156">
        <v>17895</v>
      </c>
      <c r="CPK1906" s="2157">
        <v>0</v>
      </c>
      <c r="CPL1906" s="1230">
        <f t="shared" si="1071"/>
        <v>0</v>
      </c>
      <c r="CPM1906" s="1193"/>
      <c r="CPN1906" s="1193"/>
      <c r="CPO1906" s="2153" t="s">
        <v>769</v>
      </c>
      <c r="CPP1906" s="1800" t="s">
        <v>745</v>
      </c>
      <c r="CPQ1906" s="2156">
        <v>0</v>
      </c>
      <c r="CPR1906" s="2156">
        <v>17895</v>
      </c>
      <c r="CPS1906" s="2157">
        <v>0</v>
      </c>
      <c r="CPT1906" s="1230">
        <f t="shared" si="1073"/>
        <v>0</v>
      </c>
      <c r="CPU1906" s="1193"/>
      <c r="CPV1906" s="1193"/>
      <c r="CPW1906" s="2153" t="s">
        <v>769</v>
      </c>
      <c r="CPX1906" s="1800" t="s">
        <v>745</v>
      </c>
      <c r="CPY1906" s="2156">
        <v>0</v>
      </c>
      <c r="CPZ1906" s="2156">
        <v>17895</v>
      </c>
      <c r="CQA1906" s="2157">
        <v>0</v>
      </c>
      <c r="CQB1906" s="1230">
        <f t="shared" si="1075"/>
        <v>0</v>
      </c>
      <c r="CQC1906" s="1193"/>
      <c r="CQD1906" s="1193"/>
      <c r="CQE1906" s="2153" t="s">
        <v>769</v>
      </c>
      <c r="CQF1906" s="1800" t="s">
        <v>745</v>
      </c>
      <c r="CQG1906" s="2156">
        <v>0</v>
      </c>
      <c r="CQH1906" s="2156">
        <v>17895</v>
      </c>
      <c r="CQI1906" s="2157">
        <v>0</v>
      </c>
      <c r="CQJ1906" s="1230">
        <f t="shared" si="1077"/>
        <v>0</v>
      </c>
      <c r="CQK1906" s="1193"/>
      <c r="CQL1906" s="1193"/>
      <c r="CQM1906" s="2153" t="s">
        <v>769</v>
      </c>
      <c r="CQN1906" s="1800" t="s">
        <v>745</v>
      </c>
      <c r="CQO1906" s="2156">
        <v>0</v>
      </c>
      <c r="CQP1906" s="2156">
        <v>17895</v>
      </c>
      <c r="CQQ1906" s="2157">
        <v>0</v>
      </c>
      <c r="CQR1906" s="1230">
        <f t="shared" si="1079"/>
        <v>0</v>
      </c>
      <c r="CQS1906" s="1193"/>
      <c r="CQT1906" s="1193"/>
      <c r="CQU1906" s="2153" t="s">
        <v>769</v>
      </c>
      <c r="CQV1906" s="1800" t="s">
        <v>745</v>
      </c>
      <c r="CQW1906" s="2156">
        <v>0</v>
      </c>
      <c r="CQX1906" s="2156">
        <v>17895</v>
      </c>
      <c r="CQY1906" s="2157">
        <v>0</v>
      </c>
      <c r="CQZ1906" s="1230">
        <f t="shared" si="1081"/>
        <v>0</v>
      </c>
      <c r="CRA1906" s="1193"/>
      <c r="CRB1906" s="1193"/>
      <c r="CRC1906" s="2153" t="s">
        <v>769</v>
      </c>
      <c r="CRD1906" s="1800" t="s">
        <v>745</v>
      </c>
      <c r="CRE1906" s="2156">
        <v>0</v>
      </c>
      <c r="CRF1906" s="2156">
        <v>17895</v>
      </c>
      <c r="CRG1906" s="2157">
        <v>0</v>
      </c>
      <c r="CRH1906" s="1230">
        <f t="shared" si="1083"/>
        <v>0</v>
      </c>
      <c r="CRI1906" s="1193"/>
      <c r="CRJ1906" s="1193"/>
      <c r="CRK1906" s="2153" t="s">
        <v>769</v>
      </c>
      <c r="CRL1906" s="1800" t="s">
        <v>745</v>
      </c>
      <c r="CRM1906" s="2156">
        <v>0</v>
      </c>
      <c r="CRN1906" s="2156">
        <v>17895</v>
      </c>
      <c r="CRO1906" s="2157">
        <v>0</v>
      </c>
      <c r="CRP1906" s="1230">
        <f t="shared" si="1085"/>
        <v>0</v>
      </c>
      <c r="CRQ1906" s="1193"/>
      <c r="CRR1906" s="1193"/>
      <c r="CRS1906" s="2153" t="s">
        <v>769</v>
      </c>
      <c r="CRT1906" s="1800" t="s">
        <v>745</v>
      </c>
      <c r="CRU1906" s="2156">
        <v>0</v>
      </c>
      <c r="CRV1906" s="2156">
        <v>17895</v>
      </c>
      <c r="CRW1906" s="2157">
        <v>0</v>
      </c>
      <c r="CRX1906" s="1230">
        <f t="shared" si="1087"/>
        <v>0</v>
      </c>
      <c r="CRY1906" s="1193"/>
      <c r="CRZ1906" s="1193"/>
      <c r="CSA1906" s="2153" t="s">
        <v>769</v>
      </c>
      <c r="CSB1906" s="1800" t="s">
        <v>745</v>
      </c>
      <c r="CSC1906" s="2156">
        <v>0</v>
      </c>
      <c r="CSD1906" s="2156">
        <v>17895</v>
      </c>
      <c r="CSE1906" s="2157">
        <v>0</v>
      </c>
      <c r="CSF1906" s="1230">
        <f t="shared" si="1089"/>
        <v>0</v>
      </c>
      <c r="CSG1906" s="1193"/>
      <c r="CSH1906" s="1193"/>
      <c r="CSI1906" s="2153" t="s">
        <v>769</v>
      </c>
      <c r="CSJ1906" s="1800" t="s">
        <v>745</v>
      </c>
      <c r="CSK1906" s="2156">
        <v>0</v>
      </c>
      <c r="CSL1906" s="2156">
        <v>17895</v>
      </c>
      <c r="CSM1906" s="2157">
        <v>0</v>
      </c>
      <c r="CSN1906" s="1230">
        <f t="shared" si="1091"/>
        <v>0</v>
      </c>
      <c r="CSO1906" s="1193"/>
      <c r="CSP1906" s="1193"/>
      <c r="CSQ1906" s="2153" t="s">
        <v>769</v>
      </c>
      <c r="CSR1906" s="1800" t="s">
        <v>745</v>
      </c>
      <c r="CSS1906" s="2156">
        <v>0</v>
      </c>
      <c r="CST1906" s="2156">
        <v>17895</v>
      </c>
      <c r="CSU1906" s="2157">
        <v>0</v>
      </c>
      <c r="CSV1906" s="1230">
        <f t="shared" si="1093"/>
        <v>0</v>
      </c>
      <c r="CSW1906" s="1193"/>
      <c r="CSX1906" s="1193"/>
      <c r="CSY1906" s="2153" t="s">
        <v>769</v>
      </c>
      <c r="CSZ1906" s="1800" t="s">
        <v>745</v>
      </c>
      <c r="CTA1906" s="2156">
        <v>0</v>
      </c>
      <c r="CTB1906" s="2156">
        <v>17895</v>
      </c>
      <c r="CTC1906" s="2157">
        <v>0</v>
      </c>
      <c r="CTD1906" s="1230">
        <f t="shared" si="1095"/>
        <v>0</v>
      </c>
      <c r="CTE1906" s="1193"/>
      <c r="CTF1906" s="1193"/>
      <c r="CTG1906" s="2153" t="s">
        <v>769</v>
      </c>
      <c r="CTH1906" s="1800" t="s">
        <v>745</v>
      </c>
      <c r="CTI1906" s="2156">
        <v>0</v>
      </c>
      <c r="CTJ1906" s="2156">
        <v>17895</v>
      </c>
      <c r="CTK1906" s="2157">
        <v>0</v>
      </c>
      <c r="CTL1906" s="1230">
        <f t="shared" si="1097"/>
        <v>0</v>
      </c>
      <c r="CTM1906" s="1193"/>
      <c r="CTN1906" s="1193"/>
      <c r="CTO1906" s="2153" t="s">
        <v>769</v>
      </c>
      <c r="CTP1906" s="1800" t="s">
        <v>745</v>
      </c>
      <c r="CTQ1906" s="2156">
        <v>0</v>
      </c>
      <c r="CTR1906" s="2156">
        <v>17895</v>
      </c>
      <c r="CTS1906" s="2157">
        <v>0</v>
      </c>
      <c r="CTT1906" s="1230">
        <f t="shared" si="1099"/>
        <v>0</v>
      </c>
      <c r="CTU1906" s="1193"/>
      <c r="CTV1906" s="1193"/>
      <c r="CTW1906" s="2153" t="s">
        <v>769</v>
      </c>
      <c r="CTX1906" s="1800" t="s">
        <v>745</v>
      </c>
      <c r="CTY1906" s="2156">
        <v>0</v>
      </c>
      <c r="CTZ1906" s="2156">
        <v>17895</v>
      </c>
      <c r="CUA1906" s="2157">
        <v>0</v>
      </c>
      <c r="CUB1906" s="1230">
        <f t="shared" si="1101"/>
        <v>0</v>
      </c>
      <c r="CUC1906" s="1193"/>
      <c r="CUD1906" s="1193"/>
      <c r="CUE1906" s="2153" t="s">
        <v>769</v>
      </c>
      <c r="CUF1906" s="1800" t="s">
        <v>745</v>
      </c>
      <c r="CUG1906" s="2156">
        <v>0</v>
      </c>
      <c r="CUH1906" s="2156">
        <v>17895</v>
      </c>
      <c r="CUI1906" s="2157">
        <v>0</v>
      </c>
      <c r="CUJ1906" s="1230">
        <f t="shared" si="1103"/>
        <v>0</v>
      </c>
      <c r="CUK1906" s="1193"/>
      <c r="CUL1906" s="1193"/>
      <c r="CUM1906" s="2153" t="s">
        <v>769</v>
      </c>
      <c r="CUN1906" s="1800" t="s">
        <v>745</v>
      </c>
      <c r="CUO1906" s="2156">
        <v>0</v>
      </c>
      <c r="CUP1906" s="2156">
        <v>17895</v>
      </c>
      <c r="CUQ1906" s="2157">
        <v>0</v>
      </c>
      <c r="CUR1906" s="1230">
        <f t="shared" si="1105"/>
        <v>0</v>
      </c>
      <c r="CUS1906" s="1193"/>
      <c r="CUT1906" s="1193"/>
      <c r="CUU1906" s="2153" t="s">
        <v>769</v>
      </c>
      <c r="CUV1906" s="1800" t="s">
        <v>745</v>
      </c>
      <c r="CUW1906" s="2156">
        <v>0</v>
      </c>
      <c r="CUX1906" s="2156">
        <v>17895</v>
      </c>
      <c r="CUY1906" s="2157">
        <v>0</v>
      </c>
      <c r="CUZ1906" s="1230">
        <f t="shared" si="1107"/>
        <v>0</v>
      </c>
      <c r="CVA1906" s="1193"/>
      <c r="CVB1906" s="1193"/>
      <c r="CVC1906" s="2153" t="s">
        <v>769</v>
      </c>
      <c r="CVD1906" s="1800" t="s">
        <v>745</v>
      </c>
      <c r="CVE1906" s="2156">
        <v>0</v>
      </c>
      <c r="CVF1906" s="2156">
        <v>17895</v>
      </c>
      <c r="CVG1906" s="2157">
        <v>0</v>
      </c>
      <c r="CVH1906" s="1230">
        <f t="shared" si="1109"/>
        <v>0</v>
      </c>
      <c r="CVI1906" s="1193"/>
      <c r="CVJ1906" s="1193"/>
      <c r="CVK1906" s="2153" t="s">
        <v>769</v>
      </c>
      <c r="CVL1906" s="1800" t="s">
        <v>745</v>
      </c>
      <c r="CVM1906" s="2156">
        <v>0</v>
      </c>
      <c r="CVN1906" s="2156">
        <v>17895</v>
      </c>
      <c r="CVO1906" s="2157">
        <v>0</v>
      </c>
      <c r="CVP1906" s="1230">
        <f t="shared" si="1111"/>
        <v>0</v>
      </c>
      <c r="CVQ1906" s="1193"/>
      <c r="CVR1906" s="1193"/>
      <c r="CVS1906" s="2153" t="s">
        <v>769</v>
      </c>
      <c r="CVT1906" s="1800" t="s">
        <v>745</v>
      </c>
      <c r="CVU1906" s="2156">
        <v>0</v>
      </c>
      <c r="CVV1906" s="2156">
        <v>17895</v>
      </c>
      <c r="CVW1906" s="2157">
        <v>0</v>
      </c>
      <c r="CVX1906" s="1230">
        <f t="shared" si="1113"/>
        <v>0</v>
      </c>
      <c r="CVY1906" s="1193"/>
      <c r="CVZ1906" s="1193"/>
      <c r="CWA1906" s="2153" t="s">
        <v>769</v>
      </c>
      <c r="CWB1906" s="1800" t="s">
        <v>745</v>
      </c>
      <c r="CWC1906" s="2156">
        <v>0</v>
      </c>
      <c r="CWD1906" s="2156">
        <v>17895</v>
      </c>
      <c r="CWE1906" s="2157">
        <v>0</v>
      </c>
      <c r="CWF1906" s="1230">
        <f t="shared" si="1115"/>
        <v>0</v>
      </c>
      <c r="CWG1906" s="1193"/>
      <c r="CWH1906" s="1193"/>
      <c r="CWI1906" s="2153" t="s">
        <v>769</v>
      </c>
      <c r="CWJ1906" s="1800" t="s">
        <v>745</v>
      </c>
      <c r="CWK1906" s="2156">
        <v>0</v>
      </c>
      <c r="CWL1906" s="2156">
        <v>17895</v>
      </c>
      <c r="CWM1906" s="2157">
        <v>0</v>
      </c>
      <c r="CWN1906" s="1230">
        <f t="shared" si="1117"/>
        <v>0</v>
      </c>
      <c r="CWO1906" s="1193"/>
      <c r="CWP1906" s="1193"/>
      <c r="CWQ1906" s="2153" t="s">
        <v>769</v>
      </c>
      <c r="CWR1906" s="1800" t="s">
        <v>745</v>
      </c>
      <c r="CWS1906" s="2156">
        <v>0</v>
      </c>
      <c r="CWT1906" s="2156">
        <v>17895</v>
      </c>
      <c r="CWU1906" s="2157">
        <v>0</v>
      </c>
      <c r="CWV1906" s="1230">
        <f t="shared" si="1119"/>
        <v>0</v>
      </c>
      <c r="CWW1906" s="1193"/>
      <c r="CWX1906" s="1193"/>
      <c r="CWY1906" s="2153" t="s">
        <v>769</v>
      </c>
      <c r="CWZ1906" s="1800" t="s">
        <v>745</v>
      </c>
      <c r="CXA1906" s="2156">
        <v>0</v>
      </c>
      <c r="CXB1906" s="2156">
        <v>17895</v>
      </c>
      <c r="CXC1906" s="2157">
        <v>0</v>
      </c>
      <c r="CXD1906" s="1230">
        <f t="shared" si="1121"/>
        <v>0</v>
      </c>
      <c r="CXE1906" s="1193"/>
      <c r="CXF1906" s="1193"/>
      <c r="CXG1906" s="2153" t="s">
        <v>769</v>
      </c>
      <c r="CXH1906" s="1800" t="s">
        <v>745</v>
      </c>
      <c r="CXI1906" s="2156">
        <v>0</v>
      </c>
      <c r="CXJ1906" s="2156">
        <v>17895</v>
      </c>
      <c r="CXK1906" s="2157">
        <v>0</v>
      </c>
      <c r="CXL1906" s="1230">
        <f t="shared" si="1123"/>
        <v>0</v>
      </c>
      <c r="CXM1906" s="1193"/>
      <c r="CXN1906" s="1193"/>
      <c r="CXO1906" s="2153" t="s">
        <v>769</v>
      </c>
      <c r="CXP1906" s="1800" t="s">
        <v>745</v>
      </c>
      <c r="CXQ1906" s="2156">
        <v>0</v>
      </c>
      <c r="CXR1906" s="2156">
        <v>17895</v>
      </c>
      <c r="CXS1906" s="2157">
        <v>0</v>
      </c>
      <c r="CXT1906" s="1230">
        <f t="shared" si="1125"/>
        <v>0</v>
      </c>
      <c r="CXU1906" s="1193"/>
      <c r="CXV1906" s="1193"/>
      <c r="CXW1906" s="2153" t="s">
        <v>769</v>
      </c>
      <c r="CXX1906" s="1800" t="s">
        <v>745</v>
      </c>
      <c r="CXY1906" s="2156">
        <v>0</v>
      </c>
      <c r="CXZ1906" s="2156">
        <v>17895</v>
      </c>
      <c r="CYA1906" s="2157">
        <v>0</v>
      </c>
      <c r="CYB1906" s="1230">
        <f t="shared" si="1127"/>
        <v>0</v>
      </c>
      <c r="CYC1906" s="1193"/>
      <c r="CYD1906" s="1193"/>
      <c r="CYE1906" s="2153" t="s">
        <v>769</v>
      </c>
      <c r="CYF1906" s="1800" t="s">
        <v>745</v>
      </c>
      <c r="CYG1906" s="2156">
        <v>0</v>
      </c>
      <c r="CYH1906" s="2156">
        <v>17895</v>
      </c>
      <c r="CYI1906" s="2157">
        <v>0</v>
      </c>
      <c r="CYJ1906" s="1230">
        <f t="shared" si="1129"/>
        <v>0</v>
      </c>
      <c r="CYK1906" s="1193"/>
      <c r="CYL1906" s="1193"/>
      <c r="CYM1906" s="2153" t="s">
        <v>769</v>
      </c>
      <c r="CYN1906" s="1800" t="s">
        <v>745</v>
      </c>
      <c r="CYO1906" s="2156">
        <v>0</v>
      </c>
      <c r="CYP1906" s="2156">
        <v>17895</v>
      </c>
      <c r="CYQ1906" s="2157">
        <v>0</v>
      </c>
      <c r="CYR1906" s="1230">
        <f t="shared" si="1131"/>
        <v>0</v>
      </c>
      <c r="CYS1906" s="1193"/>
      <c r="CYT1906" s="1193"/>
      <c r="CYU1906" s="2153" t="s">
        <v>769</v>
      </c>
      <c r="CYV1906" s="1800" t="s">
        <v>745</v>
      </c>
      <c r="CYW1906" s="2156">
        <v>0</v>
      </c>
      <c r="CYX1906" s="2156">
        <v>17895</v>
      </c>
      <c r="CYY1906" s="2157">
        <v>0</v>
      </c>
      <c r="CYZ1906" s="1230">
        <f t="shared" si="1133"/>
        <v>0</v>
      </c>
      <c r="CZA1906" s="1193"/>
      <c r="CZB1906" s="1193"/>
      <c r="CZC1906" s="2153" t="s">
        <v>769</v>
      </c>
      <c r="CZD1906" s="1800" t="s">
        <v>745</v>
      </c>
      <c r="CZE1906" s="2156">
        <v>0</v>
      </c>
      <c r="CZF1906" s="2156">
        <v>17895</v>
      </c>
      <c r="CZG1906" s="2157">
        <v>0</v>
      </c>
      <c r="CZH1906" s="1230">
        <f t="shared" si="1135"/>
        <v>0</v>
      </c>
      <c r="CZI1906" s="1193"/>
      <c r="CZJ1906" s="1193"/>
      <c r="CZK1906" s="2153" t="s">
        <v>769</v>
      </c>
      <c r="CZL1906" s="1800" t="s">
        <v>745</v>
      </c>
      <c r="CZM1906" s="2156">
        <v>0</v>
      </c>
      <c r="CZN1906" s="2156">
        <v>17895</v>
      </c>
      <c r="CZO1906" s="2157">
        <v>0</v>
      </c>
      <c r="CZP1906" s="1230">
        <f t="shared" si="1137"/>
        <v>0</v>
      </c>
      <c r="CZQ1906" s="1193"/>
      <c r="CZR1906" s="1193"/>
      <c r="CZS1906" s="2153" t="s">
        <v>769</v>
      </c>
      <c r="CZT1906" s="1800" t="s">
        <v>745</v>
      </c>
      <c r="CZU1906" s="2156">
        <v>0</v>
      </c>
      <c r="CZV1906" s="2156">
        <v>17895</v>
      </c>
      <c r="CZW1906" s="2157">
        <v>0</v>
      </c>
      <c r="CZX1906" s="1230">
        <f t="shared" si="1139"/>
        <v>0</v>
      </c>
      <c r="CZY1906" s="1193"/>
      <c r="CZZ1906" s="1193"/>
      <c r="DAA1906" s="2153" t="s">
        <v>769</v>
      </c>
      <c r="DAB1906" s="1800" t="s">
        <v>745</v>
      </c>
      <c r="DAC1906" s="2156">
        <v>0</v>
      </c>
      <c r="DAD1906" s="2156">
        <v>17895</v>
      </c>
      <c r="DAE1906" s="2157">
        <v>0</v>
      </c>
      <c r="DAF1906" s="1230">
        <f t="shared" si="1141"/>
        <v>0</v>
      </c>
      <c r="DAG1906" s="1193"/>
      <c r="DAH1906" s="1193"/>
      <c r="DAI1906" s="2153" t="s">
        <v>769</v>
      </c>
      <c r="DAJ1906" s="1800" t="s">
        <v>745</v>
      </c>
      <c r="DAK1906" s="2156">
        <v>0</v>
      </c>
      <c r="DAL1906" s="2156">
        <v>17895</v>
      </c>
      <c r="DAM1906" s="2157">
        <v>0</v>
      </c>
      <c r="DAN1906" s="1230">
        <f t="shared" si="1143"/>
        <v>0</v>
      </c>
      <c r="DAO1906" s="1193"/>
      <c r="DAP1906" s="1193"/>
      <c r="DAQ1906" s="2153" t="s">
        <v>769</v>
      </c>
      <c r="DAR1906" s="1800" t="s">
        <v>745</v>
      </c>
      <c r="DAS1906" s="2156">
        <v>0</v>
      </c>
      <c r="DAT1906" s="2156">
        <v>17895</v>
      </c>
      <c r="DAU1906" s="2157">
        <v>0</v>
      </c>
      <c r="DAV1906" s="1230">
        <f t="shared" si="1145"/>
        <v>0</v>
      </c>
      <c r="DAW1906" s="1193"/>
      <c r="DAX1906" s="1193"/>
      <c r="DAY1906" s="2153" t="s">
        <v>769</v>
      </c>
      <c r="DAZ1906" s="1800" t="s">
        <v>745</v>
      </c>
      <c r="DBA1906" s="2156">
        <v>0</v>
      </c>
      <c r="DBB1906" s="2156">
        <v>17895</v>
      </c>
      <c r="DBC1906" s="2157">
        <v>0</v>
      </c>
      <c r="DBD1906" s="1230">
        <f t="shared" si="1147"/>
        <v>0</v>
      </c>
      <c r="DBE1906" s="1193"/>
      <c r="DBF1906" s="1193"/>
      <c r="DBG1906" s="2153" t="s">
        <v>769</v>
      </c>
      <c r="DBH1906" s="1800" t="s">
        <v>745</v>
      </c>
      <c r="DBI1906" s="2156">
        <v>0</v>
      </c>
      <c r="DBJ1906" s="2156">
        <v>17895</v>
      </c>
      <c r="DBK1906" s="2157">
        <v>0</v>
      </c>
      <c r="DBL1906" s="1230">
        <f t="shared" si="1149"/>
        <v>0</v>
      </c>
      <c r="DBM1906" s="1193"/>
      <c r="DBN1906" s="1193"/>
      <c r="DBO1906" s="2153" t="s">
        <v>769</v>
      </c>
      <c r="DBP1906" s="1800" t="s">
        <v>745</v>
      </c>
      <c r="DBQ1906" s="2156">
        <v>0</v>
      </c>
      <c r="DBR1906" s="2156">
        <v>17895</v>
      </c>
      <c r="DBS1906" s="2157">
        <v>0</v>
      </c>
      <c r="DBT1906" s="1230">
        <f t="shared" si="1151"/>
        <v>0</v>
      </c>
      <c r="DBU1906" s="1193"/>
      <c r="DBV1906" s="1193"/>
      <c r="DBW1906" s="2153" t="s">
        <v>769</v>
      </c>
      <c r="DBX1906" s="1800" t="s">
        <v>745</v>
      </c>
      <c r="DBY1906" s="2156">
        <v>0</v>
      </c>
      <c r="DBZ1906" s="2156">
        <v>17895</v>
      </c>
      <c r="DCA1906" s="2157">
        <v>0</v>
      </c>
      <c r="DCB1906" s="1230">
        <f t="shared" si="1153"/>
        <v>0</v>
      </c>
      <c r="DCC1906" s="1193"/>
      <c r="DCD1906" s="1193"/>
      <c r="DCE1906" s="2153" t="s">
        <v>769</v>
      </c>
      <c r="DCF1906" s="1800" t="s">
        <v>745</v>
      </c>
      <c r="DCG1906" s="2156">
        <v>0</v>
      </c>
      <c r="DCH1906" s="2156">
        <v>17895</v>
      </c>
      <c r="DCI1906" s="2157">
        <v>0</v>
      </c>
      <c r="DCJ1906" s="1230">
        <f t="shared" si="1155"/>
        <v>0</v>
      </c>
      <c r="DCK1906" s="1193"/>
      <c r="DCL1906" s="1193"/>
      <c r="DCM1906" s="2153" t="s">
        <v>769</v>
      </c>
      <c r="DCN1906" s="1800" t="s">
        <v>745</v>
      </c>
      <c r="DCO1906" s="2156">
        <v>0</v>
      </c>
      <c r="DCP1906" s="2156">
        <v>17895</v>
      </c>
      <c r="DCQ1906" s="2157">
        <v>0</v>
      </c>
      <c r="DCR1906" s="1230">
        <f t="shared" si="1157"/>
        <v>0</v>
      </c>
      <c r="DCS1906" s="1193"/>
      <c r="DCT1906" s="1193"/>
      <c r="DCU1906" s="2153" t="s">
        <v>769</v>
      </c>
      <c r="DCV1906" s="1800" t="s">
        <v>745</v>
      </c>
      <c r="DCW1906" s="2156">
        <v>0</v>
      </c>
      <c r="DCX1906" s="2156">
        <v>17895</v>
      </c>
      <c r="DCY1906" s="2157">
        <v>0</v>
      </c>
      <c r="DCZ1906" s="1230">
        <f t="shared" si="1159"/>
        <v>0</v>
      </c>
      <c r="DDA1906" s="1193"/>
      <c r="DDB1906" s="1193"/>
      <c r="DDC1906" s="2153" t="s">
        <v>769</v>
      </c>
      <c r="DDD1906" s="1800" t="s">
        <v>745</v>
      </c>
      <c r="DDE1906" s="2156">
        <v>0</v>
      </c>
      <c r="DDF1906" s="2156">
        <v>17895</v>
      </c>
      <c r="DDG1906" s="2157">
        <v>0</v>
      </c>
      <c r="DDH1906" s="1230">
        <f t="shared" si="1161"/>
        <v>0</v>
      </c>
      <c r="DDI1906" s="1193"/>
      <c r="DDJ1906" s="1193"/>
      <c r="DDK1906" s="2153" t="s">
        <v>769</v>
      </c>
      <c r="DDL1906" s="1800" t="s">
        <v>745</v>
      </c>
      <c r="DDM1906" s="2156">
        <v>0</v>
      </c>
      <c r="DDN1906" s="2156">
        <v>17895</v>
      </c>
      <c r="DDO1906" s="2157">
        <v>0</v>
      </c>
      <c r="DDP1906" s="1230">
        <f t="shared" si="1163"/>
        <v>0</v>
      </c>
      <c r="DDQ1906" s="1193"/>
      <c r="DDR1906" s="1193"/>
      <c r="DDS1906" s="2153" t="s">
        <v>769</v>
      </c>
      <c r="DDT1906" s="1800" t="s">
        <v>745</v>
      </c>
      <c r="DDU1906" s="2156">
        <v>0</v>
      </c>
      <c r="DDV1906" s="2156">
        <v>17895</v>
      </c>
      <c r="DDW1906" s="2157">
        <v>0</v>
      </c>
      <c r="DDX1906" s="1230">
        <f t="shared" si="1165"/>
        <v>0</v>
      </c>
      <c r="DDY1906" s="1193"/>
      <c r="DDZ1906" s="1193"/>
      <c r="DEA1906" s="2153" t="s">
        <v>769</v>
      </c>
      <c r="DEB1906" s="1800" t="s">
        <v>745</v>
      </c>
      <c r="DEC1906" s="2156">
        <v>0</v>
      </c>
      <c r="DED1906" s="2156">
        <v>17895</v>
      </c>
      <c r="DEE1906" s="2157">
        <v>0</v>
      </c>
      <c r="DEF1906" s="1230">
        <f t="shared" si="1167"/>
        <v>0</v>
      </c>
      <c r="DEG1906" s="1193"/>
      <c r="DEH1906" s="1193"/>
      <c r="DEI1906" s="2153" t="s">
        <v>769</v>
      </c>
      <c r="DEJ1906" s="1800" t="s">
        <v>745</v>
      </c>
      <c r="DEK1906" s="2156">
        <v>0</v>
      </c>
      <c r="DEL1906" s="2156">
        <v>17895</v>
      </c>
      <c r="DEM1906" s="2157">
        <v>0</v>
      </c>
      <c r="DEN1906" s="1230">
        <f t="shared" si="1169"/>
        <v>0</v>
      </c>
      <c r="DEO1906" s="1193"/>
      <c r="DEP1906" s="1193"/>
      <c r="DEQ1906" s="2153" t="s">
        <v>769</v>
      </c>
      <c r="DER1906" s="1800" t="s">
        <v>745</v>
      </c>
      <c r="DES1906" s="2156">
        <v>0</v>
      </c>
      <c r="DET1906" s="2156">
        <v>17895</v>
      </c>
      <c r="DEU1906" s="2157">
        <v>0</v>
      </c>
      <c r="DEV1906" s="1230">
        <f t="shared" si="1171"/>
        <v>0</v>
      </c>
      <c r="DEW1906" s="1193"/>
      <c r="DEX1906" s="1193"/>
      <c r="DEY1906" s="2153" t="s">
        <v>769</v>
      </c>
      <c r="DEZ1906" s="1800" t="s">
        <v>745</v>
      </c>
      <c r="DFA1906" s="2156">
        <v>0</v>
      </c>
      <c r="DFB1906" s="2156">
        <v>17895</v>
      </c>
      <c r="DFC1906" s="2157">
        <v>0</v>
      </c>
      <c r="DFD1906" s="1230">
        <f t="shared" si="1173"/>
        <v>0</v>
      </c>
      <c r="DFE1906" s="1193"/>
      <c r="DFF1906" s="1193"/>
      <c r="DFG1906" s="2153" t="s">
        <v>769</v>
      </c>
      <c r="DFH1906" s="1800" t="s">
        <v>745</v>
      </c>
      <c r="DFI1906" s="2156">
        <v>0</v>
      </c>
      <c r="DFJ1906" s="2156">
        <v>17895</v>
      </c>
      <c r="DFK1906" s="2157">
        <v>0</v>
      </c>
      <c r="DFL1906" s="1230">
        <f t="shared" si="1175"/>
        <v>0</v>
      </c>
      <c r="DFM1906" s="1193"/>
      <c r="DFN1906" s="1193"/>
      <c r="DFO1906" s="2153" t="s">
        <v>769</v>
      </c>
      <c r="DFP1906" s="1800" t="s">
        <v>745</v>
      </c>
      <c r="DFQ1906" s="2156">
        <v>0</v>
      </c>
      <c r="DFR1906" s="2156">
        <v>17895</v>
      </c>
      <c r="DFS1906" s="2157">
        <v>0</v>
      </c>
      <c r="DFT1906" s="1230">
        <f t="shared" si="1177"/>
        <v>0</v>
      </c>
      <c r="DFU1906" s="1193"/>
      <c r="DFV1906" s="1193"/>
      <c r="DFW1906" s="2153" t="s">
        <v>769</v>
      </c>
      <c r="DFX1906" s="1800" t="s">
        <v>745</v>
      </c>
      <c r="DFY1906" s="2156">
        <v>0</v>
      </c>
      <c r="DFZ1906" s="2156">
        <v>17895</v>
      </c>
      <c r="DGA1906" s="2157">
        <v>0</v>
      </c>
      <c r="DGB1906" s="1230">
        <f t="shared" si="1179"/>
        <v>0</v>
      </c>
      <c r="DGC1906" s="1193"/>
      <c r="DGD1906" s="1193"/>
      <c r="DGE1906" s="2153" t="s">
        <v>769</v>
      </c>
      <c r="DGF1906" s="1800" t="s">
        <v>745</v>
      </c>
      <c r="DGG1906" s="2156">
        <v>0</v>
      </c>
      <c r="DGH1906" s="2156">
        <v>17895</v>
      </c>
      <c r="DGI1906" s="2157">
        <v>0</v>
      </c>
      <c r="DGJ1906" s="1230">
        <f t="shared" si="1181"/>
        <v>0</v>
      </c>
      <c r="DGK1906" s="1193"/>
      <c r="DGL1906" s="1193"/>
      <c r="DGM1906" s="2153" t="s">
        <v>769</v>
      </c>
      <c r="DGN1906" s="1800" t="s">
        <v>745</v>
      </c>
      <c r="DGO1906" s="2156">
        <v>0</v>
      </c>
      <c r="DGP1906" s="2156">
        <v>17895</v>
      </c>
      <c r="DGQ1906" s="2157">
        <v>0</v>
      </c>
      <c r="DGR1906" s="1230">
        <f t="shared" si="1183"/>
        <v>0</v>
      </c>
      <c r="DGS1906" s="1193"/>
      <c r="DGT1906" s="1193"/>
      <c r="DGU1906" s="2153" t="s">
        <v>769</v>
      </c>
      <c r="DGV1906" s="1800" t="s">
        <v>745</v>
      </c>
      <c r="DGW1906" s="2156">
        <v>0</v>
      </c>
      <c r="DGX1906" s="2156">
        <v>17895</v>
      </c>
      <c r="DGY1906" s="2157">
        <v>0</v>
      </c>
      <c r="DGZ1906" s="1230">
        <f t="shared" si="1185"/>
        <v>0</v>
      </c>
      <c r="DHA1906" s="1193"/>
      <c r="DHB1906" s="1193"/>
      <c r="DHC1906" s="2153" t="s">
        <v>769</v>
      </c>
      <c r="DHD1906" s="1800" t="s">
        <v>745</v>
      </c>
      <c r="DHE1906" s="2156">
        <v>0</v>
      </c>
      <c r="DHF1906" s="2156">
        <v>17895</v>
      </c>
      <c r="DHG1906" s="2157">
        <v>0</v>
      </c>
      <c r="DHH1906" s="1230">
        <f t="shared" si="1187"/>
        <v>0</v>
      </c>
      <c r="DHI1906" s="1193"/>
      <c r="DHJ1906" s="1193"/>
      <c r="DHK1906" s="2153" t="s">
        <v>769</v>
      </c>
      <c r="DHL1906" s="1800" t="s">
        <v>745</v>
      </c>
      <c r="DHM1906" s="2156">
        <v>0</v>
      </c>
      <c r="DHN1906" s="2156">
        <v>17895</v>
      </c>
      <c r="DHO1906" s="2157">
        <v>0</v>
      </c>
      <c r="DHP1906" s="1230">
        <f t="shared" si="1189"/>
        <v>0</v>
      </c>
      <c r="DHQ1906" s="1193"/>
      <c r="DHR1906" s="1193"/>
      <c r="DHS1906" s="2153" t="s">
        <v>769</v>
      </c>
      <c r="DHT1906" s="1800" t="s">
        <v>745</v>
      </c>
      <c r="DHU1906" s="2156">
        <v>0</v>
      </c>
      <c r="DHV1906" s="2156">
        <v>17895</v>
      </c>
      <c r="DHW1906" s="2157">
        <v>0</v>
      </c>
      <c r="DHX1906" s="1230">
        <f t="shared" si="1191"/>
        <v>0</v>
      </c>
      <c r="DHY1906" s="1193"/>
      <c r="DHZ1906" s="1193"/>
      <c r="DIA1906" s="2153" t="s">
        <v>769</v>
      </c>
      <c r="DIB1906" s="1800" t="s">
        <v>745</v>
      </c>
      <c r="DIC1906" s="2156">
        <v>0</v>
      </c>
      <c r="DID1906" s="2156">
        <v>17895</v>
      </c>
      <c r="DIE1906" s="2157">
        <v>0</v>
      </c>
      <c r="DIF1906" s="1230">
        <f t="shared" si="1193"/>
        <v>0</v>
      </c>
      <c r="DIG1906" s="1193"/>
      <c r="DIH1906" s="1193"/>
      <c r="DII1906" s="2153" t="s">
        <v>769</v>
      </c>
      <c r="DIJ1906" s="1800" t="s">
        <v>745</v>
      </c>
      <c r="DIK1906" s="2156">
        <v>0</v>
      </c>
      <c r="DIL1906" s="2156">
        <v>17895</v>
      </c>
      <c r="DIM1906" s="2157">
        <v>0</v>
      </c>
      <c r="DIN1906" s="1230">
        <f t="shared" si="1195"/>
        <v>0</v>
      </c>
      <c r="DIO1906" s="1193"/>
      <c r="DIP1906" s="1193"/>
      <c r="DIQ1906" s="2153" t="s">
        <v>769</v>
      </c>
      <c r="DIR1906" s="1800" t="s">
        <v>745</v>
      </c>
      <c r="DIS1906" s="2156">
        <v>0</v>
      </c>
      <c r="DIT1906" s="2156">
        <v>17895</v>
      </c>
      <c r="DIU1906" s="2157">
        <v>0</v>
      </c>
      <c r="DIV1906" s="1230">
        <f t="shared" si="1197"/>
        <v>0</v>
      </c>
      <c r="DIW1906" s="1193"/>
      <c r="DIX1906" s="1193"/>
      <c r="DIY1906" s="2153" t="s">
        <v>769</v>
      </c>
      <c r="DIZ1906" s="1800" t="s">
        <v>745</v>
      </c>
      <c r="DJA1906" s="2156">
        <v>0</v>
      </c>
      <c r="DJB1906" s="2156">
        <v>17895</v>
      </c>
      <c r="DJC1906" s="2157">
        <v>0</v>
      </c>
      <c r="DJD1906" s="1230">
        <f t="shared" si="1199"/>
        <v>0</v>
      </c>
      <c r="DJE1906" s="1193"/>
      <c r="DJF1906" s="1193"/>
      <c r="DJG1906" s="2153" t="s">
        <v>769</v>
      </c>
      <c r="DJH1906" s="1800" t="s">
        <v>745</v>
      </c>
      <c r="DJI1906" s="2156">
        <v>0</v>
      </c>
      <c r="DJJ1906" s="2156">
        <v>17895</v>
      </c>
      <c r="DJK1906" s="2157">
        <v>0</v>
      </c>
      <c r="DJL1906" s="1230">
        <f t="shared" si="1201"/>
        <v>0</v>
      </c>
      <c r="DJM1906" s="1193"/>
      <c r="DJN1906" s="1193"/>
      <c r="DJO1906" s="2153" t="s">
        <v>769</v>
      </c>
      <c r="DJP1906" s="1800" t="s">
        <v>745</v>
      </c>
      <c r="DJQ1906" s="2156">
        <v>0</v>
      </c>
      <c r="DJR1906" s="2156">
        <v>17895</v>
      </c>
      <c r="DJS1906" s="2157">
        <v>0</v>
      </c>
      <c r="DJT1906" s="1230">
        <f t="shared" si="1203"/>
        <v>0</v>
      </c>
      <c r="DJU1906" s="1193"/>
      <c r="DJV1906" s="1193"/>
      <c r="DJW1906" s="2153" t="s">
        <v>769</v>
      </c>
      <c r="DJX1906" s="1800" t="s">
        <v>745</v>
      </c>
      <c r="DJY1906" s="2156">
        <v>0</v>
      </c>
      <c r="DJZ1906" s="2156">
        <v>17895</v>
      </c>
      <c r="DKA1906" s="2157">
        <v>0</v>
      </c>
      <c r="DKB1906" s="1230">
        <f t="shared" si="1205"/>
        <v>0</v>
      </c>
      <c r="DKC1906" s="1193"/>
      <c r="DKD1906" s="1193"/>
      <c r="DKE1906" s="2153" t="s">
        <v>769</v>
      </c>
      <c r="DKF1906" s="1800" t="s">
        <v>745</v>
      </c>
      <c r="DKG1906" s="2156">
        <v>0</v>
      </c>
      <c r="DKH1906" s="2156">
        <v>17895</v>
      </c>
      <c r="DKI1906" s="2157">
        <v>0</v>
      </c>
      <c r="DKJ1906" s="1230">
        <f t="shared" si="1207"/>
        <v>0</v>
      </c>
      <c r="DKK1906" s="1193"/>
      <c r="DKL1906" s="1193"/>
      <c r="DKM1906" s="2153" t="s">
        <v>769</v>
      </c>
      <c r="DKN1906" s="1800" t="s">
        <v>745</v>
      </c>
      <c r="DKO1906" s="2156">
        <v>0</v>
      </c>
      <c r="DKP1906" s="2156">
        <v>17895</v>
      </c>
      <c r="DKQ1906" s="2157">
        <v>0</v>
      </c>
      <c r="DKR1906" s="1230">
        <f t="shared" si="1209"/>
        <v>0</v>
      </c>
      <c r="DKS1906" s="1193"/>
      <c r="DKT1906" s="1193"/>
      <c r="DKU1906" s="2153" t="s">
        <v>769</v>
      </c>
      <c r="DKV1906" s="1800" t="s">
        <v>745</v>
      </c>
      <c r="DKW1906" s="2156">
        <v>0</v>
      </c>
      <c r="DKX1906" s="2156">
        <v>17895</v>
      </c>
      <c r="DKY1906" s="2157">
        <v>0</v>
      </c>
      <c r="DKZ1906" s="1230">
        <f t="shared" si="1211"/>
        <v>0</v>
      </c>
      <c r="DLA1906" s="1193"/>
      <c r="DLB1906" s="1193"/>
      <c r="DLC1906" s="2153" t="s">
        <v>769</v>
      </c>
      <c r="DLD1906" s="1800" t="s">
        <v>745</v>
      </c>
      <c r="DLE1906" s="2156">
        <v>0</v>
      </c>
      <c r="DLF1906" s="2156">
        <v>17895</v>
      </c>
      <c r="DLG1906" s="2157">
        <v>0</v>
      </c>
      <c r="DLH1906" s="1230">
        <f t="shared" si="1213"/>
        <v>0</v>
      </c>
      <c r="DLI1906" s="1193"/>
      <c r="DLJ1906" s="1193"/>
      <c r="DLK1906" s="2153" t="s">
        <v>769</v>
      </c>
      <c r="DLL1906" s="1800" t="s">
        <v>745</v>
      </c>
      <c r="DLM1906" s="2156">
        <v>0</v>
      </c>
      <c r="DLN1906" s="2156">
        <v>17895</v>
      </c>
      <c r="DLO1906" s="2157">
        <v>0</v>
      </c>
      <c r="DLP1906" s="1230">
        <f t="shared" si="1215"/>
        <v>0</v>
      </c>
      <c r="DLQ1906" s="1193"/>
      <c r="DLR1906" s="1193"/>
      <c r="DLS1906" s="2153" t="s">
        <v>769</v>
      </c>
      <c r="DLT1906" s="1800" t="s">
        <v>745</v>
      </c>
      <c r="DLU1906" s="2156">
        <v>0</v>
      </c>
      <c r="DLV1906" s="2156">
        <v>17895</v>
      </c>
      <c r="DLW1906" s="2157">
        <v>0</v>
      </c>
      <c r="DLX1906" s="1230">
        <f t="shared" si="1217"/>
        <v>0</v>
      </c>
      <c r="DLY1906" s="1193"/>
      <c r="DLZ1906" s="1193"/>
      <c r="DMA1906" s="2153" t="s">
        <v>769</v>
      </c>
      <c r="DMB1906" s="1800" t="s">
        <v>745</v>
      </c>
      <c r="DMC1906" s="2156">
        <v>0</v>
      </c>
      <c r="DMD1906" s="2156">
        <v>17895</v>
      </c>
      <c r="DME1906" s="2157">
        <v>0</v>
      </c>
      <c r="DMF1906" s="1230">
        <f t="shared" si="1219"/>
        <v>0</v>
      </c>
      <c r="DMG1906" s="1193"/>
      <c r="DMH1906" s="1193"/>
      <c r="DMI1906" s="2153" t="s">
        <v>769</v>
      </c>
      <c r="DMJ1906" s="1800" t="s">
        <v>745</v>
      </c>
      <c r="DMK1906" s="2156">
        <v>0</v>
      </c>
      <c r="DML1906" s="2156">
        <v>17895</v>
      </c>
      <c r="DMM1906" s="2157">
        <v>0</v>
      </c>
      <c r="DMN1906" s="1230">
        <f t="shared" si="1221"/>
        <v>0</v>
      </c>
      <c r="DMO1906" s="1193"/>
      <c r="DMP1906" s="1193"/>
      <c r="DMQ1906" s="2153" t="s">
        <v>769</v>
      </c>
      <c r="DMR1906" s="1800" t="s">
        <v>745</v>
      </c>
      <c r="DMS1906" s="2156">
        <v>0</v>
      </c>
      <c r="DMT1906" s="2156">
        <v>17895</v>
      </c>
      <c r="DMU1906" s="2157">
        <v>0</v>
      </c>
      <c r="DMV1906" s="1230">
        <f t="shared" si="1223"/>
        <v>0</v>
      </c>
      <c r="DMW1906" s="1193"/>
      <c r="DMX1906" s="1193"/>
      <c r="DMY1906" s="2153" t="s">
        <v>769</v>
      </c>
      <c r="DMZ1906" s="1800" t="s">
        <v>745</v>
      </c>
      <c r="DNA1906" s="2156">
        <v>0</v>
      </c>
      <c r="DNB1906" s="2156">
        <v>17895</v>
      </c>
      <c r="DNC1906" s="2157">
        <v>0</v>
      </c>
      <c r="DND1906" s="1230">
        <f t="shared" si="1225"/>
        <v>0</v>
      </c>
      <c r="DNE1906" s="1193"/>
      <c r="DNF1906" s="1193"/>
      <c r="DNG1906" s="2153" t="s">
        <v>769</v>
      </c>
      <c r="DNH1906" s="1800" t="s">
        <v>745</v>
      </c>
      <c r="DNI1906" s="2156">
        <v>0</v>
      </c>
      <c r="DNJ1906" s="2156">
        <v>17895</v>
      </c>
      <c r="DNK1906" s="2157">
        <v>0</v>
      </c>
      <c r="DNL1906" s="1230">
        <f t="shared" si="1227"/>
        <v>0</v>
      </c>
      <c r="DNM1906" s="1193"/>
      <c r="DNN1906" s="1193"/>
      <c r="DNO1906" s="2153" t="s">
        <v>769</v>
      </c>
      <c r="DNP1906" s="1800" t="s">
        <v>745</v>
      </c>
      <c r="DNQ1906" s="2156">
        <v>0</v>
      </c>
      <c r="DNR1906" s="2156">
        <v>17895</v>
      </c>
      <c r="DNS1906" s="2157">
        <v>0</v>
      </c>
      <c r="DNT1906" s="1230">
        <f t="shared" si="1229"/>
        <v>0</v>
      </c>
      <c r="DNU1906" s="1193"/>
      <c r="DNV1906" s="1193"/>
      <c r="DNW1906" s="2153" t="s">
        <v>769</v>
      </c>
      <c r="DNX1906" s="1800" t="s">
        <v>745</v>
      </c>
      <c r="DNY1906" s="2156">
        <v>0</v>
      </c>
      <c r="DNZ1906" s="2156">
        <v>17895</v>
      </c>
      <c r="DOA1906" s="2157">
        <v>0</v>
      </c>
      <c r="DOB1906" s="1230">
        <f t="shared" si="1231"/>
        <v>0</v>
      </c>
      <c r="DOC1906" s="1193"/>
      <c r="DOD1906" s="1193"/>
      <c r="DOE1906" s="2153" t="s">
        <v>769</v>
      </c>
      <c r="DOF1906" s="1800" t="s">
        <v>745</v>
      </c>
      <c r="DOG1906" s="2156">
        <v>0</v>
      </c>
      <c r="DOH1906" s="2156">
        <v>17895</v>
      </c>
      <c r="DOI1906" s="2157">
        <v>0</v>
      </c>
      <c r="DOJ1906" s="1230">
        <f t="shared" si="1233"/>
        <v>0</v>
      </c>
      <c r="DOK1906" s="1193"/>
      <c r="DOL1906" s="1193"/>
      <c r="DOM1906" s="2153" t="s">
        <v>769</v>
      </c>
      <c r="DON1906" s="1800" t="s">
        <v>745</v>
      </c>
      <c r="DOO1906" s="2156">
        <v>0</v>
      </c>
      <c r="DOP1906" s="2156">
        <v>17895</v>
      </c>
      <c r="DOQ1906" s="2157">
        <v>0</v>
      </c>
      <c r="DOR1906" s="1230">
        <f t="shared" si="1235"/>
        <v>0</v>
      </c>
      <c r="DOS1906" s="1193"/>
      <c r="DOT1906" s="1193"/>
      <c r="DOU1906" s="2153" t="s">
        <v>769</v>
      </c>
      <c r="DOV1906" s="1800" t="s">
        <v>745</v>
      </c>
      <c r="DOW1906" s="2156">
        <v>0</v>
      </c>
      <c r="DOX1906" s="2156">
        <v>17895</v>
      </c>
      <c r="DOY1906" s="2157">
        <v>0</v>
      </c>
      <c r="DOZ1906" s="1230">
        <f t="shared" si="1237"/>
        <v>0</v>
      </c>
      <c r="DPA1906" s="1193"/>
      <c r="DPB1906" s="1193"/>
      <c r="DPC1906" s="2153" t="s">
        <v>769</v>
      </c>
      <c r="DPD1906" s="1800" t="s">
        <v>745</v>
      </c>
      <c r="DPE1906" s="2156">
        <v>0</v>
      </c>
      <c r="DPF1906" s="2156">
        <v>17895</v>
      </c>
      <c r="DPG1906" s="2157">
        <v>0</v>
      </c>
      <c r="DPH1906" s="1230">
        <f t="shared" si="1239"/>
        <v>0</v>
      </c>
      <c r="DPI1906" s="1193"/>
      <c r="DPJ1906" s="1193"/>
      <c r="DPK1906" s="2153" t="s">
        <v>769</v>
      </c>
      <c r="DPL1906" s="1800" t="s">
        <v>745</v>
      </c>
      <c r="DPM1906" s="2156">
        <v>0</v>
      </c>
      <c r="DPN1906" s="2156">
        <v>17895</v>
      </c>
      <c r="DPO1906" s="2157">
        <v>0</v>
      </c>
      <c r="DPP1906" s="1230">
        <f t="shared" si="1241"/>
        <v>0</v>
      </c>
      <c r="DPQ1906" s="1193"/>
      <c r="DPR1906" s="1193"/>
      <c r="DPS1906" s="2153" t="s">
        <v>769</v>
      </c>
      <c r="DPT1906" s="1800" t="s">
        <v>745</v>
      </c>
      <c r="DPU1906" s="2156">
        <v>0</v>
      </c>
      <c r="DPV1906" s="2156">
        <v>17895</v>
      </c>
      <c r="DPW1906" s="2157">
        <v>0</v>
      </c>
      <c r="DPX1906" s="1230">
        <f t="shared" si="1243"/>
        <v>0</v>
      </c>
      <c r="DPY1906" s="1193"/>
      <c r="DPZ1906" s="1193"/>
      <c r="DQA1906" s="2153" t="s">
        <v>769</v>
      </c>
      <c r="DQB1906" s="1800" t="s">
        <v>745</v>
      </c>
      <c r="DQC1906" s="2156">
        <v>0</v>
      </c>
      <c r="DQD1906" s="2156">
        <v>17895</v>
      </c>
      <c r="DQE1906" s="2157">
        <v>0</v>
      </c>
      <c r="DQF1906" s="1230">
        <f t="shared" si="1245"/>
        <v>0</v>
      </c>
      <c r="DQG1906" s="1193"/>
      <c r="DQH1906" s="1193"/>
      <c r="DQI1906" s="2153" t="s">
        <v>769</v>
      </c>
      <c r="DQJ1906" s="1800" t="s">
        <v>745</v>
      </c>
      <c r="DQK1906" s="2156">
        <v>0</v>
      </c>
      <c r="DQL1906" s="2156">
        <v>17895</v>
      </c>
      <c r="DQM1906" s="2157">
        <v>0</v>
      </c>
      <c r="DQN1906" s="1230">
        <f t="shared" si="1247"/>
        <v>0</v>
      </c>
      <c r="DQO1906" s="1193"/>
      <c r="DQP1906" s="1193"/>
      <c r="DQQ1906" s="2153" t="s">
        <v>769</v>
      </c>
      <c r="DQR1906" s="1800" t="s">
        <v>745</v>
      </c>
      <c r="DQS1906" s="2156">
        <v>0</v>
      </c>
      <c r="DQT1906" s="2156">
        <v>17895</v>
      </c>
      <c r="DQU1906" s="2157">
        <v>0</v>
      </c>
      <c r="DQV1906" s="1230">
        <f t="shared" si="1249"/>
        <v>0</v>
      </c>
      <c r="DQW1906" s="1193"/>
      <c r="DQX1906" s="1193"/>
      <c r="DQY1906" s="2153" t="s">
        <v>769</v>
      </c>
      <c r="DQZ1906" s="1800" t="s">
        <v>745</v>
      </c>
      <c r="DRA1906" s="2156">
        <v>0</v>
      </c>
      <c r="DRB1906" s="2156">
        <v>17895</v>
      </c>
      <c r="DRC1906" s="2157">
        <v>0</v>
      </c>
      <c r="DRD1906" s="1230">
        <f t="shared" si="1251"/>
        <v>0</v>
      </c>
      <c r="DRE1906" s="1193"/>
      <c r="DRF1906" s="1193"/>
      <c r="DRG1906" s="2153" t="s">
        <v>769</v>
      </c>
      <c r="DRH1906" s="1800" t="s">
        <v>745</v>
      </c>
      <c r="DRI1906" s="2156">
        <v>0</v>
      </c>
      <c r="DRJ1906" s="2156">
        <v>17895</v>
      </c>
      <c r="DRK1906" s="2157">
        <v>0</v>
      </c>
      <c r="DRL1906" s="1230">
        <f t="shared" si="1253"/>
        <v>0</v>
      </c>
      <c r="DRM1906" s="1193"/>
      <c r="DRN1906" s="1193"/>
      <c r="DRO1906" s="2153" t="s">
        <v>769</v>
      </c>
      <c r="DRP1906" s="1800" t="s">
        <v>745</v>
      </c>
      <c r="DRQ1906" s="2156">
        <v>0</v>
      </c>
      <c r="DRR1906" s="2156">
        <v>17895</v>
      </c>
      <c r="DRS1906" s="2157">
        <v>0</v>
      </c>
      <c r="DRT1906" s="1230">
        <f t="shared" si="1255"/>
        <v>0</v>
      </c>
      <c r="DRU1906" s="1193"/>
      <c r="DRV1906" s="1193"/>
      <c r="DRW1906" s="2153" t="s">
        <v>769</v>
      </c>
      <c r="DRX1906" s="1800" t="s">
        <v>745</v>
      </c>
      <c r="DRY1906" s="2156">
        <v>0</v>
      </c>
      <c r="DRZ1906" s="2156">
        <v>17895</v>
      </c>
      <c r="DSA1906" s="2157">
        <v>0</v>
      </c>
      <c r="DSB1906" s="1230">
        <f t="shared" si="1257"/>
        <v>0</v>
      </c>
      <c r="DSC1906" s="1193"/>
      <c r="DSD1906" s="1193"/>
      <c r="DSE1906" s="2153" t="s">
        <v>769</v>
      </c>
      <c r="DSF1906" s="1800" t="s">
        <v>745</v>
      </c>
      <c r="DSG1906" s="2156">
        <v>0</v>
      </c>
      <c r="DSH1906" s="2156">
        <v>17895</v>
      </c>
      <c r="DSI1906" s="2157">
        <v>0</v>
      </c>
      <c r="DSJ1906" s="1230">
        <f t="shared" si="1259"/>
        <v>0</v>
      </c>
      <c r="DSK1906" s="1193"/>
      <c r="DSL1906" s="1193"/>
      <c r="DSM1906" s="2153" t="s">
        <v>769</v>
      </c>
      <c r="DSN1906" s="1800" t="s">
        <v>745</v>
      </c>
      <c r="DSO1906" s="2156">
        <v>0</v>
      </c>
      <c r="DSP1906" s="2156">
        <v>17895</v>
      </c>
      <c r="DSQ1906" s="2157">
        <v>0</v>
      </c>
      <c r="DSR1906" s="1230">
        <f t="shared" si="1261"/>
        <v>0</v>
      </c>
      <c r="DSS1906" s="1193"/>
      <c r="DST1906" s="1193"/>
      <c r="DSU1906" s="2153" t="s">
        <v>769</v>
      </c>
      <c r="DSV1906" s="1800" t="s">
        <v>745</v>
      </c>
      <c r="DSW1906" s="2156">
        <v>0</v>
      </c>
      <c r="DSX1906" s="2156">
        <v>17895</v>
      </c>
      <c r="DSY1906" s="2157">
        <v>0</v>
      </c>
      <c r="DSZ1906" s="1230">
        <f t="shared" si="1263"/>
        <v>0</v>
      </c>
      <c r="DTA1906" s="1193"/>
      <c r="DTB1906" s="1193"/>
      <c r="DTC1906" s="2153" t="s">
        <v>769</v>
      </c>
      <c r="DTD1906" s="1800" t="s">
        <v>745</v>
      </c>
      <c r="DTE1906" s="2156">
        <v>0</v>
      </c>
      <c r="DTF1906" s="2156">
        <v>17895</v>
      </c>
      <c r="DTG1906" s="2157">
        <v>0</v>
      </c>
      <c r="DTH1906" s="1230">
        <f t="shared" si="1265"/>
        <v>0</v>
      </c>
      <c r="DTI1906" s="1193"/>
      <c r="DTJ1906" s="1193"/>
      <c r="DTK1906" s="2153" t="s">
        <v>769</v>
      </c>
      <c r="DTL1906" s="1800" t="s">
        <v>745</v>
      </c>
      <c r="DTM1906" s="2156">
        <v>0</v>
      </c>
      <c r="DTN1906" s="2156">
        <v>17895</v>
      </c>
      <c r="DTO1906" s="2157">
        <v>0</v>
      </c>
      <c r="DTP1906" s="1230">
        <f t="shared" si="1267"/>
        <v>0</v>
      </c>
      <c r="DTQ1906" s="1193"/>
      <c r="DTR1906" s="1193"/>
      <c r="DTS1906" s="2153" t="s">
        <v>769</v>
      </c>
      <c r="DTT1906" s="1800" t="s">
        <v>745</v>
      </c>
      <c r="DTU1906" s="2156">
        <v>0</v>
      </c>
      <c r="DTV1906" s="2156">
        <v>17895</v>
      </c>
      <c r="DTW1906" s="2157">
        <v>0</v>
      </c>
      <c r="DTX1906" s="1230">
        <f t="shared" si="1269"/>
        <v>0</v>
      </c>
      <c r="DTY1906" s="1193"/>
      <c r="DTZ1906" s="1193"/>
      <c r="DUA1906" s="2153" t="s">
        <v>769</v>
      </c>
      <c r="DUB1906" s="1800" t="s">
        <v>745</v>
      </c>
      <c r="DUC1906" s="2156">
        <v>0</v>
      </c>
      <c r="DUD1906" s="2156">
        <v>17895</v>
      </c>
      <c r="DUE1906" s="2157">
        <v>0</v>
      </c>
      <c r="DUF1906" s="1230">
        <f t="shared" si="1271"/>
        <v>0</v>
      </c>
      <c r="DUG1906" s="1193"/>
      <c r="DUH1906" s="1193"/>
      <c r="DUI1906" s="2153" t="s">
        <v>769</v>
      </c>
      <c r="DUJ1906" s="1800" t="s">
        <v>745</v>
      </c>
      <c r="DUK1906" s="2156">
        <v>0</v>
      </c>
      <c r="DUL1906" s="2156">
        <v>17895</v>
      </c>
      <c r="DUM1906" s="2157">
        <v>0</v>
      </c>
      <c r="DUN1906" s="1230">
        <f t="shared" si="1273"/>
        <v>0</v>
      </c>
      <c r="DUO1906" s="1193"/>
      <c r="DUP1906" s="1193"/>
      <c r="DUQ1906" s="2153" t="s">
        <v>769</v>
      </c>
      <c r="DUR1906" s="1800" t="s">
        <v>745</v>
      </c>
      <c r="DUS1906" s="2156">
        <v>0</v>
      </c>
      <c r="DUT1906" s="2156">
        <v>17895</v>
      </c>
      <c r="DUU1906" s="2157">
        <v>0</v>
      </c>
      <c r="DUV1906" s="1230">
        <f t="shared" si="1275"/>
        <v>0</v>
      </c>
      <c r="DUW1906" s="1193"/>
      <c r="DUX1906" s="1193"/>
      <c r="DUY1906" s="2153" t="s">
        <v>769</v>
      </c>
      <c r="DUZ1906" s="1800" t="s">
        <v>745</v>
      </c>
      <c r="DVA1906" s="2156">
        <v>0</v>
      </c>
      <c r="DVB1906" s="2156">
        <v>17895</v>
      </c>
      <c r="DVC1906" s="2157">
        <v>0</v>
      </c>
      <c r="DVD1906" s="1230">
        <f t="shared" si="1277"/>
        <v>0</v>
      </c>
      <c r="DVE1906" s="1193"/>
      <c r="DVF1906" s="1193"/>
      <c r="DVG1906" s="2153" t="s">
        <v>769</v>
      </c>
      <c r="DVH1906" s="1800" t="s">
        <v>745</v>
      </c>
      <c r="DVI1906" s="2156">
        <v>0</v>
      </c>
      <c r="DVJ1906" s="2156">
        <v>17895</v>
      </c>
      <c r="DVK1906" s="2157">
        <v>0</v>
      </c>
      <c r="DVL1906" s="1230">
        <f t="shared" si="1279"/>
        <v>0</v>
      </c>
      <c r="DVM1906" s="1193"/>
      <c r="DVN1906" s="1193"/>
      <c r="DVO1906" s="2153" t="s">
        <v>769</v>
      </c>
      <c r="DVP1906" s="1800" t="s">
        <v>745</v>
      </c>
      <c r="DVQ1906" s="2156">
        <v>0</v>
      </c>
      <c r="DVR1906" s="2156">
        <v>17895</v>
      </c>
      <c r="DVS1906" s="2157">
        <v>0</v>
      </c>
      <c r="DVT1906" s="1230">
        <f t="shared" si="1281"/>
        <v>0</v>
      </c>
      <c r="DVU1906" s="1193"/>
      <c r="DVV1906" s="1193"/>
      <c r="DVW1906" s="2153" t="s">
        <v>769</v>
      </c>
      <c r="DVX1906" s="1800" t="s">
        <v>745</v>
      </c>
      <c r="DVY1906" s="2156">
        <v>0</v>
      </c>
      <c r="DVZ1906" s="2156">
        <v>17895</v>
      </c>
      <c r="DWA1906" s="2157">
        <v>0</v>
      </c>
      <c r="DWB1906" s="1230">
        <f t="shared" si="1283"/>
        <v>0</v>
      </c>
      <c r="DWC1906" s="1193"/>
      <c r="DWD1906" s="1193"/>
      <c r="DWE1906" s="2153" t="s">
        <v>769</v>
      </c>
      <c r="DWF1906" s="1800" t="s">
        <v>745</v>
      </c>
      <c r="DWG1906" s="2156">
        <v>0</v>
      </c>
      <c r="DWH1906" s="2156">
        <v>17895</v>
      </c>
      <c r="DWI1906" s="2157">
        <v>0</v>
      </c>
      <c r="DWJ1906" s="1230">
        <f t="shared" si="1285"/>
        <v>0</v>
      </c>
      <c r="DWK1906" s="1193"/>
      <c r="DWL1906" s="1193"/>
      <c r="DWM1906" s="2153" t="s">
        <v>769</v>
      </c>
      <c r="DWN1906" s="1800" t="s">
        <v>745</v>
      </c>
      <c r="DWO1906" s="2156">
        <v>0</v>
      </c>
      <c r="DWP1906" s="2156">
        <v>17895</v>
      </c>
      <c r="DWQ1906" s="2157">
        <v>0</v>
      </c>
      <c r="DWR1906" s="1230">
        <f t="shared" si="1287"/>
        <v>0</v>
      </c>
      <c r="DWS1906" s="1193"/>
      <c r="DWT1906" s="1193"/>
      <c r="DWU1906" s="2153" t="s">
        <v>769</v>
      </c>
      <c r="DWV1906" s="1800" t="s">
        <v>745</v>
      </c>
      <c r="DWW1906" s="2156">
        <v>0</v>
      </c>
      <c r="DWX1906" s="2156">
        <v>17895</v>
      </c>
      <c r="DWY1906" s="2157">
        <v>0</v>
      </c>
      <c r="DWZ1906" s="1230">
        <f t="shared" si="1289"/>
        <v>0</v>
      </c>
      <c r="DXA1906" s="1193"/>
      <c r="DXB1906" s="1193"/>
      <c r="DXC1906" s="2153" t="s">
        <v>769</v>
      </c>
      <c r="DXD1906" s="1800" t="s">
        <v>745</v>
      </c>
      <c r="DXE1906" s="2156">
        <v>0</v>
      </c>
      <c r="DXF1906" s="2156">
        <v>17895</v>
      </c>
      <c r="DXG1906" s="2157">
        <v>0</v>
      </c>
      <c r="DXH1906" s="1230">
        <f t="shared" si="1291"/>
        <v>0</v>
      </c>
      <c r="DXI1906" s="1193"/>
      <c r="DXJ1906" s="1193"/>
      <c r="DXK1906" s="2153" t="s">
        <v>769</v>
      </c>
      <c r="DXL1906" s="1800" t="s">
        <v>745</v>
      </c>
      <c r="DXM1906" s="2156">
        <v>0</v>
      </c>
      <c r="DXN1906" s="2156">
        <v>17895</v>
      </c>
      <c r="DXO1906" s="2157">
        <v>0</v>
      </c>
      <c r="DXP1906" s="1230">
        <f t="shared" si="1293"/>
        <v>0</v>
      </c>
      <c r="DXQ1906" s="1193"/>
      <c r="DXR1906" s="1193"/>
      <c r="DXS1906" s="2153" t="s">
        <v>769</v>
      </c>
      <c r="DXT1906" s="1800" t="s">
        <v>745</v>
      </c>
      <c r="DXU1906" s="2156">
        <v>0</v>
      </c>
      <c r="DXV1906" s="2156">
        <v>17895</v>
      </c>
      <c r="DXW1906" s="2157">
        <v>0</v>
      </c>
      <c r="DXX1906" s="1230">
        <f t="shared" si="1295"/>
        <v>0</v>
      </c>
      <c r="DXY1906" s="1193"/>
      <c r="DXZ1906" s="1193"/>
      <c r="DYA1906" s="2153" t="s">
        <v>769</v>
      </c>
      <c r="DYB1906" s="1800" t="s">
        <v>745</v>
      </c>
      <c r="DYC1906" s="2156">
        <v>0</v>
      </c>
      <c r="DYD1906" s="2156">
        <v>17895</v>
      </c>
      <c r="DYE1906" s="2157">
        <v>0</v>
      </c>
      <c r="DYF1906" s="1230">
        <f t="shared" si="1297"/>
        <v>0</v>
      </c>
      <c r="DYG1906" s="1193"/>
      <c r="DYH1906" s="1193"/>
      <c r="DYI1906" s="2153" t="s">
        <v>769</v>
      </c>
      <c r="DYJ1906" s="1800" t="s">
        <v>745</v>
      </c>
      <c r="DYK1906" s="2156">
        <v>0</v>
      </c>
      <c r="DYL1906" s="2156">
        <v>17895</v>
      </c>
      <c r="DYM1906" s="2157">
        <v>0</v>
      </c>
      <c r="DYN1906" s="1230">
        <f t="shared" si="1299"/>
        <v>0</v>
      </c>
      <c r="DYO1906" s="1193"/>
      <c r="DYP1906" s="1193"/>
      <c r="DYQ1906" s="2153" t="s">
        <v>769</v>
      </c>
      <c r="DYR1906" s="1800" t="s">
        <v>745</v>
      </c>
      <c r="DYS1906" s="2156">
        <v>0</v>
      </c>
      <c r="DYT1906" s="2156">
        <v>17895</v>
      </c>
      <c r="DYU1906" s="2157">
        <v>0</v>
      </c>
      <c r="DYV1906" s="1230">
        <f t="shared" si="1301"/>
        <v>0</v>
      </c>
      <c r="DYW1906" s="1193"/>
      <c r="DYX1906" s="1193"/>
      <c r="DYY1906" s="2153" t="s">
        <v>769</v>
      </c>
      <c r="DYZ1906" s="1800" t="s">
        <v>745</v>
      </c>
      <c r="DZA1906" s="2156">
        <v>0</v>
      </c>
      <c r="DZB1906" s="2156">
        <v>17895</v>
      </c>
      <c r="DZC1906" s="2157">
        <v>0</v>
      </c>
      <c r="DZD1906" s="1230">
        <f t="shared" si="1303"/>
        <v>0</v>
      </c>
      <c r="DZE1906" s="1193"/>
      <c r="DZF1906" s="1193"/>
      <c r="DZG1906" s="2153" t="s">
        <v>769</v>
      </c>
      <c r="DZH1906" s="1800" t="s">
        <v>745</v>
      </c>
      <c r="DZI1906" s="2156">
        <v>0</v>
      </c>
      <c r="DZJ1906" s="2156">
        <v>17895</v>
      </c>
      <c r="DZK1906" s="2157">
        <v>0</v>
      </c>
      <c r="DZL1906" s="1230">
        <f t="shared" si="1305"/>
        <v>0</v>
      </c>
      <c r="DZM1906" s="1193"/>
      <c r="DZN1906" s="1193"/>
      <c r="DZO1906" s="2153" t="s">
        <v>769</v>
      </c>
      <c r="DZP1906" s="1800" t="s">
        <v>745</v>
      </c>
      <c r="DZQ1906" s="2156">
        <v>0</v>
      </c>
      <c r="DZR1906" s="2156">
        <v>17895</v>
      </c>
      <c r="DZS1906" s="2157">
        <v>0</v>
      </c>
      <c r="DZT1906" s="1230">
        <f t="shared" si="1307"/>
        <v>0</v>
      </c>
      <c r="DZU1906" s="1193"/>
      <c r="DZV1906" s="1193"/>
      <c r="DZW1906" s="2153" t="s">
        <v>769</v>
      </c>
      <c r="DZX1906" s="1800" t="s">
        <v>745</v>
      </c>
      <c r="DZY1906" s="2156">
        <v>0</v>
      </c>
      <c r="DZZ1906" s="2156">
        <v>17895</v>
      </c>
      <c r="EAA1906" s="2157">
        <v>0</v>
      </c>
      <c r="EAB1906" s="1230">
        <f t="shared" si="1309"/>
        <v>0</v>
      </c>
      <c r="EAC1906" s="1193"/>
      <c r="EAD1906" s="1193"/>
      <c r="EAE1906" s="2153" t="s">
        <v>769</v>
      </c>
      <c r="EAF1906" s="1800" t="s">
        <v>745</v>
      </c>
      <c r="EAG1906" s="2156">
        <v>0</v>
      </c>
      <c r="EAH1906" s="2156">
        <v>17895</v>
      </c>
      <c r="EAI1906" s="2157">
        <v>0</v>
      </c>
      <c r="EAJ1906" s="1230">
        <f t="shared" si="1311"/>
        <v>0</v>
      </c>
      <c r="EAK1906" s="1193"/>
      <c r="EAL1906" s="1193"/>
      <c r="EAM1906" s="2153" t="s">
        <v>769</v>
      </c>
      <c r="EAN1906" s="1800" t="s">
        <v>745</v>
      </c>
      <c r="EAO1906" s="2156">
        <v>0</v>
      </c>
      <c r="EAP1906" s="2156">
        <v>17895</v>
      </c>
      <c r="EAQ1906" s="2157">
        <v>0</v>
      </c>
      <c r="EAR1906" s="1230">
        <f t="shared" si="1313"/>
        <v>0</v>
      </c>
      <c r="EAS1906" s="1193"/>
      <c r="EAT1906" s="1193"/>
      <c r="EAU1906" s="2153" t="s">
        <v>769</v>
      </c>
      <c r="EAV1906" s="1800" t="s">
        <v>745</v>
      </c>
      <c r="EAW1906" s="2156">
        <v>0</v>
      </c>
      <c r="EAX1906" s="2156">
        <v>17895</v>
      </c>
      <c r="EAY1906" s="2157">
        <v>0</v>
      </c>
      <c r="EAZ1906" s="1230">
        <f t="shared" si="1315"/>
        <v>0</v>
      </c>
      <c r="EBA1906" s="1193"/>
      <c r="EBB1906" s="1193"/>
      <c r="EBC1906" s="2153" t="s">
        <v>769</v>
      </c>
      <c r="EBD1906" s="1800" t="s">
        <v>745</v>
      </c>
      <c r="EBE1906" s="2156">
        <v>0</v>
      </c>
      <c r="EBF1906" s="2156">
        <v>17895</v>
      </c>
      <c r="EBG1906" s="2157">
        <v>0</v>
      </c>
      <c r="EBH1906" s="1230">
        <f t="shared" si="1317"/>
        <v>0</v>
      </c>
      <c r="EBI1906" s="1193"/>
      <c r="EBJ1906" s="1193"/>
      <c r="EBK1906" s="2153" t="s">
        <v>769</v>
      </c>
      <c r="EBL1906" s="1800" t="s">
        <v>745</v>
      </c>
      <c r="EBM1906" s="2156">
        <v>0</v>
      </c>
      <c r="EBN1906" s="2156">
        <v>17895</v>
      </c>
      <c r="EBO1906" s="2157">
        <v>0</v>
      </c>
      <c r="EBP1906" s="1230">
        <f t="shared" si="1319"/>
        <v>0</v>
      </c>
      <c r="EBQ1906" s="1193"/>
      <c r="EBR1906" s="1193"/>
      <c r="EBS1906" s="2153" t="s">
        <v>769</v>
      </c>
      <c r="EBT1906" s="1800" t="s">
        <v>745</v>
      </c>
      <c r="EBU1906" s="2156">
        <v>0</v>
      </c>
      <c r="EBV1906" s="2156">
        <v>17895</v>
      </c>
      <c r="EBW1906" s="2157">
        <v>0</v>
      </c>
      <c r="EBX1906" s="1230">
        <f t="shared" si="1321"/>
        <v>0</v>
      </c>
      <c r="EBY1906" s="1193"/>
      <c r="EBZ1906" s="1193"/>
      <c r="ECA1906" s="2153" t="s">
        <v>769</v>
      </c>
      <c r="ECB1906" s="1800" t="s">
        <v>745</v>
      </c>
      <c r="ECC1906" s="2156">
        <v>0</v>
      </c>
      <c r="ECD1906" s="2156">
        <v>17895</v>
      </c>
      <c r="ECE1906" s="2157">
        <v>0</v>
      </c>
      <c r="ECF1906" s="1230">
        <f t="shared" si="1323"/>
        <v>0</v>
      </c>
      <c r="ECG1906" s="1193"/>
      <c r="ECH1906" s="1193"/>
      <c r="ECI1906" s="2153" t="s">
        <v>769</v>
      </c>
      <c r="ECJ1906" s="1800" t="s">
        <v>745</v>
      </c>
      <c r="ECK1906" s="2156">
        <v>0</v>
      </c>
      <c r="ECL1906" s="2156">
        <v>17895</v>
      </c>
      <c r="ECM1906" s="2157">
        <v>0</v>
      </c>
      <c r="ECN1906" s="1230">
        <f t="shared" si="1325"/>
        <v>0</v>
      </c>
      <c r="ECO1906" s="1193"/>
      <c r="ECP1906" s="1193"/>
      <c r="ECQ1906" s="2153" t="s">
        <v>769</v>
      </c>
      <c r="ECR1906" s="1800" t="s">
        <v>745</v>
      </c>
      <c r="ECS1906" s="2156">
        <v>0</v>
      </c>
      <c r="ECT1906" s="2156">
        <v>17895</v>
      </c>
      <c r="ECU1906" s="2157">
        <v>0</v>
      </c>
      <c r="ECV1906" s="1230">
        <f t="shared" si="1327"/>
        <v>0</v>
      </c>
      <c r="ECW1906" s="1193"/>
      <c r="ECX1906" s="1193"/>
      <c r="ECY1906" s="2153" t="s">
        <v>769</v>
      </c>
      <c r="ECZ1906" s="1800" t="s">
        <v>745</v>
      </c>
      <c r="EDA1906" s="2156">
        <v>0</v>
      </c>
      <c r="EDB1906" s="2156">
        <v>17895</v>
      </c>
      <c r="EDC1906" s="2157">
        <v>0</v>
      </c>
      <c r="EDD1906" s="1230">
        <f t="shared" si="1329"/>
        <v>0</v>
      </c>
      <c r="EDE1906" s="1193"/>
      <c r="EDF1906" s="1193"/>
      <c r="EDG1906" s="2153" t="s">
        <v>769</v>
      </c>
      <c r="EDH1906" s="1800" t="s">
        <v>745</v>
      </c>
      <c r="EDI1906" s="2156">
        <v>0</v>
      </c>
      <c r="EDJ1906" s="2156">
        <v>17895</v>
      </c>
      <c r="EDK1906" s="2157">
        <v>0</v>
      </c>
      <c r="EDL1906" s="1230">
        <f t="shared" si="1331"/>
        <v>0</v>
      </c>
      <c r="EDM1906" s="1193"/>
      <c r="EDN1906" s="1193"/>
      <c r="EDO1906" s="2153" t="s">
        <v>769</v>
      </c>
      <c r="EDP1906" s="1800" t="s">
        <v>745</v>
      </c>
      <c r="EDQ1906" s="2156">
        <v>0</v>
      </c>
      <c r="EDR1906" s="2156">
        <v>17895</v>
      </c>
      <c r="EDS1906" s="2157">
        <v>0</v>
      </c>
      <c r="EDT1906" s="1230">
        <f t="shared" si="1333"/>
        <v>0</v>
      </c>
      <c r="EDU1906" s="1193"/>
      <c r="EDV1906" s="1193"/>
      <c r="EDW1906" s="2153" t="s">
        <v>769</v>
      </c>
      <c r="EDX1906" s="1800" t="s">
        <v>745</v>
      </c>
      <c r="EDY1906" s="2156">
        <v>0</v>
      </c>
      <c r="EDZ1906" s="2156">
        <v>17895</v>
      </c>
      <c r="EEA1906" s="2157">
        <v>0</v>
      </c>
      <c r="EEB1906" s="1230">
        <f t="shared" si="1335"/>
        <v>0</v>
      </c>
      <c r="EEC1906" s="1193"/>
      <c r="EED1906" s="1193"/>
      <c r="EEE1906" s="2153" t="s">
        <v>769</v>
      </c>
      <c r="EEF1906" s="1800" t="s">
        <v>745</v>
      </c>
      <c r="EEG1906" s="2156">
        <v>0</v>
      </c>
      <c r="EEH1906" s="2156">
        <v>17895</v>
      </c>
      <c r="EEI1906" s="2157">
        <v>0</v>
      </c>
      <c r="EEJ1906" s="1230">
        <f t="shared" si="1337"/>
        <v>0</v>
      </c>
      <c r="EEK1906" s="1193"/>
      <c r="EEL1906" s="1193"/>
      <c r="EEM1906" s="2153" t="s">
        <v>769</v>
      </c>
      <c r="EEN1906" s="1800" t="s">
        <v>745</v>
      </c>
      <c r="EEO1906" s="2156">
        <v>0</v>
      </c>
      <c r="EEP1906" s="2156">
        <v>17895</v>
      </c>
      <c r="EEQ1906" s="2157">
        <v>0</v>
      </c>
      <c r="EER1906" s="1230">
        <f t="shared" si="1339"/>
        <v>0</v>
      </c>
      <c r="EES1906" s="1193"/>
      <c r="EET1906" s="1193"/>
      <c r="EEU1906" s="2153" t="s">
        <v>769</v>
      </c>
      <c r="EEV1906" s="1800" t="s">
        <v>745</v>
      </c>
      <c r="EEW1906" s="2156">
        <v>0</v>
      </c>
      <c r="EEX1906" s="2156">
        <v>17895</v>
      </c>
      <c r="EEY1906" s="2157">
        <v>0</v>
      </c>
      <c r="EEZ1906" s="1230">
        <f t="shared" si="1341"/>
        <v>0</v>
      </c>
      <c r="EFA1906" s="1193"/>
      <c r="EFB1906" s="1193"/>
      <c r="EFC1906" s="2153" t="s">
        <v>769</v>
      </c>
      <c r="EFD1906" s="1800" t="s">
        <v>745</v>
      </c>
      <c r="EFE1906" s="2156">
        <v>0</v>
      </c>
      <c r="EFF1906" s="2156">
        <v>17895</v>
      </c>
      <c r="EFG1906" s="2157">
        <v>0</v>
      </c>
      <c r="EFH1906" s="1230">
        <f t="shared" si="1343"/>
        <v>0</v>
      </c>
      <c r="EFI1906" s="1193"/>
      <c r="EFJ1906" s="1193"/>
      <c r="EFK1906" s="2153" t="s">
        <v>769</v>
      </c>
      <c r="EFL1906" s="1800" t="s">
        <v>745</v>
      </c>
      <c r="EFM1906" s="2156">
        <v>0</v>
      </c>
      <c r="EFN1906" s="2156">
        <v>17895</v>
      </c>
      <c r="EFO1906" s="2157">
        <v>0</v>
      </c>
      <c r="EFP1906" s="1230">
        <f t="shared" si="1345"/>
        <v>0</v>
      </c>
      <c r="EFQ1906" s="1193"/>
      <c r="EFR1906" s="1193"/>
      <c r="EFS1906" s="2153" t="s">
        <v>769</v>
      </c>
      <c r="EFT1906" s="1800" t="s">
        <v>745</v>
      </c>
      <c r="EFU1906" s="2156">
        <v>0</v>
      </c>
      <c r="EFV1906" s="2156">
        <v>17895</v>
      </c>
      <c r="EFW1906" s="2157">
        <v>0</v>
      </c>
      <c r="EFX1906" s="1230">
        <f t="shared" si="1347"/>
        <v>0</v>
      </c>
      <c r="EFY1906" s="1193"/>
      <c r="EFZ1906" s="1193"/>
      <c r="EGA1906" s="2153" t="s">
        <v>769</v>
      </c>
      <c r="EGB1906" s="1800" t="s">
        <v>745</v>
      </c>
      <c r="EGC1906" s="2156">
        <v>0</v>
      </c>
      <c r="EGD1906" s="2156">
        <v>17895</v>
      </c>
      <c r="EGE1906" s="2157">
        <v>0</v>
      </c>
      <c r="EGF1906" s="1230">
        <f t="shared" si="1349"/>
        <v>0</v>
      </c>
      <c r="EGG1906" s="1193"/>
      <c r="EGH1906" s="1193"/>
      <c r="EGI1906" s="2153" t="s">
        <v>769</v>
      </c>
      <c r="EGJ1906" s="1800" t="s">
        <v>745</v>
      </c>
      <c r="EGK1906" s="2156">
        <v>0</v>
      </c>
      <c r="EGL1906" s="2156">
        <v>17895</v>
      </c>
      <c r="EGM1906" s="2157">
        <v>0</v>
      </c>
      <c r="EGN1906" s="1230">
        <f t="shared" si="1351"/>
        <v>0</v>
      </c>
      <c r="EGO1906" s="1193"/>
      <c r="EGP1906" s="1193"/>
      <c r="EGQ1906" s="2153" t="s">
        <v>769</v>
      </c>
      <c r="EGR1906" s="1800" t="s">
        <v>745</v>
      </c>
      <c r="EGS1906" s="2156">
        <v>0</v>
      </c>
      <c r="EGT1906" s="2156">
        <v>17895</v>
      </c>
      <c r="EGU1906" s="2157">
        <v>0</v>
      </c>
      <c r="EGV1906" s="1230">
        <f t="shared" si="1353"/>
        <v>0</v>
      </c>
      <c r="EGW1906" s="1193"/>
      <c r="EGX1906" s="1193"/>
      <c r="EGY1906" s="2153" t="s">
        <v>769</v>
      </c>
      <c r="EGZ1906" s="1800" t="s">
        <v>745</v>
      </c>
      <c r="EHA1906" s="2156">
        <v>0</v>
      </c>
      <c r="EHB1906" s="2156">
        <v>17895</v>
      </c>
      <c r="EHC1906" s="2157">
        <v>0</v>
      </c>
      <c r="EHD1906" s="1230">
        <f t="shared" si="1355"/>
        <v>0</v>
      </c>
      <c r="EHE1906" s="1193"/>
      <c r="EHF1906" s="1193"/>
      <c r="EHG1906" s="2153" t="s">
        <v>769</v>
      </c>
      <c r="EHH1906" s="1800" t="s">
        <v>745</v>
      </c>
      <c r="EHI1906" s="2156">
        <v>0</v>
      </c>
      <c r="EHJ1906" s="2156">
        <v>17895</v>
      </c>
      <c r="EHK1906" s="2157">
        <v>0</v>
      </c>
      <c r="EHL1906" s="1230">
        <f t="shared" si="1357"/>
        <v>0</v>
      </c>
      <c r="EHM1906" s="1193"/>
      <c r="EHN1906" s="1193"/>
      <c r="EHO1906" s="2153" t="s">
        <v>769</v>
      </c>
      <c r="EHP1906" s="1800" t="s">
        <v>745</v>
      </c>
      <c r="EHQ1906" s="2156">
        <v>0</v>
      </c>
      <c r="EHR1906" s="2156">
        <v>17895</v>
      </c>
      <c r="EHS1906" s="2157">
        <v>0</v>
      </c>
      <c r="EHT1906" s="1230">
        <f t="shared" si="1359"/>
        <v>0</v>
      </c>
      <c r="EHU1906" s="1193"/>
      <c r="EHV1906" s="1193"/>
      <c r="EHW1906" s="2153" t="s">
        <v>769</v>
      </c>
      <c r="EHX1906" s="1800" t="s">
        <v>745</v>
      </c>
      <c r="EHY1906" s="2156">
        <v>0</v>
      </c>
      <c r="EHZ1906" s="2156">
        <v>17895</v>
      </c>
      <c r="EIA1906" s="2157">
        <v>0</v>
      </c>
      <c r="EIB1906" s="1230">
        <f t="shared" si="1361"/>
        <v>0</v>
      </c>
      <c r="EIC1906" s="1193"/>
      <c r="EID1906" s="1193"/>
      <c r="EIE1906" s="2153" t="s">
        <v>769</v>
      </c>
      <c r="EIF1906" s="1800" t="s">
        <v>745</v>
      </c>
      <c r="EIG1906" s="2156">
        <v>0</v>
      </c>
      <c r="EIH1906" s="2156">
        <v>17895</v>
      </c>
      <c r="EII1906" s="2157">
        <v>0</v>
      </c>
      <c r="EIJ1906" s="1230">
        <f t="shared" si="1363"/>
        <v>0</v>
      </c>
      <c r="EIK1906" s="1193"/>
      <c r="EIL1906" s="1193"/>
      <c r="EIM1906" s="2153" t="s">
        <v>769</v>
      </c>
      <c r="EIN1906" s="1800" t="s">
        <v>745</v>
      </c>
      <c r="EIO1906" s="2156">
        <v>0</v>
      </c>
      <c r="EIP1906" s="2156">
        <v>17895</v>
      </c>
      <c r="EIQ1906" s="2157">
        <v>0</v>
      </c>
      <c r="EIR1906" s="1230">
        <f t="shared" si="1365"/>
        <v>0</v>
      </c>
      <c r="EIS1906" s="1193"/>
      <c r="EIT1906" s="1193"/>
      <c r="EIU1906" s="2153" t="s">
        <v>769</v>
      </c>
      <c r="EIV1906" s="1800" t="s">
        <v>745</v>
      </c>
      <c r="EIW1906" s="2156">
        <v>0</v>
      </c>
      <c r="EIX1906" s="2156">
        <v>17895</v>
      </c>
      <c r="EIY1906" s="2157">
        <v>0</v>
      </c>
      <c r="EIZ1906" s="1230">
        <f t="shared" si="1367"/>
        <v>0</v>
      </c>
      <c r="EJA1906" s="1193"/>
      <c r="EJB1906" s="1193"/>
      <c r="EJC1906" s="2153" t="s">
        <v>769</v>
      </c>
      <c r="EJD1906" s="1800" t="s">
        <v>745</v>
      </c>
      <c r="EJE1906" s="2156">
        <v>0</v>
      </c>
      <c r="EJF1906" s="2156">
        <v>17895</v>
      </c>
      <c r="EJG1906" s="2157">
        <v>0</v>
      </c>
      <c r="EJH1906" s="1230">
        <f t="shared" si="1369"/>
        <v>0</v>
      </c>
      <c r="EJI1906" s="1193"/>
      <c r="EJJ1906" s="1193"/>
      <c r="EJK1906" s="2153" t="s">
        <v>769</v>
      </c>
      <c r="EJL1906" s="1800" t="s">
        <v>745</v>
      </c>
      <c r="EJM1906" s="2156">
        <v>0</v>
      </c>
      <c r="EJN1906" s="2156">
        <v>17895</v>
      </c>
      <c r="EJO1906" s="2157">
        <v>0</v>
      </c>
      <c r="EJP1906" s="1230">
        <f t="shared" si="1371"/>
        <v>0</v>
      </c>
      <c r="EJQ1906" s="1193"/>
      <c r="EJR1906" s="1193"/>
      <c r="EJS1906" s="2153" t="s">
        <v>769</v>
      </c>
      <c r="EJT1906" s="1800" t="s">
        <v>745</v>
      </c>
      <c r="EJU1906" s="2156">
        <v>0</v>
      </c>
      <c r="EJV1906" s="2156">
        <v>17895</v>
      </c>
      <c r="EJW1906" s="2157">
        <v>0</v>
      </c>
      <c r="EJX1906" s="1230">
        <f t="shared" si="1373"/>
        <v>0</v>
      </c>
      <c r="EJY1906" s="1193"/>
      <c r="EJZ1906" s="1193"/>
      <c r="EKA1906" s="2153" t="s">
        <v>769</v>
      </c>
      <c r="EKB1906" s="1800" t="s">
        <v>745</v>
      </c>
      <c r="EKC1906" s="2156">
        <v>0</v>
      </c>
      <c r="EKD1906" s="2156">
        <v>17895</v>
      </c>
      <c r="EKE1906" s="2157">
        <v>0</v>
      </c>
      <c r="EKF1906" s="1230">
        <f t="shared" si="1375"/>
        <v>0</v>
      </c>
      <c r="EKG1906" s="1193"/>
      <c r="EKH1906" s="1193"/>
      <c r="EKI1906" s="2153" t="s">
        <v>769</v>
      </c>
      <c r="EKJ1906" s="1800" t="s">
        <v>745</v>
      </c>
      <c r="EKK1906" s="2156">
        <v>0</v>
      </c>
      <c r="EKL1906" s="2156">
        <v>17895</v>
      </c>
      <c r="EKM1906" s="2157">
        <v>0</v>
      </c>
      <c r="EKN1906" s="1230">
        <f t="shared" si="1377"/>
        <v>0</v>
      </c>
      <c r="EKO1906" s="1193"/>
      <c r="EKP1906" s="1193"/>
      <c r="EKQ1906" s="2153" t="s">
        <v>769</v>
      </c>
      <c r="EKR1906" s="1800" t="s">
        <v>745</v>
      </c>
      <c r="EKS1906" s="2156">
        <v>0</v>
      </c>
      <c r="EKT1906" s="2156">
        <v>17895</v>
      </c>
      <c r="EKU1906" s="2157">
        <v>0</v>
      </c>
      <c r="EKV1906" s="1230">
        <f t="shared" si="1379"/>
        <v>0</v>
      </c>
      <c r="EKW1906" s="1193"/>
      <c r="EKX1906" s="1193"/>
      <c r="EKY1906" s="2153" t="s">
        <v>769</v>
      </c>
      <c r="EKZ1906" s="1800" t="s">
        <v>745</v>
      </c>
      <c r="ELA1906" s="2156">
        <v>0</v>
      </c>
      <c r="ELB1906" s="2156">
        <v>17895</v>
      </c>
      <c r="ELC1906" s="2157">
        <v>0</v>
      </c>
      <c r="ELD1906" s="1230">
        <f t="shared" si="1381"/>
        <v>0</v>
      </c>
      <c r="ELE1906" s="1193"/>
      <c r="ELF1906" s="1193"/>
      <c r="ELG1906" s="2153" t="s">
        <v>769</v>
      </c>
      <c r="ELH1906" s="1800" t="s">
        <v>745</v>
      </c>
      <c r="ELI1906" s="2156">
        <v>0</v>
      </c>
      <c r="ELJ1906" s="2156">
        <v>17895</v>
      </c>
      <c r="ELK1906" s="2157">
        <v>0</v>
      </c>
      <c r="ELL1906" s="1230">
        <f t="shared" si="1383"/>
        <v>0</v>
      </c>
      <c r="ELM1906" s="1193"/>
      <c r="ELN1906" s="1193"/>
      <c r="ELO1906" s="2153" t="s">
        <v>769</v>
      </c>
      <c r="ELP1906" s="1800" t="s">
        <v>745</v>
      </c>
      <c r="ELQ1906" s="2156">
        <v>0</v>
      </c>
      <c r="ELR1906" s="2156">
        <v>17895</v>
      </c>
      <c r="ELS1906" s="2157">
        <v>0</v>
      </c>
      <c r="ELT1906" s="1230">
        <f t="shared" si="1385"/>
        <v>0</v>
      </c>
      <c r="ELU1906" s="1193"/>
      <c r="ELV1906" s="1193"/>
      <c r="ELW1906" s="2153" t="s">
        <v>769</v>
      </c>
      <c r="ELX1906" s="1800" t="s">
        <v>745</v>
      </c>
      <c r="ELY1906" s="2156">
        <v>0</v>
      </c>
      <c r="ELZ1906" s="2156">
        <v>17895</v>
      </c>
      <c r="EMA1906" s="2157">
        <v>0</v>
      </c>
      <c r="EMB1906" s="1230">
        <f t="shared" si="1387"/>
        <v>0</v>
      </c>
      <c r="EMC1906" s="1193"/>
      <c r="EMD1906" s="1193"/>
      <c r="EME1906" s="2153" t="s">
        <v>769</v>
      </c>
      <c r="EMF1906" s="1800" t="s">
        <v>745</v>
      </c>
      <c r="EMG1906" s="2156">
        <v>0</v>
      </c>
      <c r="EMH1906" s="2156">
        <v>17895</v>
      </c>
      <c r="EMI1906" s="2157">
        <v>0</v>
      </c>
      <c r="EMJ1906" s="1230">
        <f t="shared" si="1389"/>
        <v>0</v>
      </c>
      <c r="EMK1906" s="1193"/>
      <c r="EML1906" s="1193"/>
      <c r="EMM1906" s="2153" t="s">
        <v>769</v>
      </c>
      <c r="EMN1906" s="1800" t="s">
        <v>745</v>
      </c>
      <c r="EMO1906" s="2156">
        <v>0</v>
      </c>
      <c r="EMP1906" s="2156">
        <v>17895</v>
      </c>
      <c r="EMQ1906" s="2157">
        <v>0</v>
      </c>
      <c r="EMR1906" s="1230">
        <f t="shared" si="1391"/>
        <v>0</v>
      </c>
      <c r="EMS1906" s="1193"/>
      <c r="EMT1906" s="1193"/>
      <c r="EMU1906" s="2153" t="s">
        <v>769</v>
      </c>
      <c r="EMV1906" s="1800" t="s">
        <v>745</v>
      </c>
      <c r="EMW1906" s="2156">
        <v>0</v>
      </c>
      <c r="EMX1906" s="2156">
        <v>17895</v>
      </c>
      <c r="EMY1906" s="2157">
        <v>0</v>
      </c>
      <c r="EMZ1906" s="1230">
        <f t="shared" si="1393"/>
        <v>0</v>
      </c>
      <c r="ENA1906" s="1193"/>
      <c r="ENB1906" s="1193"/>
      <c r="ENC1906" s="2153" t="s">
        <v>769</v>
      </c>
      <c r="END1906" s="1800" t="s">
        <v>745</v>
      </c>
      <c r="ENE1906" s="2156">
        <v>0</v>
      </c>
      <c r="ENF1906" s="2156">
        <v>17895</v>
      </c>
      <c r="ENG1906" s="2157">
        <v>0</v>
      </c>
      <c r="ENH1906" s="1230">
        <f t="shared" si="1395"/>
        <v>0</v>
      </c>
      <c r="ENI1906" s="1193"/>
      <c r="ENJ1906" s="1193"/>
      <c r="ENK1906" s="2153" t="s">
        <v>769</v>
      </c>
      <c r="ENL1906" s="1800" t="s">
        <v>745</v>
      </c>
      <c r="ENM1906" s="2156">
        <v>0</v>
      </c>
      <c r="ENN1906" s="2156">
        <v>17895</v>
      </c>
      <c r="ENO1906" s="2157">
        <v>0</v>
      </c>
      <c r="ENP1906" s="1230">
        <f t="shared" si="1397"/>
        <v>0</v>
      </c>
      <c r="ENQ1906" s="1193"/>
      <c r="ENR1906" s="1193"/>
      <c r="ENS1906" s="2153" t="s">
        <v>769</v>
      </c>
      <c r="ENT1906" s="1800" t="s">
        <v>745</v>
      </c>
      <c r="ENU1906" s="2156">
        <v>0</v>
      </c>
      <c r="ENV1906" s="2156">
        <v>17895</v>
      </c>
      <c r="ENW1906" s="2157">
        <v>0</v>
      </c>
      <c r="ENX1906" s="1230">
        <f t="shared" si="1399"/>
        <v>0</v>
      </c>
      <c r="ENY1906" s="1193"/>
      <c r="ENZ1906" s="1193"/>
      <c r="EOA1906" s="2153" t="s">
        <v>769</v>
      </c>
      <c r="EOB1906" s="1800" t="s">
        <v>745</v>
      </c>
      <c r="EOC1906" s="2156">
        <v>0</v>
      </c>
      <c r="EOD1906" s="2156">
        <v>17895</v>
      </c>
      <c r="EOE1906" s="2157">
        <v>0</v>
      </c>
      <c r="EOF1906" s="1230">
        <f t="shared" si="1401"/>
        <v>0</v>
      </c>
      <c r="EOG1906" s="1193"/>
      <c r="EOH1906" s="1193"/>
      <c r="EOI1906" s="2153" t="s">
        <v>769</v>
      </c>
      <c r="EOJ1906" s="1800" t="s">
        <v>745</v>
      </c>
      <c r="EOK1906" s="2156">
        <v>0</v>
      </c>
      <c r="EOL1906" s="2156">
        <v>17895</v>
      </c>
      <c r="EOM1906" s="2157">
        <v>0</v>
      </c>
      <c r="EON1906" s="1230">
        <f t="shared" si="1403"/>
        <v>0</v>
      </c>
      <c r="EOO1906" s="1193"/>
      <c r="EOP1906" s="1193"/>
      <c r="EOQ1906" s="2153" t="s">
        <v>769</v>
      </c>
      <c r="EOR1906" s="1800" t="s">
        <v>745</v>
      </c>
      <c r="EOS1906" s="2156">
        <v>0</v>
      </c>
      <c r="EOT1906" s="2156">
        <v>17895</v>
      </c>
      <c r="EOU1906" s="2157">
        <v>0</v>
      </c>
      <c r="EOV1906" s="1230">
        <f t="shared" si="1405"/>
        <v>0</v>
      </c>
      <c r="EOW1906" s="1193"/>
      <c r="EOX1906" s="1193"/>
      <c r="EOY1906" s="2153" t="s">
        <v>769</v>
      </c>
      <c r="EOZ1906" s="1800" t="s">
        <v>745</v>
      </c>
      <c r="EPA1906" s="2156">
        <v>0</v>
      </c>
      <c r="EPB1906" s="2156">
        <v>17895</v>
      </c>
      <c r="EPC1906" s="2157">
        <v>0</v>
      </c>
      <c r="EPD1906" s="1230">
        <f t="shared" si="1407"/>
        <v>0</v>
      </c>
      <c r="EPE1906" s="1193"/>
      <c r="EPF1906" s="1193"/>
      <c r="EPG1906" s="2153" t="s">
        <v>769</v>
      </c>
      <c r="EPH1906" s="1800" t="s">
        <v>745</v>
      </c>
      <c r="EPI1906" s="2156">
        <v>0</v>
      </c>
      <c r="EPJ1906" s="2156">
        <v>17895</v>
      </c>
      <c r="EPK1906" s="2157">
        <v>0</v>
      </c>
      <c r="EPL1906" s="1230">
        <f t="shared" si="1409"/>
        <v>0</v>
      </c>
      <c r="EPM1906" s="1193"/>
      <c r="EPN1906" s="1193"/>
      <c r="EPO1906" s="2153" t="s">
        <v>769</v>
      </c>
      <c r="EPP1906" s="1800" t="s">
        <v>745</v>
      </c>
      <c r="EPQ1906" s="2156">
        <v>0</v>
      </c>
      <c r="EPR1906" s="2156">
        <v>17895</v>
      </c>
      <c r="EPS1906" s="2157">
        <v>0</v>
      </c>
      <c r="EPT1906" s="1230">
        <f t="shared" si="1411"/>
        <v>0</v>
      </c>
      <c r="EPU1906" s="1193"/>
      <c r="EPV1906" s="1193"/>
      <c r="EPW1906" s="2153" t="s">
        <v>769</v>
      </c>
      <c r="EPX1906" s="1800" t="s">
        <v>745</v>
      </c>
      <c r="EPY1906" s="2156">
        <v>0</v>
      </c>
      <c r="EPZ1906" s="2156">
        <v>17895</v>
      </c>
      <c r="EQA1906" s="2157">
        <v>0</v>
      </c>
      <c r="EQB1906" s="1230">
        <f t="shared" si="1413"/>
        <v>0</v>
      </c>
      <c r="EQC1906" s="1193"/>
      <c r="EQD1906" s="1193"/>
      <c r="EQE1906" s="2153" t="s">
        <v>769</v>
      </c>
      <c r="EQF1906" s="1800" t="s">
        <v>745</v>
      </c>
      <c r="EQG1906" s="2156">
        <v>0</v>
      </c>
      <c r="EQH1906" s="2156">
        <v>17895</v>
      </c>
      <c r="EQI1906" s="2157">
        <v>0</v>
      </c>
      <c r="EQJ1906" s="1230">
        <f t="shared" si="1415"/>
        <v>0</v>
      </c>
      <c r="EQK1906" s="1193"/>
      <c r="EQL1906" s="1193"/>
      <c r="EQM1906" s="2153" t="s">
        <v>769</v>
      </c>
      <c r="EQN1906" s="1800" t="s">
        <v>745</v>
      </c>
      <c r="EQO1906" s="2156">
        <v>0</v>
      </c>
      <c r="EQP1906" s="2156">
        <v>17895</v>
      </c>
      <c r="EQQ1906" s="2157">
        <v>0</v>
      </c>
      <c r="EQR1906" s="1230">
        <f t="shared" si="1417"/>
        <v>0</v>
      </c>
      <c r="EQS1906" s="1193"/>
      <c r="EQT1906" s="1193"/>
      <c r="EQU1906" s="2153" t="s">
        <v>769</v>
      </c>
      <c r="EQV1906" s="1800" t="s">
        <v>745</v>
      </c>
      <c r="EQW1906" s="2156">
        <v>0</v>
      </c>
      <c r="EQX1906" s="2156">
        <v>17895</v>
      </c>
      <c r="EQY1906" s="2157">
        <v>0</v>
      </c>
      <c r="EQZ1906" s="1230">
        <f t="shared" si="1419"/>
        <v>0</v>
      </c>
      <c r="ERA1906" s="1193"/>
      <c r="ERB1906" s="1193"/>
      <c r="ERC1906" s="2153" t="s">
        <v>769</v>
      </c>
      <c r="ERD1906" s="1800" t="s">
        <v>745</v>
      </c>
      <c r="ERE1906" s="2156">
        <v>0</v>
      </c>
      <c r="ERF1906" s="2156">
        <v>17895</v>
      </c>
      <c r="ERG1906" s="2157">
        <v>0</v>
      </c>
      <c r="ERH1906" s="1230">
        <f t="shared" si="1421"/>
        <v>0</v>
      </c>
      <c r="ERI1906" s="1193"/>
      <c r="ERJ1906" s="1193"/>
      <c r="ERK1906" s="2153" t="s">
        <v>769</v>
      </c>
      <c r="ERL1906" s="1800" t="s">
        <v>745</v>
      </c>
      <c r="ERM1906" s="2156">
        <v>0</v>
      </c>
      <c r="ERN1906" s="2156">
        <v>17895</v>
      </c>
      <c r="ERO1906" s="2157">
        <v>0</v>
      </c>
      <c r="ERP1906" s="1230">
        <f t="shared" si="1423"/>
        <v>0</v>
      </c>
      <c r="ERQ1906" s="1193"/>
      <c r="ERR1906" s="1193"/>
      <c r="ERS1906" s="2153" t="s">
        <v>769</v>
      </c>
      <c r="ERT1906" s="1800" t="s">
        <v>745</v>
      </c>
      <c r="ERU1906" s="2156">
        <v>0</v>
      </c>
      <c r="ERV1906" s="2156">
        <v>17895</v>
      </c>
      <c r="ERW1906" s="2157">
        <v>0</v>
      </c>
      <c r="ERX1906" s="1230">
        <f t="shared" si="1425"/>
        <v>0</v>
      </c>
      <c r="ERY1906" s="1193"/>
      <c r="ERZ1906" s="1193"/>
      <c r="ESA1906" s="2153" t="s">
        <v>769</v>
      </c>
      <c r="ESB1906" s="1800" t="s">
        <v>745</v>
      </c>
      <c r="ESC1906" s="2156">
        <v>0</v>
      </c>
      <c r="ESD1906" s="2156">
        <v>17895</v>
      </c>
      <c r="ESE1906" s="2157">
        <v>0</v>
      </c>
      <c r="ESF1906" s="1230">
        <f t="shared" si="1427"/>
        <v>0</v>
      </c>
      <c r="ESG1906" s="1193"/>
      <c r="ESH1906" s="1193"/>
      <c r="ESI1906" s="2153" t="s">
        <v>769</v>
      </c>
      <c r="ESJ1906" s="1800" t="s">
        <v>745</v>
      </c>
      <c r="ESK1906" s="2156">
        <v>0</v>
      </c>
      <c r="ESL1906" s="2156">
        <v>17895</v>
      </c>
      <c r="ESM1906" s="2157">
        <v>0</v>
      </c>
      <c r="ESN1906" s="1230">
        <f t="shared" si="1429"/>
        <v>0</v>
      </c>
      <c r="ESO1906" s="1193"/>
      <c r="ESP1906" s="1193"/>
      <c r="ESQ1906" s="2153" t="s">
        <v>769</v>
      </c>
      <c r="ESR1906" s="1800" t="s">
        <v>745</v>
      </c>
      <c r="ESS1906" s="2156">
        <v>0</v>
      </c>
      <c r="EST1906" s="2156">
        <v>17895</v>
      </c>
      <c r="ESU1906" s="2157">
        <v>0</v>
      </c>
      <c r="ESV1906" s="1230">
        <f t="shared" si="1431"/>
        <v>0</v>
      </c>
      <c r="ESW1906" s="1193"/>
      <c r="ESX1906" s="1193"/>
      <c r="ESY1906" s="2153" t="s">
        <v>769</v>
      </c>
      <c r="ESZ1906" s="1800" t="s">
        <v>745</v>
      </c>
      <c r="ETA1906" s="2156">
        <v>0</v>
      </c>
      <c r="ETB1906" s="2156">
        <v>17895</v>
      </c>
      <c r="ETC1906" s="2157">
        <v>0</v>
      </c>
      <c r="ETD1906" s="1230">
        <f t="shared" si="1433"/>
        <v>0</v>
      </c>
      <c r="ETE1906" s="1193"/>
      <c r="ETF1906" s="1193"/>
      <c r="ETG1906" s="2153" t="s">
        <v>769</v>
      </c>
      <c r="ETH1906" s="1800" t="s">
        <v>745</v>
      </c>
      <c r="ETI1906" s="2156">
        <v>0</v>
      </c>
      <c r="ETJ1906" s="2156">
        <v>17895</v>
      </c>
      <c r="ETK1906" s="2157">
        <v>0</v>
      </c>
      <c r="ETL1906" s="1230">
        <f t="shared" si="1435"/>
        <v>0</v>
      </c>
      <c r="ETM1906" s="1193"/>
      <c r="ETN1906" s="1193"/>
      <c r="ETO1906" s="2153" t="s">
        <v>769</v>
      </c>
      <c r="ETP1906" s="1800" t="s">
        <v>745</v>
      </c>
      <c r="ETQ1906" s="2156">
        <v>0</v>
      </c>
      <c r="ETR1906" s="2156">
        <v>17895</v>
      </c>
      <c r="ETS1906" s="2157">
        <v>0</v>
      </c>
      <c r="ETT1906" s="1230">
        <f t="shared" si="1437"/>
        <v>0</v>
      </c>
      <c r="ETU1906" s="1193"/>
      <c r="ETV1906" s="1193"/>
      <c r="ETW1906" s="2153" t="s">
        <v>769</v>
      </c>
      <c r="ETX1906" s="1800" t="s">
        <v>745</v>
      </c>
      <c r="ETY1906" s="2156">
        <v>0</v>
      </c>
      <c r="ETZ1906" s="2156">
        <v>17895</v>
      </c>
      <c r="EUA1906" s="2157">
        <v>0</v>
      </c>
      <c r="EUB1906" s="1230">
        <f t="shared" si="1439"/>
        <v>0</v>
      </c>
      <c r="EUC1906" s="1193"/>
      <c r="EUD1906" s="1193"/>
      <c r="EUE1906" s="2153" t="s">
        <v>769</v>
      </c>
      <c r="EUF1906" s="1800" t="s">
        <v>745</v>
      </c>
      <c r="EUG1906" s="2156">
        <v>0</v>
      </c>
      <c r="EUH1906" s="2156">
        <v>17895</v>
      </c>
      <c r="EUI1906" s="2157">
        <v>0</v>
      </c>
      <c r="EUJ1906" s="1230">
        <f t="shared" si="1441"/>
        <v>0</v>
      </c>
      <c r="EUK1906" s="1193"/>
      <c r="EUL1906" s="1193"/>
      <c r="EUM1906" s="2153" t="s">
        <v>769</v>
      </c>
      <c r="EUN1906" s="1800" t="s">
        <v>745</v>
      </c>
      <c r="EUO1906" s="2156">
        <v>0</v>
      </c>
      <c r="EUP1906" s="2156">
        <v>17895</v>
      </c>
      <c r="EUQ1906" s="2157">
        <v>0</v>
      </c>
      <c r="EUR1906" s="1230">
        <f t="shared" si="1443"/>
        <v>0</v>
      </c>
      <c r="EUS1906" s="1193"/>
      <c r="EUT1906" s="1193"/>
      <c r="EUU1906" s="2153" t="s">
        <v>769</v>
      </c>
      <c r="EUV1906" s="1800" t="s">
        <v>745</v>
      </c>
      <c r="EUW1906" s="2156">
        <v>0</v>
      </c>
      <c r="EUX1906" s="2156">
        <v>17895</v>
      </c>
      <c r="EUY1906" s="2157">
        <v>0</v>
      </c>
      <c r="EUZ1906" s="1230">
        <f t="shared" si="1445"/>
        <v>0</v>
      </c>
      <c r="EVA1906" s="1193"/>
      <c r="EVB1906" s="1193"/>
      <c r="EVC1906" s="2153" t="s">
        <v>769</v>
      </c>
      <c r="EVD1906" s="1800" t="s">
        <v>745</v>
      </c>
      <c r="EVE1906" s="2156">
        <v>0</v>
      </c>
      <c r="EVF1906" s="2156">
        <v>17895</v>
      </c>
      <c r="EVG1906" s="2157">
        <v>0</v>
      </c>
      <c r="EVH1906" s="1230">
        <f t="shared" si="1447"/>
        <v>0</v>
      </c>
      <c r="EVI1906" s="1193"/>
      <c r="EVJ1906" s="1193"/>
      <c r="EVK1906" s="2153" t="s">
        <v>769</v>
      </c>
      <c r="EVL1906" s="1800" t="s">
        <v>745</v>
      </c>
      <c r="EVM1906" s="2156">
        <v>0</v>
      </c>
      <c r="EVN1906" s="2156">
        <v>17895</v>
      </c>
      <c r="EVO1906" s="2157">
        <v>0</v>
      </c>
      <c r="EVP1906" s="1230">
        <f t="shared" si="1449"/>
        <v>0</v>
      </c>
      <c r="EVQ1906" s="1193"/>
      <c r="EVR1906" s="1193"/>
      <c r="EVS1906" s="2153" t="s">
        <v>769</v>
      </c>
      <c r="EVT1906" s="1800" t="s">
        <v>745</v>
      </c>
      <c r="EVU1906" s="2156">
        <v>0</v>
      </c>
      <c r="EVV1906" s="2156">
        <v>17895</v>
      </c>
      <c r="EVW1906" s="2157">
        <v>0</v>
      </c>
      <c r="EVX1906" s="1230">
        <f t="shared" si="1451"/>
        <v>0</v>
      </c>
      <c r="EVY1906" s="1193"/>
      <c r="EVZ1906" s="1193"/>
      <c r="EWA1906" s="2153" t="s">
        <v>769</v>
      </c>
      <c r="EWB1906" s="1800" t="s">
        <v>745</v>
      </c>
      <c r="EWC1906" s="2156">
        <v>0</v>
      </c>
      <c r="EWD1906" s="2156">
        <v>17895</v>
      </c>
      <c r="EWE1906" s="2157">
        <v>0</v>
      </c>
      <c r="EWF1906" s="1230">
        <f t="shared" si="1453"/>
        <v>0</v>
      </c>
      <c r="EWG1906" s="1193"/>
      <c r="EWH1906" s="1193"/>
      <c r="EWI1906" s="2153" t="s">
        <v>769</v>
      </c>
      <c r="EWJ1906" s="1800" t="s">
        <v>745</v>
      </c>
      <c r="EWK1906" s="2156">
        <v>0</v>
      </c>
      <c r="EWL1906" s="2156">
        <v>17895</v>
      </c>
      <c r="EWM1906" s="2157">
        <v>0</v>
      </c>
      <c r="EWN1906" s="1230">
        <f t="shared" si="1455"/>
        <v>0</v>
      </c>
      <c r="EWO1906" s="1193"/>
      <c r="EWP1906" s="1193"/>
      <c r="EWQ1906" s="2153" t="s">
        <v>769</v>
      </c>
      <c r="EWR1906" s="1800" t="s">
        <v>745</v>
      </c>
      <c r="EWS1906" s="2156">
        <v>0</v>
      </c>
      <c r="EWT1906" s="2156">
        <v>17895</v>
      </c>
      <c r="EWU1906" s="2157">
        <v>0</v>
      </c>
      <c r="EWV1906" s="1230">
        <f t="shared" si="1457"/>
        <v>0</v>
      </c>
      <c r="EWW1906" s="1193"/>
      <c r="EWX1906" s="1193"/>
      <c r="EWY1906" s="2153" t="s">
        <v>769</v>
      </c>
      <c r="EWZ1906" s="1800" t="s">
        <v>745</v>
      </c>
      <c r="EXA1906" s="2156">
        <v>0</v>
      </c>
      <c r="EXB1906" s="2156">
        <v>17895</v>
      </c>
      <c r="EXC1906" s="2157">
        <v>0</v>
      </c>
      <c r="EXD1906" s="1230">
        <f t="shared" si="1459"/>
        <v>0</v>
      </c>
      <c r="EXE1906" s="1193"/>
      <c r="EXF1906" s="1193"/>
      <c r="EXG1906" s="2153" t="s">
        <v>769</v>
      </c>
      <c r="EXH1906" s="1800" t="s">
        <v>745</v>
      </c>
      <c r="EXI1906" s="2156">
        <v>0</v>
      </c>
      <c r="EXJ1906" s="2156">
        <v>17895</v>
      </c>
      <c r="EXK1906" s="2157">
        <v>0</v>
      </c>
      <c r="EXL1906" s="1230">
        <f t="shared" si="1461"/>
        <v>0</v>
      </c>
      <c r="EXM1906" s="1193"/>
      <c r="EXN1906" s="1193"/>
      <c r="EXO1906" s="2153" t="s">
        <v>769</v>
      </c>
      <c r="EXP1906" s="1800" t="s">
        <v>745</v>
      </c>
      <c r="EXQ1906" s="2156">
        <v>0</v>
      </c>
      <c r="EXR1906" s="2156">
        <v>17895</v>
      </c>
      <c r="EXS1906" s="2157">
        <v>0</v>
      </c>
      <c r="EXT1906" s="1230">
        <f t="shared" si="1463"/>
        <v>0</v>
      </c>
      <c r="EXU1906" s="1193"/>
      <c r="EXV1906" s="1193"/>
      <c r="EXW1906" s="2153" t="s">
        <v>769</v>
      </c>
      <c r="EXX1906" s="1800" t="s">
        <v>745</v>
      </c>
      <c r="EXY1906" s="2156">
        <v>0</v>
      </c>
      <c r="EXZ1906" s="2156">
        <v>17895</v>
      </c>
      <c r="EYA1906" s="2157">
        <v>0</v>
      </c>
      <c r="EYB1906" s="1230">
        <f t="shared" si="1465"/>
        <v>0</v>
      </c>
      <c r="EYC1906" s="1193"/>
      <c r="EYD1906" s="1193"/>
      <c r="EYE1906" s="2153" t="s">
        <v>769</v>
      </c>
      <c r="EYF1906" s="1800" t="s">
        <v>745</v>
      </c>
      <c r="EYG1906" s="2156">
        <v>0</v>
      </c>
      <c r="EYH1906" s="2156">
        <v>17895</v>
      </c>
      <c r="EYI1906" s="2157">
        <v>0</v>
      </c>
      <c r="EYJ1906" s="1230">
        <f t="shared" si="1467"/>
        <v>0</v>
      </c>
      <c r="EYK1906" s="1193"/>
      <c r="EYL1906" s="1193"/>
      <c r="EYM1906" s="2153" t="s">
        <v>769</v>
      </c>
      <c r="EYN1906" s="1800" t="s">
        <v>745</v>
      </c>
      <c r="EYO1906" s="2156">
        <v>0</v>
      </c>
      <c r="EYP1906" s="2156">
        <v>17895</v>
      </c>
      <c r="EYQ1906" s="2157">
        <v>0</v>
      </c>
      <c r="EYR1906" s="1230">
        <f t="shared" si="1469"/>
        <v>0</v>
      </c>
      <c r="EYS1906" s="1193"/>
      <c r="EYT1906" s="1193"/>
      <c r="EYU1906" s="2153" t="s">
        <v>769</v>
      </c>
      <c r="EYV1906" s="1800" t="s">
        <v>745</v>
      </c>
      <c r="EYW1906" s="2156">
        <v>0</v>
      </c>
      <c r="EYX1906" s="2156">
        <v>17895</v>
      </c>
      <c r="EYY1906" s="2157">
        <v>0</v>
      </c>
      <c r="EYZ1906" s="1230">
        <f t="shared" si="1471"/>
        <v>0</v>
      </c>
      <c r="EZA1906" s="1193"/>
      <c r="EZB1906" s="1193"/>
      <c r="EZC1906" s="2153" t="s">
        <v>769</v>
      </c>
      <c r="EZD1906" s="1800" t="s">
        <v>745</v>
      </c>
      <c r="EZE1906" s="2156">
        <v>0</v>
      </c>
      <c r="EZF1906" s="2156">
        <v>17895</v>
      </c>
      <c r="EZG1906" s="2157">
        <v>0</v>
      </c>
      <c r="EZH1906" s="1230">
        <f t="shared" si="1473"/>
        <v>0</v>
      </c>
      <c r="EZI1906" s="1193"/>
      <c r="EZJ1906" s="1193"/>
      <c r="EZK1906" s="2153" t="s">
        <v>769</v>
      </c>
      <c r="EZL1906" s="1800" t="s">
        <v>745</v>
      </c>
      <c r="EZM1906" s="2156">
        <v>0</v>
      </c>
      <c r="EZN1906" s="2156">
        <v>17895</v>
      </c>
      <c r="EZO1906" s="2157">
        <v>0</v>
      </c>
      <c r="EZP1906" s="1230">
        <f t="shared" si="1475"/>
        <v>0</v>
      </c>
      <c r="EZQ1906" s="1193"/>
      <c r="EZR1906" s="1193"/>
      <c r="EZS1906" s="2153" t="s">
        <v>769</v>
      </c>
      <c r="EZT1906" s="1800" t="s">
        <v>745</v>
      </c>
      <c r="EZU1906" s="2156">
        <v>0</v>
      </c>
      <c r="EZV1906" s="2156">
        <v>17895</v>
      </c>
      <c r="EZW1906" s="2157">
        <v>0</v>
      </c>
      <c r="EZX1906" s="1230">
        <f t="shared" si="1477"/>
        <v>0</v>
      </c>
      <c r="EZY1906" s="1193"/>
      <c r="EZZ1906" s="1193"/>
      <c r="FAA1906" s="2153" t="s">
        <v>769</v>
      </c>
      <c r="FAB1906" s="1800" t="s">
        <v>745</v>
      </c>
      <c r="FAC1906" s="2156">
        <v>0</v>
      </c>
      <c r="FAD1906" s="2156">
        <v>17895</v>
      </c>
      <c r="FAE1906" s="2157">
        <v>0</v>
      </c>
      <c r="FAF1906" s="1230">
        <f t="shared" si="1479"/>
        <v>0</v>
      </c>
      <c r="FAG1906" s="1193"/>
      <c r="FAH1906" s="1193"/>
      <c r="FAI1906" s="2153" t="s">
        <v>769</v>
      </c>
      <c r="FAJ1906" s="1800" t="s">
        <v>745</v>
      </c>
      <c r="FAK1906" s="2156">
        <v>0</v>
      </c>
      <c r="FAL1906" s="2156">
        <v>17895</v>
      </c>
      <c r="FAM1906" s="2157">
        <v>0</v>
      </c>
      <c r="FAN1906" s="1230">
        <f t="shared" si="1481"/>
        <v>0</v>
      </c>
      <c r="FAO1906" s="1193"/>
      <c r="FAP1906" s="1193"/>
      <c r="FAQ1906" s="2153" t="s">
        <v>769</v>
      </c>
      <c r="FAR1906" s="1800" t="s">
        <v>745</v>
      </c>
      <c r="FAS1906" s="2156">
        <v>0</v>
      </c>
      <c r="FAT1906" s="2156">
        <v>17895</v>
      </c>
      <c r="FAU1906" s="2157">
        <v>0</v>
      </c>
      <c r="FAV1906" s="1230">
        <f t="shared" si="1483"/>
        <v>0</v>
      </c>
      <c r="FAW1906" s="1193"/>
      <c r="FAX1906" s="1193"/>
      <c r="FAY1906" s="2153" t="s">
        <v>769</v>
      </c>
      <c r="FAZ1906" s="1800" t="s">
        <v>745</v>
      </c>
      <c r="FBA1906" s="2156">
        <v>0</v>
      </c>
      <c r="FBB1906" s="2156">
        <v>17895</v>
      </c>
      <c r="FBC1906" s="2157">
        <v>0</v>
      </c>
      <c r="FBD1906" s="1230">
        <f t="shared" si="1485"/>
        <v>0</v>
      </c>
      <c r="FBE1906" s="1193"/>
      <c r="FBF1906" s="1193"/>
      <c r="FBG1906" s="2153" t="s">
        <v>769</v>
      </c>
      <c r="FBH1906" s="1800" t="s">
        <v>745</v>
      </c>
      <c r="FBI1906" s="2156">
        <v>0</v>
      </c>
      <c r="FBJ1906" s="2156">
        <v>17895</v>
      </c>
      <c r="FBK1906" s="2157">
        <v>0</v>
      </c>
      <c r="FBL1906" s="1230">
        <f t="shared" si="1487"/>
        <v>0</v>
      </c>
      <c r="FBM1906" s="1193"/>
      <c r="FBN1906" s="1193"/>
      <c r="FBO1906" s="2153" t="s">
        <v>769</v>
      </c>
      <c r="FBP1906" s="1800" t="s">
        <v>745</v>
      </c>
      <c r="FBQ1906" s="2156">
        <v>0</v>
      </c>
      <c r="FBR1906" s="2156">
        <v>17895</v>
      </c>
      <c r="FBS1906" s="2157">
        <v>0</v>
      </c>
      <c r="FBT1906" s="1230">
        <f t="shared" si="1489"/>
        <v>0</v>
      </c>
      <c r="FBU1906" s="1193"/>
      <c r="FBV1906" s="1193"/>
      <c r="FBW1906" s="2153" t="s">
        <v>769</v>
      </c>
      <c r="FBX1906" s="1800" t="s">
        <v>745</v>
      </c>
      <c r="FBY1906" s="2156">
        <v>0</v>
      </c>
      <c r="FBZ1906" s="2156">
        <v>17895</v>
      </c>
      <c r="FCA1906" s="2157">
        <v>0</v>
      </c>
      <c r="FCB1906" s="1230">
        <f t="shared" si="1491"/>
        <v>0</v>
      </c>
      <c r="FCC1906" s="1193"/>
      <c r="FCD1906" s="1193"/>
      <c r="FCE1906" s="2153" t="s">
        <v>769</v>
      </c>
      <c r="FCF1906" s="1800" t="s">
        <v>745</v>
      </c>
      <c r="FCG1906" s="2156">
        <v>0</v>
      </c>
      <c r="FCH1906" s="2156">
        <v>17895</v>
      </c>
      <c r="FCI1906" s="2157">
        <v>0</v>
      </c>
      <c r="FCJ1906" s="1230">
        <f t="shared" si="1493"/>
        <v>0</v>
      </c>
      <c r="FCK1906" s="1193"/>
      <c r="FCL1906" s="1193"/>
      <c r="FCM1906" s="2153" t="s">
        <v>769</v>
      </c>
      <c r="FCN1906" s="1800" t="s">
        <v>745</v>
      </c>
      <c r="FCO1906" s="2156">
        <v>0</v>
      </c>
      <c r="FCP1906" s="2156">
        <v>17895</v>
      </c>
      <c r="FCQ1906" s="2157">
        <v>0</v>
      </c>
      <c r="FCR1906" s="1230">
        <f t="shared" si="1495"/>
        <v>0</v>
      </c>
      <c r="FCS1906" s="1193"/>
      <c r="FCT1906" s="1193"/>
      <c r="FCU1906" s="2153" t="s">
        <v>769</v>
      </c>
      <c r="FCV1906" s="1800" t="s">
        <v>745</v>
      </c>
      <c r="FCW1906" s="2156">
        <v>0</v>
      </c>
      <c r="FCX1906" s="2156">
        <v>17895</v>
      </c>
      <c r="FCY1906" s="2157">
        <v>0</v>
      </c>
      <c r="FCZ1906" s="1230">
        <f t="shared" si="1497"/>
        <v>0</v>
      </c>
      <c r="FDA1906" s="1193"/>
      <c r="FDB1906" s="1193"/>
      <c r="FDC1906" s="2153" t="s">
        <v>769</v>
      </c>
      <c r="FDD1906" s="1800" t="s">
        <v>745</v>
      </c>
      <c r="FDE1906" s="2156">
        <v>0</v>
      </c>
      <c r="FDF1906" s="2156">
        <v>17895</v>
      </c>
      <c r="FDG1906" s="2157">
        <v>0</v>
      </c>
      <c r="FDH1906" s="1230">
        <f t="shared" si="1499"/>
        <v>0</v>
      </c>
      <c r="FDI1906" s="1193"/>
      <c r="FDJ1906" s="1193"/>
      <c r="FDK1906" s="2153" t="s">
        <v>769</v>
      </c>
      <c r="FDL1906" s="1800" t="s">
        <v>745</v>
      </c>
      <c r="FDM1906" s="2156">
        <v>0</v>
      </c>
      <c r="FDN1906" s="2156">
        <v>17895</v>
      </c>
      <c r="FDO1906" s="2157">
        <v>0</v>
      </c>
      <c r="FDP1906" s="1230">
        <f t="shared" si="1501"/>
        <v>0</v>
      </c>
      <c r="FDQ1906" s="1193"/>
      <c r="FDR1906" s="1193"/>
      <c r="FDS1906" s="2153" t="s">
        <v>769</v>
      </c>
      <c r="FDT1906" s="1800" t="s">
        <v>745</v>
      </c>
      <c r="FDU1906" s="2156">
        <v>0</v>
      </c>
      <c r="FDV1906" s="2156">
        <v>17895</v>
      </c>
      <c r="FDW1906" s="2157">
        <v>0</v>
      </c>
      <c r="FDX1906" s="1230">
        <f t="shared" si="1503"/>
        <v>0</v>
      </c>
      <c r="FDY1906" s="1193"/>
      <c r="FDZ1906" s="1193"/>
      <c r="FEA1906" s="2153" t="s">
        <v>769</v>
      </c>
      <c r="FEB1906" s="1800" t="s">
        <v>745</v>
      </c>
      <c r="FEC1906" s="2156">
        <v>0</v>
      </c>
      <c r="FED1906" s="2156">
        <v>17895</v>
      </c>
      <c r="FEE1906" s="2157">
        <v>0</v>
      </c>
      <c r="FEF1906" s="1230">
        <f t="shared" si="1505"/>
        <v>0</v>
      </c>
      <c r="FEG1906" s="1193"/>
      <c r="FEH1906" s="1193"/>
      <c r="FEI1906" s="2153" t="s">
        <v>769</v>
      </c>
      <c r="FEJ1906" s="1800" t="s">
        <v>745</v>
      </c>
      <c r="FEK1906" s="2156">
        <v>0</v>
      </c>
      <c r="FEL1906" s="2156">
        <v>17895</v>
      </c>
      <c r="FEM1906" s="2157">
        <v>0</v>
      </c>
      <c r="FEN1906" s="1230">
        <f t="shared" si="1507"/>
        <v>0</v>
      </c>
      <c r="FEO1906" s="1193"/>
      <c r="FEP1906" s="1193"/>
      <c r="FEQ1906" s="2153" t="s">
        <v>769</v>
      </c>
      <c r="FER1906" s="1800" t="s">
        <v>745</v>
      </c>
      <c r="FES1906" s="2156">
        <v>0</v>
      </c>
      <c r="FET1906" s="2156">
        <v>17895</v>
      </c>
      <c r="FEU1906" s="2157">
        <v>0</v>
      </c>
      <c r="FEV1906" s="1230">
        <f t="shared" si="1509"/>
        <v>0</v>
      </c>
      <c r="FEW1906" s="1193"/>
      <c r="FEX1906" s="1193"/>
      <c r="FEY1906" s="2153" t="s">
        <v>769</v>
      </c>
      <c r="FEZ1906" s="1800" t="s">
        <v>745</v>
      </c>
      <c r="FFA1906" s="2156">
        <v>0</v>
      </c>
      <c r="FFB1906" s="2156">
        <v>17895</v>
      </c>
      <c r="FFC1906" s="2157">
        <v>0</v>
      </c>
      <c r="FFD1906" s="1230">
        <f t="shared" si="1511"/>
        <v>0</v>
      </c>
      <c r="FFE1906" s="1193"/>
      <c r="FFF1906" s="1193"/>
      <c r="FFG1906" s="2153" t="s">
        <v>769</v>
      </c>
      <c r="FFH1906" s="1800" t="s">
        <v>745</v>
      </c>
      <c r="FFI1906" s="2156">
        <v>0</v>
      </c>
      <c r="FFJ1906" s="2156">
        <v>17895</v>
      </c>
      <c r="FFK1906" s="2157">
        <v>0</v>
      </c>
      <c r="FFL1906" s="1230">
        <f t="shared" si="1513"/>
        <v>0</v>
      </c>
      <c r="FFM1906" s="1193"/>
      <c r="FFN1906" s="1193"/>
      <c r="FFO1906" s="2153" t="s">
        <v>769</v>
      </c>
      <c r="FFP1906" s="1800" t="s">
        <v>745</v>
      </c>
      <c r="FFQ1906" s="2156">
        <v>0</v>
      </c>
      <c r="FFR1906" s="2156">
        <v>17895</v>
      </c>
      <c r="FFS1906" s="2157">
        <v>0</v>
      </c>
      <c r="FFT1906" s="1230">
        <f t="shared" si="1515"/>
        <v>0</v>
      </c>
      <c r="FFU1906" s="1193"/>
      <c r="FFV1906" s="1193"/>
      <c r="FFW1906" s="2153" t="s">
        <v>769</v>
      </c>
      <c r="FFX1906" s="1800" t="s">
        <v>745</v>
      </c>
      <c r="FFY1906" s="2156">
        <v>0</v>
      </c>
      <c r="FFZ1906" s="2156">
        <v>17895</v>
      </c>
      <c r="FGA1906" s="2157">
        <v>0</v>
      </c>
      <c r="FGB1906" s="1230">
        <f t="shared" si="1517"/>
        <v>0</v>
      </c>
      <c r="FGC1906" s="1193"/>
      <c r="FGD1906" s="1193"/>
      <c r="FGE1906" s="2153" t="s">
        <v>769</v>
      </c>
      <c r="FGF1906" s="1800" t="s">
        <v>745</v>
      </c>
      <c r="FGG1906" s="2156">
        <v>0</v>
      </c>
      <c r="FGH1906" s="2156">
        <v>17895</v>
      </c>
      <c r="FGI1906" s="2157">
        <v>0</v>
      </c>
      <c r="FGJ1906" s="1230">
        <f t="shared" si="1519"/>
        <v>0</v>
      </c>
      <c r="FGK1906" s="1193"/>
      <c r="FGL1906" s="1193"/>
      <c r="FGM1906" s="2153" t="s">
        <v>769</v>
      </c>
      <c r="FGN1906" s="1800" t="s">
        <v>745</v>
      </c>
      <c r="FGO1906" s="2156">
        <v>0</v>
      </c>
      <c r="FGP1906" s="2156">
        <v>17895</v>
      </c>
      <c r="FGQ1906" s="2157">
        <v>0</v>
      </c>
      <c r="FGR1906" s="1230">
        <f t="shared" si="1521"/>
        <v>0</v>
      </c>
      <c r="FGS1906" s="1193"/>
      <c r="FGT1906" s="1193"/>
      <c r="FGU1906" s="2153" t="s">
        <v>769</v>
      </c>
      <c r="FGV1906" s="1800" t="s">
        <v>745</v>
      </c>
      <c r="FGW1906" s="2156">
        <v>0</v>
      </c>
      <c r="FGX1906" s="2156">
        <v>17895</v>
      </c>
      <c r="FGY1906" s="2157">
        <v>0</v>
      </c>
      <c r="FGZ1906" s="1230">
        <f t="shared" si="1523"/>
        <v>0</v>
      </c>
      <c r="FHA1906" s="1193"/>
      <c r="FHB1906" s="1193"/>
      <c r="FHC1906" s="2153" t="s">
        <v>769</v>
      </c>
      <c r="FHD1906" s="1800" t="s">
        <v>745</v>
      </c>
      <c r="FHE1906" s="2156">
        <v>0</v>
      </c>
      <c r="FHF1906" s="2156">
        <v>17895</v>
      </c>
      <c r="FHG1906" s="2157">
        <v>0</v>
      </c>
      <c r="FHH1906" s="1230">
        <f t="shared" si="1525"/>
        <v>0</v>
      </c>
      <c r="FHI1906" s="1193"/>
      <c r="FHJ1906" s="1193"/>
      <c r="FHK1906" s="2153" t="s">
        <v>769</v>
      </c>
      <c r="FHL1906" s="1800" t="s">
        <v>745</v>
      </c>
      <c r="FHM1906" s="2156">
        <v>0</v>
      </c>
      <c r="FHN1906" s="2156">
        <v>17895</v>
      </c>
      <c r="FHO1906" s="2157">
        <v>0</v>
      </c>
      <c r="FHP1906" s="1230">
        <f t="shared" si="1527"/>
        <v>0</v>
      </c>
      <c r="FHQ1906" s="1193"/>
      <c r="FHR1906" s="1193"/>
      <c r="FHS1906" s="2153" t="s">
        <v>769</v>
      </c>
      <c r="FHT1906" s="1800" t="s">
        <v>745</v>
      </c>
      <c r="FHU1906" s="2156">
        <v>0</v>
      </c>
      <c r="FHV1906" s="2156">
        <v>17895</v>
      </c>
      <c r="FHW1906" s="2157">
        <v>0</v>
      </c>
      <c r="FHX1906" s="1230">
        <f t="shared" si="1529"/>
        <v>0</v>
      </c>
      <c r="FHY1906" s="1193"/>
      <c r="FHZ1906" s="1193"/>
      <c r="FIA1906" s="2153" t="s">
        <v>769</v>
      </c>
      <c r="FIB1906" s="1800" t="s">
        <v>745</v>
      </c>
      <c r="FIC1906" s="2156">
        <v>0</v>
      </c>
      <c r="FID1906" s="2156">
        <v>17895</v>
      </c>
      <c r="FIE1906" s="2157">
        <v>0</v>
      </c>
      <c r="FIF1906" s="1230">
        <f t="shared" si="1531"/>
        <v>0</v>
      </c>
      <c r="FIG1906" s="1193"/>
      <c r="FIH1906" s="1193"/>
      <c r="FII1906" s="2153" t="s">
        <v>769</v>
      </c>
      <c r="FIJ1906" s="1800" t="s">
        <v>745</v>
      </c>
      <c r="FIK1906" s="2156">
        <v>0</v>
      </c>
      <c r="FIL1906" s="2156">
        <v>17895</v>
      </c>
      <c r="FIM1906" s="2157">
        <v>0</v>
      </c>
      <c r="FIN1906" s="1230">
        <f t="shared" si="1533"/>
        <v>0</v>
      </c>
      <c r="FIO1906" s="1193"/>
      <c r="FIP1906" s="1193"/>
      <c r="FIQ1906" s="2153" t="s">
        <v>769</v>
      </c>
      <c r="FIR1906" s="1800" t="s">
        <v>745</v>
      </c>
      <c r="FIS1906" s="2156">
        <v>0</v>
      </c>
      <c r="FIT1906" s="2156">
        <v>17895</v>
      </c>
      <c r="FIU1906" s="2157">
        <v>0</v>
      </c>
      <c r="FIV1906" s="1230">
        <f t="shared" si="1535"/>
        <v>0</v>
      </c>
      <c r="FIW1906" s="1193"/>
      <c r="FIX1906" s="1193"/>
      <c r="FIY1906" s="2153" t="s">
        <v>769</v>
      </c>
      <c r="FIZ1906" s="1800" t="s">
        <v>745</v>
      </c>
      <c r="FJA1906" s="2156">
        <v>0</v>
      </c>
      <c r="FJB1906" s="2156">
        <v>17895</v>
      </c>
      <c r="FJC1906" s="2157">
        <v>0</v>
      </c>
      <c r="FJD1906" s="1230">
        <f t="shared" si="1537"/>
        <v>0</v>
      </c>
      <c r="FJE1906" s="1193"/>
      <c r="FJF1906" s="1193"/>
      <c r="FJG1906" s="2153" t="s">
        <v>769</v>
      </c>
      <c r="FJH1906" s="1800" t="s">
        <v>745</v>
      </c>
      <c r="FJI1906" s="2156">
        <v>0</v>
      </c>
      <c r="FJJ1906" s="2156">
        <v>17895</v>
      </c>
      <c r="FJK1906" s="2157">
        <v>0</v>
      </c>
      <c r="FJL1906" s="1230">
        <f t="shared" si="1539"/>
        <v>0</v>
      </c>
      <c r="FJM1906" s="1193"/>
      <c r="FJN1906" s="1193"/>
      <c r="FJO1906" s="2153" t="s">
        <v>769</v>
      </c>
      <c r="FJP1906" s="1800" t="s">
        <v>745</v>
      </c>
      <c r="FJQ1906" s="2156">
        <v>0</v>
      </c>
      <c r="FJR1906" s="2156">
        <v>17895</v>
      </c>
      <c r="FJS1906" s="2157">
        <v>0</v>
      </c>
      <c r="FJT1906" s="1230">
        <f t="shared" si="1541"/>
        <v>0</v>
      </c>
      <c r="FJU1906" s="1193"/>
      <c r="FJV1906" s="1193"/>
      <c r="FJW1906" s="2153" t="s">
        <v>769</v>
      </c>
      <c r="FJX1906" s="1800" t="s">
        <v>745</v>
      </c>
      <c r="FJY1906" s="2156">
        <v>0</v>
      </c>
      <c r="FJZ1906" s="2156">
        <v>17895</v>
      </c>
      <c r="FKA1906" s="2157">
        <v>0</v>
      </c>
      <c r="FKB1906" s="1230">
        <f t="shared" si="1543"/>
        <v>0</v>
      </c>
      <c r="FKC1906" s="1193"/>
      <c r="FKD1906" s="1193"/>
      <c r="FKE1906" s="2153" t="s">
        <v>769</v>
      </c>
      <c r="FKF1906" s="1800" t="s">
        <v>745</v>
      </c>
      <c r="FKG1906" s="2156">
        <v>0</v>
      </c>
      <c r="FKH1906" s="2156">
        <v>17895</v>
      </c>
      <c r="FKI1906" s="2157">
        <v>0</v>
      </c>
      <c r="FKJ1906" s="1230">
        <f t="shared" si="1545"/>
        <v>0</v>
      </c>
      <c r="FKK1906" s="1193"/>
      <c r="FKL1906" s="1193"/>
      <c r="FKM1906" s="2153" t="s">
        <v>769</v>
      </c>
      <c r="FKN1906" s="1800" t="s">
        <v>745</v>
      </c>
      <c r="FKO1906" s="2156">
        <v>0</v>
      </c>
      <c r="FKP1906" s="2156">
        <v>17895</v>
      </c>
      <c r="FKQ1906" s="2157">
        <v>0</v>
      </c>
      <c r="FKR1906" s="1230">
        <f t="shared" si="1547"/>
        <v>0</v>
      </c>
      <c r="FKS1906" s="1193"/>
      <c r="FKT1906" s="1193"/>
      <c r="FKU1906" s="2153" t="s">
        <v>769</v>
      </c>
      <c r="FKV1906" s="1800" t="s">
        <v>745</v>
      </c>
      <c r="FKW1906" s="2156">
        <v>0</v>
      </c>
      <c r="FKX1906" s="2156">
        <v>17895</v>
      </c>
      <c r="FKY1906" s="2157">
        <v>0</v>
      </c>
      <c r="FKZ1906" s="1230">
        <f t="shared" si="1549"/>
        <v>0</v>
      </c>
      <c r="FLA1906" s="1193"/>
      <c r="FLB1906" s="1193"/>
      <c r="FLC1906" s="2153" t="s">
        <v>769</v>
      </c>
      <c r="FLD1906" s="1800" t="s">
        <v>745</v>
      </c>
      <c r="FLE1906" s="2156">
        <v>0</v>
      </c>
      <c r="FLF1906" s="2156">
        <v>17895</v>
      </c>
      <c r="FLG1906" s="2157">
        <v>0</v>
      </c>
      <c r="FLH1906" s="1230">
        <f t="shared" si="1551"/>
        <v>0</v>
      </c>
      <c r="FLI1906" s="1193"/>
      <c r="FLJ1906" s="1193"/>
      <c r="FLK1906" s="2153" t="s">
        <v>769</v>
      </c>
      <c r="FLL1906" s="1800" t="s">
        <v>745</v>
      </c>
      <c r="FLM1906" s="2156">
        <v>0</v>
      </c>
      <c r="FLN1906" s="2156">
        <v>17895</v>
      </c>
      <c r="FLO1906" s="2157">
        <v>0</v>
      </c>
      <c r="FLP1906" s="1230">
        <f t="shared" si="1553"/>
        <v>0</v>
      </c>
      <c r="FLQ1906" s="1193"/>
      <c r="FLR1906" s="1193"/>
      <c r="FLS1906" s="2153" t="s">
        <v>769</v>
      </c>
      <c r="FLT1906" s="1800" t="s">
        <v>745</v>
      </c>
      <c r="FLU1906" s="2156">
        <v>0</v>
      </c>
      <c r="FLV1906" s="2156">
        <v>17895</v>
      </c>
      <c r="FLW1906" s="2157">
        <v>0</v>
      </c>
      <c r="FLX1906" s="1230">
        <f t="shared" si="1555"/>
        <v>0</v>
      </c>
      <c r="FLY1906" s="1193"/>
      <c r="FLZ1906" s="1193"/>
      <c r="FMA1906" s="2153" t="s">
        <v>769</v>
      </c>
      <c r="FMB1906" s="1800" t="s">
        <v>745</v>
      </c>
      <c r="FMC1906" s="2156">
        <v>0</v>
      </c>
      <c r="FMD1906" s="2156">
        <v>17895</v>
      </c>
      <c r="FME1906" s="2157">
        <v>0</v>
      </c>
      <c r="FMF1906" s="1230">
        <f t="shared" si="1557"/>
        <v>0</v>
      </c>
      <c r="FMG1906" s="1193"/>
      <c r="FMH1906" s="1193"/>
      <c r="FMI1906" s="2153" t="s">
        <v>769</v>
      </c>
      <c r="FMJ1906" s="1800" t="s">
        <v>745</v>
      </c>
      <c r="FMK1906" s="2156">
        <v>0</v>
      </c>
      <c r="FML1906" s="2156">
        <v>17895</v>
      </c>
      <c r="FMM1906" s="2157">
        <v>0</v>
      </c>
      <c r="FMN1906" s="1230">
        <f t="shared" si="1559"/>
        <v>0</v>
      </c>
      <c r="FMO1906" s="1193"/>
      <c r="FMP1906" s="1193"/>
      <c r="FMQ1906" s="2153" t="s">
        <v>769</v>
      </c>
      <c r="FMR1906" s="1800" t="s">
        <v>745</v>
      </c>
      <c r="FMS1906" s="2156">
        <v>0</v>
      </c>
      <c r="FMT1906" s="2156">
        <v>17895</v>
      </c>
      <c r="FMU1906" s="2157">
        <v>0</v>
      </c>
      <c r="FMV1906" s="1230">
        <f t="shared" si="1561"/>
        <v>0</v>
      </c>
      <c r="FMW1906" s="1193"/>
      <c r="FMX1906" s="1193"/>
      <c r="FMY1906" s="2153" t="s">
        <v>769</v>
      </c>
      <c r="FMZ1906" s="1800" t="s">
        <v>745</v>
      </c>
      <c r="FNA1906" s="2156">
        <v>0</v>
      </c>
      <c r="FNB1906" s="2156">
        <v>17895</v>
      </c>
      <c r="FNC1906" s="2157">
        <v>0</v>
      </c>
      <c r="FND1906" s="1230">
        <f t="shared" si="1563"/>
        <v>0</v>
      </c>
      <c r="FNE1906" s="1193"/>
      <c r="FNF1906" s="1193"/>
      <c r="FNG1906" s="2153" t="s">
        <v>769</v>
      </c>
      <c r="FNH1906" s="1800" t="s">
        <v>745</v>
      </c>
      <c r="FNI1906" s="2156">
        <v>0</v>
      </c>
      <c r="FNJ1906" s="2156">
        <v>17895</v>
      </c>
      <c r="FNK1906" s="2157">
        <v>0</v>
      </c>
      <c r="FNL1906" s="1230">
        <f t="shared" si="1565"/>
        <v>0</v>
      </c>
      <c r="FNM1906" s="1193"/>
      <c r="FNN1906" s="1193"/>
      <c r="FNO1906" s="2153" t="s">
        <v>769</v>
      </c>
      <c r="FNP1906" s="1800" t="s">
        <v>745</v>
      </c>
      <c r="FNQ1906" s="2156">
        <v>0</v>
      </c>
      <c r="FNR1906" s="2156">
        <v>17895</v>
      </c>
      <c r="FNS1906" s="2157">
        <v>0</v>
      </c>
      <c r="FNT1906" s="1230">
        <f t="shared" si="1567"/>
        <v>0</v>
      </c>
      <c r="FNU1906" s="1193"/>
      <c r="FNV1906" s="1193"/>
      <c r="FNW1906" s="2153" t="s">
        <v>769</v>
      </c>
      <c r="FNX1906" s="1800" t="s">
        <v>745</v>
      </c>
      <c r="FNY1906" s="2156">
        <v>0</v>
      </c>
      <c r="FNZ1906" s="2156">
        <v>17895</v>
      </c>
      <c r="FOA1906" s="2157">
        <v>0</v>
      </c>
      <c r="FOB1906" s="1230">
        <f t="shared" si="1569"/>
        <v>0</v>
      </c>
      <c r="FOC1906" s="1193"/>
      <c r="FOD1906" s="1193"/>
      <c r="FOE1906" s="2153" t="s">
        <v>769</v>
      </c>
      <c r="FOF1906" s="1800" t="s">
        <v>745</v>
      </c>
      <c r="FOG1906" s="2156">
        <v>0</v>
      </c>
      <c r="FOH1906" s="2156">
        <v>17895</v>
      </c>
      <c r="FOI1906" s="2157">
        <v>0</v>
      </c>
      <c r="FOJ1906" s="1230">
        <f t="shared" si="1571"/>
        <v>0</v>
      </c>
      <c r="FOK1906" s="1193"/>
      <c r="FOL1906" s="1193"/>
      <c r="FOM1906" s="2153" t="s">
        <v>769</v>
      </c>
      <c r="FON1906" s="1800" t="s">
        <v>745</v>
      </c>
      <c r="FOO1906" s="2156">
        <v>0</v>
      </c>
      <c r="FOP1906" s="2156">
        <v>17895</v>
      </c>
      <c r="FOQ1906" s="2157">
        <v>0</v>
      </c>
      <c r="FOR1906" s="1230">
        <f t="shared" si="1573"/>
        <v>0</v>
      </c>
      <c r="FOS1906" s="1193"/>
      <c r="FOT1906" s="1193"/>
      <c r="FOU1906" s="2153" t="s">
        <v>769</v>
      </c>
      <c r="FOV1906" s="1800" t="s">
        <v>745</v>
      </c>
      <c r="FOW1906" s="2156">
        <v>0</v>
      </c>
      <c r="FOX1906" s="2156">
        <v>17895</v>
      </c>
      <c r="FOY1906" s="2157">
        <v>0</v>
      </c>
      <c r="FOZ1906" s="1230">
        <f t="shared" si="1575"/>
        <v>0</v>
      </c>
      <c r="FPA1906" s="1193"/>
      <c r="FPB1906" s="1193"/>
      <c r="FPC1906" s="2153" t="s">
        <v>769</v>
      </c>
      <c r="FPD1906" s="1800" t="s">
        <v>745</v>
      </c>
      <c r="FPE1906" s="2156">
        <v>0</v>
      </c>
      <c r="FPF1906" s="2156">
        <v>17895</v>
      </c>
      <c r="FPG1906" s="2157">
        <v>0</v>
      </c>
      <c r="FPH1906" s="1230">
        <f t="shared" si="1577"/>
        <v>0</v>
      </c>
      <c r="FPI1906" s="1193"/>
      <c r="FPJ1906" s="1193"/>
      <c r="FPK1906" s="2153" t="s">
        <v>769</v>
      </c>
      <c r="FPL1906" s="1800" t="s">
        <v>745</v>
      </c>
      <c r="FPM1906" s="2156">
        <v>0</v>
      </c>
      <c r="FPN1906" s="2156">
        <v>17895</v>
      </c>
      <c r="FPO1906" s="2157">
        <v>0</v>
      </c>
      <c r="FPP1906" s="1230">
        <f t="shared" si="1579"/>
        <v>0</v>
      </c>
      <c r="FPQ1906" s="1193"/>
      <c r="FPR1906" s="1193"/>
      <c r="FPS1906" s="2153" t="s">
        <v>769</v>
      </c>
      <c r="FPT1906" s="1800" t="s">
        <v>745</v>
      </c>
      <c r="FPU1906" s="2156">
        <v>0</v>
      </c>
      <c r="FPV1906" s="2156">
        <v>17895</v>
      </c>
      <c r="FPW1906" s="2157">
        <v>0</v>
      </c>
      <c r="FPX1906" s="1230">
        <f t="shared" si="1581"/>
        <v>0</v>
      </c>
      <c r="FPY1906" s="1193"/>
      <c r="FPZ1906" s="1193"/>
      <c r="FQA1906" s="2153" t="s">
        <v>769</v>
      </c>
      <c r="FQB1906" s="1800" t="s">
        <v>745</v>
      </c>
      <c r="FQC1906" s="2156">
        <v>0</v>
      </c>
      <c r="FQD1906" s="2156">
        <v>17895</v>
      </c>
      <c r="FQE1906" s="2157">
        <v>0</v>
      </c>
      <c r="FQF1906" s="1230">
        <f t="shared" si="1583"/>
        <v>0</v>
      </c>
      <c r="FQG1906" s="1193"/>
      <c r="FQH1906" s="1193"/>
      <c r="FQI1906" s="2153" t="s">
        <v>769</v>
      </c>
      <c r="FQJ1906" s="1800" t="s">
        <v>745</v>
      </c>
      <c r="FQK1906" s="2156">
        <v>0</v>
      </c>
      <c r="FQL1906" s="2156">
        <v>17895</v>
      </c>
      <c r="FQM1906" s="2157">
        <v>0</v>
      </c>
      <c r="FQN1906" s="1230">
        <f t="shared" si="1585"/>
        <v>0</v>
      </c>
      <c r="FQO1906" s="1193"/>
      <c r="FQP1906" s="1193"/>
      <c r="FQQ1906" s="2153" t="s">
        <v>769</v>
      </c>
      <c r="FQR1906" s="1800" t="s">
        <v>745</v>
      </c>
      <c r="FQS1906" s="2156">
        <v>0</v>
      </c>
      <c r="FQT1906" s="2156">
        <v>17895</v>
      </c>
      <c r="FQU1906" s="2157">
        <v>0</v>
      </c>
      <c r="FQV1906" s="1230">
        <f t="shared" si="1587"/>
        <v>0</v>
      </c>
      <c r="FQW1906" s="1193"/>
      <c r="FQX1906" s="1193"/>
      <c r="FQY1906" s="2153" t="s">
        <v>769</v>
      </c>
      <c r="FQZ1906" s="1800" t="s">
        <v>745</v>
      </c>
      <c r="FRA1906" s="2156">
        <v>0</v>
      </c>
      <c r="FRB1906" s="2156">
        <v>17895</v>
      </c>
      <c r="FRC1906" s="2157">
        <v>0</v>
      </c>
      <c r="FRD1906" s="1230">
        <f t="shared" si="1589"/>
        <v>0</v>
      </c>
      <c r="FRE1906" s="1193"/>
      <c r="FRF1906" s="1193"/>
      <c r="FRG1906" s="2153" t="s">
        <v>769</v>
      </c>
      <c r="FRH1906" s="1800" t="s">
        <v>745</v>
      </c>
      <c r="FRI1906" s="2156">
        <v>0</v>
      </c>
      <c r="FRJ1906" s="2156">
        <v>17895</v>
      </c>
      <c r="FRK1906" s="2157">
        <v>0</v>
      </c>
      <c r="FRL1906" s="1230">
        <f t="shared" si="1591"/>
        <v>0</v>
      </c>
      <c r="FRM1906" s="1193"/>
      <c r="FRN1906" s="1193"/>
      <c r="FRO1906" s="2153" t="s">
        <v>769</v>
      </c>
      <c r="FRP1906" s="1800" t="s">
        <v>745</v>
      </c>
      <c r="FRQ1906" s="2156">
        <v>0</v>
      </c>
      <c r="FRR1906" s="2156">
        <v>17895</v>
      </c>
      <c r="FRS1906" s="2157">
        <v>0</v>
      </c>
      <c r="FRT1906" s="1230">
        <f t="shared" si="1593"/>
        <v>0</v>
      </c>
      <c r="FRU1906" s="1193"/>
      <c r="FRV1906" s="1193"/>
      <c r="FRW1906" s="2153" t="s">
        <v>769</v>
      </c>
      <c r="FRX1906" s="1800" t="s">
        <v>745</v>
      </c>
      <c r="FRY1906" s="2156">
        <v>0</v>
      </c>
      <c r="FRZ1906" s="2156">
        <v>17895</v>
      </c>
      <c r="FSA1906" s="2157">
        <v>0</v>
      </c>
      <c r="FSB1906" s="1230">
        <f t="shared" si="1595"/>
        <v>0</v>
      </c>
      <c r="FSC1906" s="1193"/>
      <c r="FSD1906" s="1193"/>
      <c r="FSE1906" s="2153" t="s">
        <v>769</v>
      </c>
      <c r="FSF1906" s="1800" t="s">
        <v>745</v>
      </c>
      <c r="FSG1906" s="2156">
        <v>0</v>
      </c>
      <c r="FSH1906" s="2156">
        <v>17895</v>
      </c>
      <c r="FSI1906" s="2157">
        <v>0</v>
      </c>
      <c r="FSJ1906" s="1230">
        <f t="shared" si="1597"/>
        <v>0</v>
      </c>
      <c r="FSK1906" s="1193"/>
      <c r="FSL1906" s="1193"/>
      <c r="FSM1906" s="2153" t="s">
        <v>769</v>
      </c>
      <c r="FSN1906" s="1800" t="s">
        <v>745</v>
      </c>
      <c r="FSO1906" s="2156">
        <v>0</v>
      </c>
      <c r="FSP1906" s="2156">
        <v>17895</v>
      </c>
      <c r="FSQ1906" s="2157">
        <v>0</v>
      </c>
      <c r="FSR1906" s="1230">
        <f t="shared" si="1599"/>
        <v>0</v>
      </c>
      <c r="FSS1906" s="1193"/>
      <c r="FST1906" s="1193"/>
      <c r="FSU1906" s="2153" t="s">
        <v>769</v>
      </c>
      <c r="FSV1906" s="1800" t="s">
        <v>745</v>
      </c>
      <c r="FSW1906" s="2156">
        <v>0</v>
      </c>
      <c r="FSX1906" s="2156">
        <v>17895</v>
      </c>
      <c r="FSY1906" s="2157">
        <v>0</v>
      </c>
      <c r="FSZ1906" s="1230">
        <f t="shared" si="1601"/>
        <v>0</v>
      </c>
      <c r="FTA1906" s="1193"/>
      <c r="FTB1906" s="1193"/>
      <c r="FTC1906" s="2153" t="s">
        <v>769</v>
      </c>
      <c r="FTD1906" s="1800" t="s">
        <v>745</v>
      </c>
      <c r="FTE1906" s="2156">
        <v>0</v>
      </c>
      <c r="FTF1906" s="2156">
        <v>17895</v>
      </c>
      <c r="FTG1906" s="2157">
        <v>0</v>
      </c>
      <c r="FTH1906" s="1230">
        <f t="shared" si="1603"/>
        <v>0</v>
      </c>
      <c r="FTI1906" s="1193"/>
      <c r="FTJ1906" s="1193"/>
      <c r="FTK1906" s="2153" t="s">
        <v>769</v>
      </c>
      <c r="FTL1906" s="1800" t="s">
        <v>745</v>
      </c>
      <c r="FTM1906" s="2156">
        <v>0</v>
      </c>
      <c r="FTN1906" s="2156">
        <v>17895</v>
      </c>
      <c r="FTO1906" s="2157">
        <v>0</v>
      </c>
      <c r="FTP1906" s="1230">
        <f t="shared" si="1605"/>
        <v>0</v>
      </c>
      <c r="FTQ1906" s="1193"/>
      <c r="FTR1906" s="1193"/>
      <c r="FTS1906" s="2153" t="s">
        <v>769</v>
      </c>
      <c r="FTT1906" s="1800" t="s">
        <v>745</v>
      </c>
      <c r="FTU1906" s="2156">
        <v>0</v>
      </c>
      <c r="FTV1906" s="2156">
        <v>17895</v>
      </c>
      <c r="FTW1906" s="2157">
        <v>0</v>
      </c>
      <c r="FTX1906" s="1230">
        <f t="shared" si="1607"/>
        <v>0</v>
      </c>
      <c r="FTY1906" s="1193"/>
      <c r="FTZ1906" s="1193"/>
      <c r="FUA1906" s="2153" t="s">
        <v>769</v>
      </c>
      <c r="FUB1906" s="1800" t="s">
        <v>745</v>
      </c>
      <c r="FUC1906" s="2156">
        <v>0</v>
      </c>
      <c r="FUD1906" s="2156">
        <v>17895</v>
      </c>
      <c r="FUE1906" s="2157">
        <v>0</v>
      </c>
      <c r="FUF1906" s="1230">
        <f t="shared" si="1609"/>
        <v>0</v>
      </c>
      <c r="FUG1906" s="1193"/>
      <c r="FUH1906" s="1193"/>
      <c r="FUI1906" s="2153" t="s">
        <v>769</v>
      </c>
      <c r="FUJ1906" s="1800" t="s">
        <v>745</v>
      </c>
      <c r="FUK1906" s="2156">
        <v>0</v>
      </c>
      <c r="FUL1906" s="2156">
        <v>17895</v>
      </c>
      <c r="FUM1906" s="2157">
        <v>0</v>
      </c>
      <c r="FUN1906" s="1230">
        <f t="shared" si="1611"/>
        <v>0</v>
      </c>
      <c r="FUO1906" s="1193"/>
      <c r="FUP1906" s="1193"/>
      <c r="FUQ1906" s="2153" t="s">
        <v>769</v>
      </c>
      <c r="FUR1906" s="1800" t="s">
        <v>745</v>
      </c>
      <c r="FUS1906" s="2156">
        <v>0</v>
      </c>
      <c r="FUT1906" s="2156">
        <v>17895</v>
      </c>
      <c r="FUU1906" s="2157">
        <v>0</v>
      </c>
      <c r="FUV1906" s="1230">
        <f t="shared" si="1613"/>
        <v>0</v>
      </c>
      <c r="FUW1906" s="1193"/>
      <c r="FUX1906" s="1193"/>
      <c r="FUY1906" s="2153" t="s">
        <v>769</v>
      </c>
      <c r="FUZ1906" s="1800" t="s">
        <v>745</v>
      </c>
      <c r="FVA1906" s="2156">
        <v>0</v>
      </c>
      <c r="FVB1906" s="2156">
        <v>17895</v>
      </c>
      <c r="FVC1906" s="2157">
        <v>0</v>
      </c>
      <c r="FVD1906" s="1230">
        <f t="shared" si="1615"/>
        <v>0</v>
      </c>
      <c r="FVE1906" s="1193"/>
      <c r="FVF1906" s="1193"/>
      <c r="FVG1906" s="2153" t="s">
        <v>769</v>
      </c>
      <c r="FVH1906" s="1800" t="s">
        <v>745</v>
      </c>
      <c r="FVI1906" s="2156">
        <v>0</v>
      </c>
      <c r="FVJ1906" s="2156">
        <v>17895</v>
      </c>
      <c r="FVK1906" s="2157">
        <v>0</v>
      </c>
      <c r="FVL1906" s="1230">
        <f t="shared" si="1617"/>
        <v>0</v>
      </c>
      <c r="FVM1906" s="1193"/>
      <c r="FVN1906" s="1193"/>
      <c r="FVO1906" s="2153" t="s">
        <v>769</v>
      </c>
      <c r="FVP1906" s="1800" t="s">
        <v>745</v>
      </c>
      <c r="FVQ1906" s="2156">
        <v>0</v>
      </c>
      <c r="FVR1906" s="2156">
        <v>17895</v>
      </c>
      <c r="FVS1906" s="2157">
        <v>0</v>
      </c>
      <c r="FVT1906" s="1230">
        <f t="shared" si="1619"/>
        <v>0</v>
      </c>
      <c r="FVU1906" s="1193"/>
      <c r="FVV1906" s="1193"/>
      <c r="FVW1906" s="2153" t="s">
        <v>769</v>
      </c>
      <c r="FVX1906" s="1800" t="s">
        <v>745</v>
      </c>
      <c r="FVY1906" s="2156">
        <v>0</v>
      </c>
      <c r="FVZ1906" s="2156">
        <v>17895</v>
      </c>
      <c r="FWA1906" s="2157">
        <v>0</v>
      </c>
      <c r="FWB1906" s="1230">
        <f t="shared" si="1621"/>
        <v>0</v>
      </c>
      <c r="FWC1906" s="1193"/>
      <c r="FWD1906" s="1193"/>
      <c r="FWE1906" s="2153" t="s">
        <v>769</v>
      </c>
      <c r="FWF1906" s="1800" t="s">
        <v>745</v>
      </c>
      <c r="FWG1906" s="2156">
        <v>0</v>
      </c>
      <c r="FWH1906" s="2156">
        <v>17895</v>
      </c>
      <c r="FWI1906" s="2157">
        <v>0</v>
      </c>
      <c r="FWJ1906" s="1230">
        <f t="shared" si="1623"/>
        <v>0</v>
      </c>
      <c r="FWK1906" s="1193"/>
      <c r="FWL1906" s="1193"/>
      <c r="FWM1906" s="2153" t="s">
        <v>769</v>
      </c>
      <c r="FWN1906" s="1800" t="s">
        <v>745</v>
      </c>
      <c r="FWO1906" s="2156">
        <v>0</v>
      </c>
      <c r="FWP1906" s="2156">
        <v>17895</v>
      </c>
      <c r="FWQ1906" s="2157">
        <v>0</v>
      </c>
      <c r="FWR1906" s="1230">
        <f t="shared" si="1625"/>
        <v>0</v>
      </c>
      <c r="FWS1906" s="1193"/>
      <c r="FWT1906" s="1193"/>
      <c r="FWU1906" s="2153" t="s">
        <v>769</v>
      </c>
      <c r="FWV1906" s="1800" t="s">
        <v>745</v>
      </c>
      <c r="FWW1906" s="2156">
        <v>0</v>
      </c>
      <c r="FWX1906" s="2156">
        <v>17895</v>
      </c>
      <c r="FWY1906" s="2157">
        <v>0</v>
      </c>
      <c r="FWZ1906" s="1230">
        <f t="shared" si="1627"/>
        <v>0</v>
      </c>
      <c r="FXA1906" s="1193"/>
      <c r="FXB1906" s="1193"/>
      <c r="FXC1906" s="2153" t="s">
        <v>769</v>
      </c>
      <c r="FXD1906" s="1800" t="s">
        <v>745</v>
      </c>
      <c r="FXE1906" s="2156">
        <v>0</v>
      </c>
      <c r="FXF1906" s="2156">
        <v>17895</v>
      </c>
      <c r="FXG1906" s="2157">
        <v>0</v>
      </c>
      <c r="FXH1906" s="1230">
        <f t="shared" si="1629"/>
        <v>0</v>
      </c>
      <c r="FXI1906" s="1193"/>
      <c r="FXJ1906" s="1193"/>
      <c r="FXK1906" s="2153" t="s">
        <v>769</v>
      </c>
      <c r="FXL1906" s="1800" t="s">
        <v>745</v>
      </c>
      <c r="FXM1906" s="2156">
        <v>0</v>
      </c>
      <c r="FXN1906" s="2156">
        <v>17895</v>
      </c>
      <c r="FXO1906" s="2157">
        <v>0</v>
      </c>
      <c r="FXP1906" s="1230">
        <f t="shared" si="1631"/>
        <v>0</v>
      </c>
      <c r="FXQ1906" s="1193"/>
      <c r="FXR1906" s="1193"/>
      <c r="FXS1906" s="2153" t="s">
        <v>769</v>
      </c>
      <c r="FXT1906" s="1800" t="s">
        <v>745</v>
      </c>
      <c r="FXU1906" s="2156">
        <v>0</v>
      </c>
      <c r="FXV1906" s="2156">
        <v>17895</v>
      </c>
      <c r="FXW1906" s="2157">
        <v>0</v>
      </c>
      <c r="FXX1906" s="1230">
        <f t="shared" si="1633"/>
        <v>0</v>
      </c>
      <c r="FXY1906" s="1193"/>
      <c r="FXZ1906" s="1193"/>
      <c r="FYA1906" s="2153" t="s">
        <v>769</v>
      </c>
      <c r="FYB1906" s="1800" t="s">
        <v>745</v>
      </c>
      <c r="FYC1906" s="2156">
        <v>0</v>
      </c>
      <c r="FYD1906" s="2156">
        <v>17895</v>
      </c>
      <c r="FYE1906" s="2157">
        <v>0</v>
      </c>
      <c r="FYF1906" s="1230">
        <f t="shared" si="1635"/>
        <v>0</v>
      </c>
      <c r="FYG1906" s="1193"/>
      <c r="FYH1906" s="1193"/>
      <c r="FYI1906" s="2153" t="s">
        <v>769</v>
      </c>
      <c r="FYJ1906" s="1800" t="s">
        <v>745</v>
      </c>
      <c r="FYK1906" s="2156">
        <v>0</v>
      </c>
      <c r="FYL1906" s="2156">
        <v>17895</v>
      </c>
      <c r="FYM1906" s="2157">
        <v>0</v>
      </c>
      <c r="FYN1906" s="1230">
        <f t="shared" si="1637"/>
        <v>0</v>
      </c>
      <c r="FYO1906" s="1193"/>
      <c r="FYP1906" s="1193"/>
      <c r="FYQ1906" s="2153" t="s">
        <v>769</v>
      </c>
      <c r="FYR1906" s="1800" t="s">
        <v>745</v>
      </c>
      <c r="FYS1906" s="2156">
        <v>0</v>
      </c>
      <c r="FYT1906" s="2156">
        <v>17895</v>
      </c>
      <c r="FYU1906" s="2157">
        <v>0</v>
      </c>
      <c r="FYV1906" s="1230">
        <f t="shared" si="1639"/>
        <v>0</v>
      </c>
      <c r="FYW1906" s="1193"/>
      <c r="FYX1906" s="1193"/>
      <c r="FYY1906" s="2153" t="s">
        <v>769</v>
      </c>
      <c r="FYZ1906" s="1800" t="s">
        <v>745</v>
      </c>
      <c r="FZA1906" s="2156">
        <v>0</v>
      </c>
      <c r="FZB1906" s="2156">
        <v>17895</v>
      </c>
      <c r="FZC1906" s="2157">
        <v>0</v>
      </c>
      <c r="FZD1906" s="1230">
        <f t="shared" si="1641"/>
        <v>0</v>
      </c>
      <c r="FZE1906" s="1193"/>
      <c r="FZF1906" s="1193"/>
      <c r="FZG1906" s="2153" t="s">
        <v>769</v>
      </c>
      <c r="FZH1906" s="1800" t="s">
        <v>745</v>
      </c>
      <c r="FZI1906" s="2156">
        <v>0</v>
      </c>
      <c r="FZJ1906" s="2156">
        <v>17895</v>
      </c>
      <c r="FZK1906" s="2157">
        <v>0</v>
      </c>
      <c r="FZL1906" s="1230">
        <f t="shared" si="1643"/>
        <v>0</v>
      </c>
      <c r="FZM1906" s="1193"/>
      <c r="FZN1906" s="1193"/>
      <c r="FZO1906" s="2153" t="s">
        <v>769</v>
      </c>
      <c r="FZP1906" s="1800" t="s">
        <v>745</v>
      </c>
      <c r="FZQ1906" s="2156">
        <v>0</v>
      </c>
      <c r="FZR1906" s="2156">
        <v>17895</v>
      </c>
      <c r="FZS1906" s="2157">
        <v>0</v>
      </c>
      <c r="FZT1906" s="1230">
        <f t="shared" si="1645"/>
        <v>0</v>
      </c>
      <c r="FZU1906" s="1193"/>
      <c r="FZV1906" s="1193"/>
      <c r="FZW1906" s="2153" t="s">
        <v>769</v>
      </c>
      <c r="FZX1906" s="1800" t="s">
        <v>745</v>
      </c>
      <c r="FZY1906" s="2156">
        <v>0</v>
      </c>
      <c r="FZZ1906" s="2156">
        <v>17895</v>
      </c>
      <c r="GAA1906" s="2157">
        <v>0</v>
      </c>
      <c r="GAB1906" s="1230">
        <f t="shared" si="1647"/>
        <v>0</v>
      </c>
      <c r="GAC1906" s="1193"/>
      <c r="GAD1906" s="1193"/>
      <c r="GAE1906" s="2153" t="s">
        <v>769</v>
      </c>
      <c r="GAF1906" s="1800" t="s">
        <v>745</v>
      </c>
      <c r="GAG1906" s="2156">
        <v>0</v>
      </c>
      <c r="GAH1906" s="2156">
        <v>17895</v>
      </c>
      <c r="GAI1906" s="2157">
        <v>0</v>
      </c>
      <c r="GAJ1906" s="1230">
        <f t="shared" si="1649"/>
        <v>0</v>
      </c>
      <c r="GAK1906" s="1193"/>
      <c r="GAL1906" s="1193"/>
      <c r="GAM1906" s="2153" t="s">
        <v>769</v>
      </c>
      <c r="GAN1906" s="1800" t="s">
        <v>745</v>
      </c>
      <c r="GAO1906" s="2156">
        <v>0</v>
      </c>
      <c r="GAP1906" s="2156">
        <v>17895</v>
      </c>
      <c r="GAQ1906" s="2157">
        <v>0</v>
      </c>
      <c r="GAR1906" s="1230">
        <f t="shared" si="1651"/>
        <v>0</v>
      </c>
      <c r="GAS1906" s="1193"/>
      <c r="GAT1906" s="1193"/>
      <c r="GAU1906" s="2153" t="s">
        <v>769</v>
      </c>
      <c r="GAV1906" s="1800" t="s">
        <v>745</v>
      </c>
      <c r="GAW1906" s="2156">
        <v>0</v>
      </c>
      <c r="GAX1906" s="2156">
        <v>17895</v>
      </c>
      <c r="GAY1906" s="2157">
        <v>0</v>
      </c>
      <c r="GAZ1906" s="1230">
        <f t="shared" si="1653"/>
        <v>0</v>
      </c>
      <c r="GBA1906" s="1193"/>
      <c r="GBB1906" s="1193"/>
      <c r="GBC1906" s="2153" t="s">
        <v>769</v>
      </c>
      <c r="GBD1906" s="1800" t="s">
        <v>745</v>
      </c>
      <c r="GBE1906" s="2156">
        <v>0</v>
      </c>
      <c r="GBF1906" s="2156">
        <v>17895</v>
      </c>
      <c r="GBG1906" s="2157">
        <v>0</v>
      </c>
      <c r="GBH1906" s="1230">
        <f t="shared" si="1655"/>
        <v>0</v>
      </c>
      <c r="GBI1906" s="1193"/>
      <c r="GBJ1906" s="1193"/>
      <c r="GBK1906" s="2153" t="s">
        <v>769</v>
      </c>
      <c r="GBL1906" s="1800" t="s">
        <v>745</v>
      </c>
      <c r="GBM1906" s="2156">
        <v>0</v>
      </c>
      <c r="GBN1906" s="2156">
        <v>17895</v>
      </c>
      <c r="GBO1906" s="2157">
        <v>0</v>
      </c>
      <c r="GBP1906" s="1230">
        <f t="shared" si="1657"/>
        <v>0</v>
      </c>
      <c r="GBQ1906" s="1193"/>
      <c r="GBR1906" s="1193"/>
      <c r="GBS1906" s="2153" t="s">
        <v>769</v>
      </c>
      <c r="GBT1906" s="1800" t="s">
        <v>745</v>
      </c>
      <c r="GBU1906" s="2156">
        <v>0</v>
      </c>
      <c r="GBV1906" s="2156">
        <v>17895</v>
      </c>
      <c r="GBW1906" s="2157">
        <v>0</v>
      </c>
      <c r="GBX1906" s="1230">
        <f t="shared" si="1659"/>
        <v>0</v>
      </c>
      <c r="GBY1906" s="1193"/>
      <c r="GBZ1906" s="1193"/>
      <c r="GCA1906" s="2153" t="s">
        <v>769</v>
      </c>
      <c r="GCB1906" s="1800" t="s">
        <v>745</v>
      </c>
      <c r="GCC1906" s="2156">
        <v>0</v>
      </c>
      <c r="GCD1906" s="2156">
        <v>17895</v>
      </c>
      <c r="GCE1906" s="2157">
        <v>0</v>
      </c>
      <c r="GCF1906" s="1230">
        <f t="shared" si="1661"/>
        <v>0</v>
      </c>
      <c r="GCG1906" s="1193"/>
      <c r="GCH1906" s="1193"/>
      <c r="GCI1906" s="2153" t="s">
        <v>769</v>
      </c>
      <c r="GCJ1906" s="1800" t="s">
        <v>745</v>
      </c>
      <c r="GCK1906" s="2156">
        <v>0</v>
      </c>
      <c r="GCL1906" s="2156">
        <v>17895</v>
      </c>
      <c r="GCM1906" s="2157">
        <v>0</v>
      </c>
      <c r="GCN1906" s="1230">
        <f t="shared" si="1663"/>
        <v>0</v>
      </c>
      <c r="GCO1906" s="1193"/>
      <c r="GCP1906" s="1193"/>
      <c r="GCQ1906" s="2153" t="s">
        <v>769</v>
      </c>
      <c r="GCR1906" s="1800" t="s">
        <v>745</v>
      </c>
      <c r="GCS1906" s="2156">
        <v>0</v>
      </c>
      <c r="GCT1906" s="2156">
        <v>17895</v>
      </c>
      <c r="GCU1906" s="2157">
        <v>0</v>
      </c>
      <c r="GCV1906" s="1230">
        <f t="shared" si="1665"/>
        <v>0</v>
      </c>
      <c r="GCW1906" s="1193"/>
      <c r="GCX1906" s="1193"/>
      <c r="GCY1906" s="2153" t="s">
        <v>769</v>
      </c>
      <c r="GCZ1906" s="1800" t="s">
        <v>745</v>
      </c>
      <c r="GDA1906" s="2156">
        <v>0</v>
      </c>
      <c r="GDB1906" s="2156">
        <v>17895</v>
      </c>
      <c r="GDC1906" s="2157">
        <v>0</v>
      </c>
      <c r="GDD1906" s="1230">
        <f t="shared" si="1667"/>
        <v>0</v>
      </c>
      <c r="GDE1906" s="1193"/>
      <c r="GDF1906" s="1193"/>
      <c r="GDG1906" s="2153" t="s">
        <v>769</v>
      </c>
      <c r="GDH1906" s="1800" t="s">
        <v>745</v>
      </c>
      <c r="GDI1906" s="2156">
        <v>0</v>
      </c>
      <c r="GDJ1906" s="2156">
        <v>17895</v>
      </c>
      <c r="GDK1906" s="2157">
        <v>0</v>
      </c>
      <c r="GDL1906" s="1230">
        <f t="shared" si="1669"/>
        <v>0</v>
      </c>
      <c r="GDM1906" s="1193"/>
      <c r="GDN1906" s="1193"/>
      <c r="GDO1906" s="2153" t="s">
        <v>769</v>
      </c>
      <c r="GDP1906" s="1800" t="s">
        <v>745</v>
      </c>
      <c r="GDQ1906" s="2156">
        <v>0</v>
      </c>
      <c r="GDR1906" s="2156">
        <v>17895</v>
      </c>
      <c r="GDS1906" s="2157">
        <v>0</v>
      </c>
      <c r="GDT1906" s="1230">
        <f t="shared" si="1671"/>
        <v>0</v>
      </c>
      <c r="GDU1906" s="1193"/>
      <c r="GDV1906" s="1193"/>
      <c r="GDW1906" s="2153" t="s">
        <v>769</v>
      </c>
      <c r="GDX1906" s="1800" t="s">
        <v>745</v>
      </c>
      <c r="GDY1906" s="2156">
        <v>0</v>
      </c>
      <c r="GDZ1906" s="2156">
        <v>17895</v>
      </c>
      <c r="GEA1906" s="2157">
        <v>0</v>
      </c>
      <c r="GEB1906" s="1230">
        <f t="shared" si="1673"/>
        <v>0</v>
      </c>
      <c r="GEC1906" s="1193"/>
      <c r="GED1906" s="1193"/>
      <c r="GEE1906" s="2153" t="s">
        <v>769</v>
      </c>
      <c r="GEF1906" s="1800" t="s">
        <v>745</v>
      </c>
      <c r="GEG1906" s="2156">
        <v>0</v>
      </c>
      <c r="GEH1906" s="2156">
        <v>17895</v>
      </c>
      <c r="GEI1906" s="2157">
        <v>0</v>
      </c>
      <c r="GEJ1906" s="1230">
        <f t="shared" si="1675"/>
        <v>0</v>
      </c>
      <c r="GEK1906" s="1193"/>
      <c r="GEL1906" s="1193"/>
      <c r="GEM1906" s="2153" t="s">
        <v>769</v>
      </c>
      <c r="GEN1906" s="1800" t="s">
        <v>745</v>
      </c>
      <c r="GEO1906" s="2156">
        <v>0</v>
      </c>
      <c r="GEP1906" s="2156">
        <v>17895</v>
      </c>
      <c r="GEQ1906" s="2157">
        <v>0</v>
      </c>
      <c r="GER1906" s="1230">
        <f t="shared" si="1677"/>
        <v>0</v>
      </c>
      <c r="GES1906" s="1193"/>
      <c r="GET1906" s="1193"/>
      <c r="GEU1906" s="2153" t="s">
        <v>769</v>
      </c>
      <c r="GEV1906" s="1800" t="s">
        <v>745</v>
      </c>
      <c r="GEW1906" s="2156">
        <v>0</v>
      </c>
      <c r="GEX1906" s="2156">
        <v>17895</v>
      </c>
      <c r="GEY1906" s="2157">
        <v>0</v>
      </c>
      <c r="GEZ1906" s="1230">
        <f t="shared" si="1679"/>
        <v>0</v>
      </c>
      <c r="GFA1906" s="1193"/>
      <c r="GFB1906" s="1193"/>
      <c r="GFC1906" s="2153" t="s">
        <v>769</v>
      </c>
      <c r="GFD1906" s="1800" t="s">
        <v>745</v>
      </c>
      <c r="GFE1906" s="2156">
        <v>0</v>
      </c>
      <c r="GFF1906" s="2156">
        <v>17895</v>
      </c>
      <c r="GFG1906" s="2157">
        <v>0</v>
      </c>
      <c r="GFH1906" s="1230">
        <f t="shared" si="1681"/>
        <v>0</v>
      </c>
      <c r="GFI1906" s="1193"/>
      <c r="GFJ1906" s="1193"/>
      <c r="GFK1906" s="2153" t="s">
        <v>769</v>
      </c>
      <c r="GFL1906" s="1800" t="s">
        <v>745</v>
      </c>
      <c r="GFM1906" s="2156">
        <v>0</v>
      </c>
      <c r="GFN1906" s="2156">
        <v>17895</v>
      </c>
      <c r="GFO1906" s="2157">
        <v>0</v>
      </c>
      <c r="GFP1906" s="1230">
        <f t="shared" si="1683"/>
        <v>0</v>
      </c>
      <c r="GFQ1906" s="1193"/>
      <c r="GFR1906" s="1193"/>
      <c r="GFS1906" s="2153" t="s">
        <v>769</v>
      </c>
      <c r="GFT1906" s="1800" t="s">
        <v>745</v>
      </c>
      <c r="GFU1906" s="2156">
        <v>0</v>
      </c>
      <c r="GFV1906" s="2156">
        <v>17895</v>
      </c>
      <c r="GFW1906" s="2157">
        <v>0</v>
      </c>
      <c r="GFX1906" s="1230">
        <f t="shared" si="1685"/>
        <v>0</v>
      </c>
      <c r="GFY1906" s="1193"/>
      <c r="GFZ1906" s="1193"/>
      <c r="GGA1906" s="2153" t="s">
        <v>769</v>
      </c>
      <c r="GGB1906" s="1800" t="s">
        <v>745</v>
      </c>
      <c r="GGC1906" s="2156">
        <v>0</v>
      </c>
      <c r="GGD1906" s="2156">
        <v>17895</v>
      </c>
      <c r="GGE1906" s="2157">
        <v>0</v>
      </c>
      <c r="GGF1906" s="1230">
        <f t="shared" si="1687"/>
        <v>0</v>
      </c>
      <c r="GGG1906" s="1193"/>
      <c r="GGH1906" s="1193"/>
      <c r="GGI1906" s="2153" t="s">
        <v>769</v>
      </c>
      <c r="GGJ1906" s="1800" t="s">
        <v>745</v>
      </c>
      <c r="GGK1906" s="2156">
        <v>0</v>
      </c>
      <c r="GGL1906" s="2156">
        <v>17895</v>
      </c>
      <c r="GGM1906" s="2157">
        <v>0</v>
      </c>
      <c r="GGN1906" s="1230">
        <f t="shared" si="1689"/>
        <v>0</v>
      </c>
      <c r="GGO1906" s="1193"/>
      <c r="GGP1906" s="1193"/>
      <c r="GGQ1906" s="2153" t="s">
        <v>769</v>
      </c>
      <c r="GGR1906" s="1800" t="s">
        <v>745</v>
      </c>
      <c r="GGS1906" s="2156">
        <v>0</v>
      </c>
      <c r="GGT1906" s="2156">
        <v>17895</v>
      </c>
      <c r="GGU1906" s="2157">
        <v>0</v>
      </c>
      <c r="GGV1906" s="1230">
        <f t="shared" si="1691"/>
        <v>0</v>
      </c>
      <c r="GGW1906" s="1193"/>
      <c r="GGX1906" s="1193"/>
      <c r="GGY1906" s="2153" t="s">
        <v>769</v>
      </c>
      <c r="GGZ1906" s="1800" t="s">
        <v>745</v>
      </c>
      <c r="GHA1906" s="2156">
        <v>0</v>
      </c>
      <c r="GHB1906" s="2156">
        <v>17895</v>
      </c>
      <c r="GHC1906" s="2157">
        <v>0</v>
      </c>
      <c r="GHD1906" s="1230">
        <f t="shared" si="1693"/>
        <v>0</v>
      </c>
      <c r="GHE1906" s="1193"/>
      <c r="GHF1906" s="1193"/>
      <c r="GHG1906" s="2153" t="s">
        <v>769</v>
      </c>
      <c r="GHH1906" s="1800" t="s">
        <v>745</v>
      </c>
      <c r="GHI1906" s="2156">
        <v>0</v>
      </c>
      <c r="GHJ1906" s="2156">
        <v>17895</v>
      </c>
      <c r="GHK1906" s="2157">
        <v>0</v>
      </c>
      <c r="GHL1906" s="1230">
        <f t="shared" si="1695"/>
        <v>0</v>
      </c>
      <c r="GHM1906" s="1193"/>
      <c r="GHN1906" s="1193"/>
      <c r="GHO1906" s="2153" t="s">
        <v>769</v>
      </c>
      <c r="GHP1906" s="1800" t="s">
        <v>745</v>
      </c>
      <c r="GHQ1906" s="2156">
        <v>0</v>
      </c>
      <c r="GHR1906" s="2156">
        <v>17895</v>
      </c>
      <c r="GHS1906" s="2157">
        <v>0</v>
      </c>
      <c r="GHT1906" s="1230">
        <f t="shared" si="1697"/>
        <v>0</v>
      </c>
      <c r="GHU1906" s="1193"/>
      <c r="GHV1906" s="1193"/>
      <c r="GHW1906" s="2153" t="s">
        <v>769</v>
      </c>
      <c r="GHX1906" s="1800" t="s">
        <v>745</v>
      </c>
      <c r="GHY1906" s="2156">
        <v>0</v>
      </c>
      <c r="GHZ1906" s="2156">
        <v>17895</v>
      </c>
      <c r="GIA1906" s="2157">
        <v>0</v>
      </c>
      <c r="GIB1906" s="1230">
        <f t="shared" si="1699"/>
        <v>0</v>
      </c>
      <c r="GIC1906" s="1193"/>
      <c r="GID1906" s="1193"/>
      <c r="GIE1906" s="2153" t="s">
        <v>769</v>
      </c>
      <c r="GIF1906" s="1800" t="s">
        <v>745</v>
      </c>
      <c r="GIG1906" s="2156">
        <v>0</v>
      </c>
      <c r="GIH1906" s="2156">
        <v>17895</v>
      </c>
      <c r="GII1906" s="2157">
        <v>0</v>
      </c>
      <c r="GIJ1906" s="1230">
        <f t="shared" si="1701"/>
        <v>0</v>
      </c>
      <c r="GIK1906" s="1193"/>
      <c r="GIL1906" s="1193"/>
      <c r="GIM1906" s="2153" t="s">
        <v>769</v>
      </c>
      <c r="GIN1906" s="1800" t="s">
        <v>745</v>
      </c>
      <c r="GIO1906" s="2156">
        <v>0</v>
      </c>
      <c r="GIP1906" s="2156">
        <v>17895</v>
      </c>
      <c r="GIQ1906" s="2157">
        <v>0</v>
      </c>
      <c r="GIR1906" s="1230">
        <f t="shared" si="1703"/>
        <v>0</v>
      </c>
      <c r="GIS1906" s="1193"/>
      <c r="GIT1906" s="1193"/>
      <c r="GIU1906" s="2153" t="s">
        <v>769</v>
      </c>
      <c r="GIV1906" s="1800" t="s">
        <v>745</v>
      </c>
      <c r="GIW1906" s="2156">
        <v>0</v>
      </c>
      <c r="GIX1906" s="2156">
        <v>17895</v>
      </c>
      <c r="GIY1906" s="2157">
        <v>0</v>
      </c>
      <c r="GIZ1906" s="1230">
        <f t="shared" si="1705"/>
        <v>0</v>
      </c>
      <c r="GJA1906" s="1193"/>
      <c r="GJB1906" s="1193"/>
      <c r="GJC1906" s="2153" t="s">
        <v>769</v>
      </c>
      <c r="GJD1906" s="1800" t="s">
        <v>745</v>
      </c>
      <c r="GJE1906" s="2156">
        <v>0</v>
      </c>
      <c r="GJF1906" s="2156">
        <v>17895</v>
      </c>
      <c r="GJG1906" s="2157">
        <v>0</v>
      </c>
      <c r="GJH1906" s="1230">
        <f t="shared" si="1707"/>
        <v>0</v>
      </c>
      <c r="GJI1906" s="1193"/>
      <c r="GJJ1906" s="1193"/>
      <c r="GJK1906" s="2153" t="s">
        <v>769</v>
      </c>
      <c r="GJL1906" s="1800" t="s">
        <v>745</v>
      </c>
      <c r="GJM1906" s="2156">
        <v>0</v>
      </c>
      <c r="GJN1906" s="2156">
        <v>17895</v>
      </c>
      <c r="GJO1906" s="2157">
        <v>0</v>
      </c>
      <c r="GJP1906" s="1230">
        <f t="shared" si="1709"/>
        <v>0</v>
      </c>
      <c r="GJQ1906" s="1193"/>
      <c r="GJR1906" s="1193"/>
      <c r="GJS1906" s="2153" t="s">
        <v>769</v>
      </c>
      <c r="GJT1906" s="1800" t="s">
        <v>745</v>
      </c>
      <c r="GJU1906" s="2156">
        <v>0</v>
      </c>
      <c r="GJV1906" s="2156">
        <v>17895</v>
      </c>
      <c r="GJW1906" s="2157">
        <v>0</v>
      </c>
      <c r="GJX1906" s="1230">
        <f t="shared" si="1711"/>
        <v>0</v>
      </c>
      <c r="GJY1906" s="1193"/>
      <c r="GJZ1906" s="1193"/>
      <c r="GKA1906" s="2153" t="s">
        <v>769</v>
      </c>
      <c r="GKB1906" s="1800" t="s">
        <v>745</v>
      </c>
      <c r="GKC1906" s="2156">
        <v>0</v>
      </c>
      <c r="GKD1906" s="2156">
        <v>17895</v>
      </c>
      <c r="GKE1906" s="2157">
        <v>0</v>
      </c>
      <c r="GKF1906" s="1230">
        <f t="shared" si="1713"/>
        <v>0</v>
      </c>
      <c r="GKG1906" s="1193"/>
      <c r="GKH1906" s="1193"/>
      <c r="GKI1906" s="2153" t="s">
        <v>769</v>
      </c>
      <c r="GKJ1906" s="1800" t="s">
        <v>745</v>
      </c>
      <c r="GKK1906" s="2156">
        <v>0</v>
      </c>
      <c r="GKL1906" s="2156">
        <v>17895</v>
      </c>
      <c r="GKM1906" s="2157">
        <v>0</v>
      </c>
      <c r="GKN1906" s="1230">
        <f t="shared" si="1715"/>
        <v>0</v>
      </c>
      <c r="GKO1906" s="1193"/>
      <c r="GKP1906" s="1193"/>
      <c r="GKQ1906" s="2153" t="s">
        <v>769</v>
      </c>
      <c r="GKR1906" s="1800" t="s">
        <v>745</v>
      </c>
      <c r="GKS1906" s="2156">
        <v>0</v>
      </c>
      <c r="GKT1906" s="2156">
        <v>17895</v>
      </c>
      <c r="GKU1906" s="2157">
        <v>0</v>
      </c>
      <c r="GKV1906" s="1230">
        <f t="shared" si="1717"/>
        <v>0</v>
      </c>
      <c r="GKW1906" s="1193"/>
      <c r="GKX1906" s="1193"/>
      <c r="GKY1906" s="2153" t="s">
        <v>769</v>
      </c>
      <c r="GKZ1906" s="1800" t="s">
        <v>745</v>
      </c>
      <c r="GLA1906" s="2156">
        <v>0</v>
      </c>
      <c r="GLB1906" s="2156">
        <v>17895</v>
      </c>
      <c r="GLC1906" s="2157">
        <v>0</v>
      </c>
      <c r="GLD1906" s="1230">
        <f t="shared" si="1719"/>
        <v>0</v>
      </c>
      <c r="GLE1906" s="1193"/>
      <c r="GLF1906" s="1193"/>
      <c r="GLG1906" s="2153" t="s">
        <v>769</v>
      </c>
      <c r="GLH1906" s="1800" t="s">
        <v>745</v>
      </c>
      <c r="GLI1906" s="2156">
        <v>0</v>
      </c>
      <c r="GLJ1906" s="2156">
        <v>17895</v>
      </c>
      <c r="GLK1906" s="2157">
        <v>0</v>
      </c>
      <c r="GLL1906" s="1230">
        <f t="shared" si="1721"/>
        <v>0</v>
      </c>
      <c r="GLM1906" s="1193"/>
      <c r="GLN1906" s="1193"/>
      <c r="GLO1906" s="2153" t="s">
        <v>769</v>
      </c>
      <c r="GLP1906" s="1800" t="s">
        <v>745</v>
      </c>
      <c r="GLQ1906" s="2156">
        <v>0</v>
      </c>
      <c r="GLR1906" s="2156">
        <v>17895</v>
      </c>
      <c r="GLS1906" s="2157">
        <v>0</v>
      </c>
      <c r="GLT1906" s="1230">
        <f t="shared" si="1723"/>
        <v>0</v>
      </c>
      <c r="GLU1906" s="1193"/>
      <c r="GLV1906" s="1193"/>
      <c r="GLW1906" s="2153" t="s">
        <v>769</v>
      </c>
      <c r="GLX1906" s="1800" t="s">
        <v>745</v>
      </c>
      <c r="GLY1906" s="2156">
        <v>0</v>
      </c>
      <c r="GLZ1906" s="2156">
        <v>17895</v>
      </c>
      <c r="GMA1906" s="2157">
        <v>0</v>
      </c>
      <c r="GMB1906" s="1230">
        <f t="shared" si="1725"/>
        <v>0</v>
      </c>
      <c r="GMC1906" s="1193"/>
      <c r="GMD1906" s="1193"/>
      <c r="GME1906" s="2153" t="s">
        <v>769</v>
      </c>
      <c r="GMF1906" s="1800" t="s">
        <v>745</v>
      </c>
      <c r="GMG1906" s="2156">
        <v>0</v>
      </c>
      <c r="GMH1906" s="2156">
        <v>17895</v>
      </c>
      <c r="GMI1906" s="2157">
        <v>0</v>
      </c>
      <c r="GMJ1906" s="1230">
        <f t="shared" si="1727"/>
        <v>0</v>
      </c>
      <c r="GMK1906" s="1193"/>
      <c r="GML1906" s="1193"/>
      <c r="GMM1906" s="2153" t="s">
        <v>769</v>
      </c>
      <c r="GMN1906" s="1800" t="s">
        <v>745</v>
      </c>
      <c r="GMO1906" s="2156">
        <v>0</v>
      </c>
      <c r="GMP1906" s="2156">
        <v>17895</v>
      </c>
      <c r="GMQ1906" s="2157">
        <v>0</v>
      </c>
      <c r="GMR1906" s="1230">
        <f t="shared" si="1729"/>
        <v>0</v>
      </c>
      <c r="GMS1906" s="1193"/>
      <c r="GMT1906" s="1193"/>
      <c r="GMU1906" s="2153" t="s">
        <v>769</v>
      </c>
      <c r="GMV1906" s="1800" t="s">
        <v>745</v>
      </c>
      <c r="GMW1906" s="2156">
        <v>0</v>
      </c>
      <c r="GMX1906" s="2156">
        <v>17895</v>
      </c>
      <c r="GMY1906" s="2157">
        <v>0</v>
      </c>
      <c r="GMZ1906" s="1230">
        <f t="shared" si="1731"/>
        <v>0</v>
      </c>
      <c r="GNA1906" s="1193"/>
      <c r="GNB1906" s="1193"/>
      <c r="GNC1906" s="2153" t="s">
        <v>769</v>
      </c>
      <c r="GND1906" s="1800" t="s">
        <v>745</v>
      </c>
      <c r="GNE1906" s="2156">
        <v>0</v>
      </c>
      <c r="GNF1906" s="2156">
        <v>17895</v>
      </c>
      <c r="GNG1906" s="2157">
        <v>0</v>
      </c>
      <c r="GNH1906" s="1230">
        <f t="shared" si="1733"/>
        <v>0</v>
      </c>
      <c r="GNI1906" s="1193"/>
      <c r="GNJ1906" s="1193"/>
      <c r="GNK1906" s="2153" t="s">
        <v>769</v>
      </c>
      <c r="GNL1906" s="1800" t="s">
        <v>745</v>
      </c>
      <c r="GNM1906" s="2156">
        <v>0</v>
      </c>
      <c r="GNN1906" s="2156">
        <v>17895</v>
      </c>
      <c r="GNO1906" s="2157">
        <v>0</v>
      </c>
      <c r="GNP1906" s="1230">
        <f t="shared" si="1735"/>
        <v>0</v>
      </c>
      <c r="GNQ1906" s="1193"/>
      <c r="GNR1906" s="1193"/>
      <c r="GNS1906" s="2153" t="s">
        <v>769</v>
      </c>
      <c r="GNT1906" s="1800" t="s">
        <v>745</v>
      </c>
      <c r="GNU1906" s="2156">
        <v>0</v>
      </c>
      <c r="GNV1906" s="2156">
        <v>17895</v>
      </c>
      <c r="GNW1906" s="2157">
        <v>0</v>
      </c>
      <c r="GNX1906" s="1230">
        <f t="shared" si="1737"/>
        <v>0</v>
      </c>
      <c r="GNY1906" s="1193"/>
      <c r="GNZ1906" s="1193"/>
      <c r="GOA1906" s="2153" t="s">
        <v>769</v>
      </c>
      <c r="GOB1906" s="1800" t="s">
        <v>745</v>
      </c>
      <c r="GOC1906" s="2156">
        <v>0</v>
      </c>
      <c r="GOD1906" s="2156">
        <v>17895</v>
      </c>
      <c r="GOE1906" s="2157">
        <v>0</v>
      </c>
      <c r="GOF1906" s="1230">
        <f t="shared" si="1739"/>
        <v>0</v>
      </c>
      <c r="GOG1906" s="1193"/>
      <c r="GOH1906" s="1193"/>
      <c r="GOI1906" s="2153" t="s">
        <v>769</v>
      </c>
      <c r="GOJ1906" s="1800" t="s">
        <v>745</v>
      </c>
      <c r="GOK1906" s="2156">
        <v>0</v>
      </c>
      <c r="GOL1906" s="2156">
        <v>17895</v>
      </c>
      <c r="GOM1906" s="2157">
        <v>0</v>
      </c>
      <c r="GON1906" s="1230">
        <f t="shared" si="1741"/>
        <v>0</v>
      </c>
      <c r="GOO1906" s="1193"/>
      <c r="GOP1906" s="1193"/>
      <c r="GOQ1906" s="2153" t="s">
        <v>769</v>
      </c>
      <c r="GOR1906" s="1800" t="s">
        <v>745</v>
      </c>
      <c r="GOS1906" s="2156">
        <v>0</v>
      </c>
      <c r="GOT1906" s="2156">
        <v>17895</v>
      </c>
      <c r="GOU1906" s="2157">
        <v>0</v>
      </c>
      <c r="GOV1906" s="1230">
        <f t="shared" si="1743"/>
        <v>0</v>
      </c>
      <c r="GOW1906" s="1193"/>
      <c r="GOX1906" s="1193"/>
      <c r="GOY1906" s="2153" t="s">
        <v>769</v>
      </c>
      <c r="GOZ1906" s="1800" t="s">
        <v>745</v>
      </c>
      <c r="GPA1906" s="2156">
        <v>0</v>
      </c>
      <c r="GPB1906" s="2156">
        <v>17895</v>
      </c>
      <c r="GPC1906" s="2157">
        <v>0</v>
      </c>
      <c r="GPD1906" s="1230">
        <f t="shared" si="1745"/>
        <v>0</v>
      </c>
      <c r="GPE1906" s="1193"/>
      <c r="GPF1906" s="1193"/>
      <c r="GPG1906" s="2153" t="s">
        <v>769</v>
      </c>
      <c r="GPH1906" s="1800" t="s">
        <v>745</v>
      </c>
      <c r="GPI1906" s="2156">
        <v>0</v>
      </c>
      <c r="GPJ1906" s="2156">
        <v>17895</v>
      </c>
      <c r="GPK1906" s="2157">
        <v>0</v>
      </c>
      <c r="GPL1906" s="1230">
        <f t="shared" si="1747"/>
        <v>0</v>
      </c>
      <c r="GPM1906" s="1193"/>
      <c r="GPN1906" s="1193"/>
      <c r="GPO1906" s="2153" t="s">
        <v>769</v>
      </c>
      <c r="GPP1906" s="1800" t="s">
        <v>745</v>
      </c>
      <c r="GPQ1906" s="2156">
        <v>0</v>
      </c>
      <c r="GPR1906" s="2156">
        <v>17895</v>
      </c>
      <c r="GPS1906" s="2157">
        <v>0</v>
      </c>
      <c r="GPT1906" s="1230">
        <f t="shared" si="1749"/>
        <v>0</v>
      </c>
      <c r="GPU1906" s="1193"/>
      <c r="GPV1906" s="1193"/>
      <c r="GPW1906" s="2153" t="s">
        <v>769</v>
      </c>
      <c r="GPX1906" s="1800" t="s">
        <v>745</v>
      </c>
      <c r="GPY1906" s="2156">
        <v>0</v>
      </c>
      <c r="GPZ1906" s="2156">
        <v>17895</v>
      </c>
      <c r="GQA1906" s="2157">
        <v>0</v>
      </c>
      <c r="GQB1906" s="1230">
        <f t="shared" si="1751"/>
        <v>0</v>
      </c>
      <c r="GQC1906" s="1193"/>
      <c r="GQD1906" s="1193"/>
      <c r="GQE1906" s="2153" t="s">
        <v>769</v>
      </c>
      <c r="GQF1906" s="1800" t="s">
        <v>745</v>
      </c>
      <c r="GQG1906" s="2156">
        <v>0</v>
      </c>
      <c r="GQH1906" s="2156">
        <v>17895</v>
      </c>
      <c r="GQI1906" s="2157">
        <v>0</v>
      </c>
      <c r="GQJ1906" s="1230">
        <f t="shared" si="1753"/>
        <v>0</v>
      </c>
      <c r="GQK1906" s="1193"/>
      <c r="GQL1906" s="1193"/>
      <c r="GQM1906" s="2153" t="s">
        <v>769</v>
      </c>
      <c r="GQN1906" s="1800" t="s">
        <v>745</v>
      </c>
      <c r="GQO1906" s="2156">
        <v>0</v>
      </c>
      <c r="GQP1906" s="2156">
        <v>17895</v>
      </c>
      <c r="GQQ1906" s="2157">
        <v>0</v>
      </c>
      <c r="GQR1906" s="1230">
        <f t="shared" si="1755"/>
        <v>0</v>
      </c>
      <c r="GQS1906" s="1193"/>
      <c r="GQT1906" s="1193"/>
      <c r="GQU1906" s="2153" t="s">
        <v>769</v>
      </c>
      <c r="GQV1906" s="1800" t="s">
        <v>745</v>
      </c>
      <c r="GQW1906" s="2156">
        <v>0</v>
      </c>
      <c r="GQX1906" s="2156">
        <v>17895</v>
      </c>
      <c r="GQY1906" s="2157">
        <v>0</v>
      </c>
      <c r="GQZ1906" s="1230">
        <f t="shared" si="1757"/>
        <v>0</v>
      </c>
      <c r="GRA1906" s="1193"/>
      <c r="GRB1906" s="1193"/>
      <c r="GRC1906" s="2153" t="s">
        <v>769</v>
      </c>
      <c r="GRD1906" s="1800" t="s">
        <v>745</v>
      </c>
      <c r="GRE1906" s="2156">
        <v>0</v>
      </c>
      <c r="GRF1906" s="2156">
        <v>17895</v>
      </c>
      <c r="GRG1906" s="2157">
        <v>0</v>
      </c>
      <c r="GRH1906" s="1230">
        <f t="shared" si="1759"/>
        <v>0</v>
      </c>
      <c r="GRI1906" s="1193"/>
      <c r="GRJ1906" s="1193"/>
      <c r="GRK1906" s="2153" t="s">
        <v>769</v>
      </c>
      <c r="GRL1906" s="1800" t="s">
        <v>745</v>
      </c>
      <c r="GRM1906" s="2156">
        <v>0</v>
      </c>
      <c r="GRN1906" s="2156">
        <v>17895</v>
      </c>
      <c r="GRO1906" s="2157">
        <v>0</v>
      </c>
      <c r="GRP1906" s="1230">
        <f t="shared" si="1761"/>
        <v>0</v>
      </c>
      <c r="GRQ1906" s="1193"/>
      <c r="GRR1906" s="1193"/>
      <c r="GRS1906" s="2153" t="s">
        <v>769</v>
      </c>
      <c r="GRT1906" s="1800" t="s">
        <v>745</v>
      </c>
      <c r="GRU1906" s="2156">
        <v>0</v>
      </c>
      <c r="GRV1906" s="2156">
        <v>17895</v>
      </c>
      <c r="GRW1906" s="2157">
        <v>0</v>
      </c>
      <c r="GRX1906" s="1230">
        <f t="shared" si="1763"/>
        <v>0</v>
      </c>
      <c r="GRY1906" s="1193"/>
      <c r="GRZ1906" s="1193"/>
      <c r="GSA1906" s="2153" t="s">
        <v>769</v>
      </c>
      <c r="GSB1906" s="1800" t="s">
        <v>745</v>
      </c>
      <c r="GSC1906" s="2156">
        <v>0</v>
      </c>
      <c r="GSD1906" s="2156">
        <v>17895</v>
      </c>
      <c r="GSE1906" s="2157">
        <v>0</v>
      </c>
      <c r="GSF1906" s="1230">
        <f t="shared" si="1765"/>
        <v>0</v>
      </c>
      <c r="GSG1906" s="1193"/>
      <c r="GSH1906" s="1193"/>
      <c r="GSI1906" s="2153" t="s">
        <v>769</v>
      </c>
      <c r="GSJ1906" s="1800" t="s">
        <v>745</v>
      </c>
      <c r="GSK1906" s="2156">
        <v>0</v>
      </c>
      <c r="GSL1906" s="2156">
        <v>17895</v>
      </c>
      <c r="GSM1906" s="2157">
        <v>0</v>
      </c>
      <c r="GSN1906" s="1230">
        <f t="shared" si="1767"/>
        <v>0</v>
      </c>
      <c r="GSO1906" s="1193"/>
      <c r="GSP1906" s="1193"/>
      <c r="GSQ1906" s="2153" t="s">
        <v>769</v>
      </c>
      <c r="GSR1906" s="1800" t="s">
        <v>745</v>
      </c>
      <c r="GSS1906" s="2156">
        <v>0</v>
      </c>
      <c r="GST1906" s="2156">
        <v>17895</v>
      </c>
      <c r="GSU1906" s="2157">
        <v>0</v>
      </c>
      <c r="GSV1906" s="1230">
        <f t="shared" si="1769"/>
        <v>0</v>
      </c>
      <c r="GSW1906" s="1193"/>
      <c r="GSX1906" s="1193"/>
      <c r="GSY1906" s="2153" t="s">
        <v>769</v>
      </c>
      <c r="GSZ1906" s="1800" t="s">
        <v>745</v>
      </c>
      <c r="GTA1906" s="2156">
        <v>0</v>
      </c>
      <c r="GTB1906" s="2156">
        <v>17895</v>
      </c>
      <c r="GTC1906" s="2157">
        <v>0</v>
      </c>
      <c r="GTD1906" s="1230">
        <f t="shared" si="1771"/>
        <v>0</v>
      </c>
      <c r="GTE1906" s="1193"/>
      <c r="GTF1906" s="1193"/>
      <c r="GTG1906" s="2153" t="s">
        <v>769</v>
      </c>
      <c r="GTH1906" s="1800" t="s">
        <v>745</v>
      </c>
      <c r="GTI1906" s="2156">
        <v>0</v>
      </c>
      <c r="GTJ1906" s="2156">
        <v>17895</v>
      </c>
      <c r="GTK1906" s="2157">
        <v>0</v>
      </c>
      <c r="GTL1906" s="1230">
        <f t="shared" si="1773"/>
        <v>0</v>
      </c>
      <c r="GTM1906" s="1193"/>
      <c r="GTN1906" s="1193"/>
      <c r="GTO1906" s="2153" t="s">
        <v>769</v>
      </c>
      <c r="GTP1906" s="1800" t="s">
        <v>745</v>
      </c>
      <c r="GTQ1906" s="2156">
        <v>0</v>
      </c>
      <c r="GTR1906" s="2156">
        <v>17895</v>
      </c>
      <c r="GTS1906" s="2157">
        <v>0</v>
      </c>
      <c r="GTT1906" s="1230">
        <f t="shared" si="1775"/>
        <v>0</v>
      </c>
      <c r="GTU1906" s="1193"/>
      <c r="GTV1906" s="1193"/>
      <c r="GTW1906" s="2153" t="s">
        <v>769</v>
      </c>
      <c r="GTX1906" s="1800" t="s">
        <v>745</v>
      </c>
      <c r="GTY1906" s="2156">
        <v>0</v>
      </c>
      <c r="GTZ1906" s="2156">
        <v>17895</v>
      </c>
      <c r="GUA1906" s="2157">
        <v>0</v>
      </c>
      <c r="GUB1906" s="1230">
        <f t="shared" si="1777"/>
        <v>0</v>
      </c>
      <c r="GUC1906" s="1193"/>
      <c r="GUD1906" s="1193"/>
      <c r="GUE1906" s="2153" t="s">
        <v>769</v>
      </c>
      <c r="GUF1906" s="1800" t="s">
        <v>745</v>
      </c>
      <c r="GUG1906" s="2156">
        <v>0</v>
      </c>
      <c r="GUH1906" s="2156">
        <v>17895</v>
      </c>
      <c r="GUI1906" s="2157">
        <v>0</v>
      </c>
      <c r="GUJ1906" s="1230">
        <f t="shared" si="1779"/>
        <v>0</v>
      </c>
      <c r="GUK1906" s="1193"/>
      <c r="GUL1906" s="1193"/>
      <c r="GUM1906" s="2153" t="s">
        <v>769</v>
      </c>
      <c r="GUN1906" s="1800" t="s">
        <v>745</v>
      </c>
      <c r="GUO1906" s="2156">
        <v>0</v>
      </c>
      <c r="GUP1906" s="2156">
        <v>17895</v>
      </c>
      <c r="GUQ1906" s="2157">
        <v>0</v>
      </c>
      <c r="GUR1906" s="1230">
        <f t="shared" si="1781"/>
        <v>0</v>
      </c>
      <c r="GUS1906" s="1193"/>
      <c r="GUT1906" s="1193"/>
      <c r="GUU1906" s="2153" t="s">
        <v>769</v>
      </c>
      <c r="GUV1906" s="1800" t="s">
        <v>745</v>
      </c>
      <c r="GUW1906" s="2156">
        <v>0</v>
      </c>
      <c r="GUX1906" s="2156">
        <v>17895</v>
      </c>
      <c r="GUY1906" s="2157">
        <v>0</v>
      </c>
      <c r="GUZ1906" s="1230">
        <f t="shared" si="1783"/>
        <v>0</v>
      </c>
      <c r="GVA1906" s="1193"/>
      <c r="GVB1906" s="1193"/>
      <c r="GVC1906" s="2153" t="s">
        <v>769</v>
      </c>
      <c r="GVD1906" s="1800" t="s">
        <v>745</v>
      </c>
      <c r="GVE1906" s="2156">
        <v>0</v>
      </c>
      <c r="GVF1906" s="2156">
        <v>17895</v>
      </c>
      <c r="GVG1906" s="2157">
        <v>0</v>
      </c>
      <c r="GVH1906" s="1230">
        <f t="shared" si="1785"/>
        <v>0</v>
      </c>
      <c r="GVI1906" s="1193"/>
      <c r="GVJ1906" s="1193"/>
      <c r="GVK1906" s="2153" t="s">
        <v>769</v>
      </c>
      <c r="GVL1906" s="1800" t="s">
        <v>745</v>
      </c>
      <c r="GVM1906" s="2156">
        <v>0</v>
      </c>
      <c r="GVN1906" s="2156">
        <v>17895</v>
      </c>
      <c r="GVO1906" s="2157">
        <v>0</v>
      </c>
      <c r="GVP1906" s="1230">
        <f t="shared" si="1787"/>
        <v>0</v>
      </c>
      <c r="GVQ1906" s="1193"/>
      <c r="GVR1906" s="1193"/>
      <c r="GVS1906" s="2153" t="s">
        <v>769</v>
      </c>
      <c r="GVT1906" s="1800" t="s">
        <v>745</v>
      </c>
      <c r="GVU1906" s="2156">
        <v>0</v>
      </c>
      <c r="GVV1906" s="2156">
        <v>17895</v>
      </c>
      <c r="GVW1906" s="2157">
        <v>0</v>
      </c>
      <c r="GVX1906" s="1230">
        <f t="shared" si="1789"/>
        <v>0</v>
      </c>
      <c r="GVY1906" s="1193"/>
      <c r="GVZ1906" s="1193"/>
      <c r="GWA1906" s="2153" t="s">
        <v>769</v>
      </c>
      <c r="GWB1906" s="1800" t="s">
        <v>745</v>
      </c>
      <c r="GWC1906" s="2156">
        <v>0</v>
      </c>
      <c r="GWD1906" s="2156">
        <v>17895</v>
      </c>
      <c r="GWE1906" s="2157">
        <v>0</v>
      </c>
      <c r="GWF1906" s="1230">
        <f t="shared" si="1791"/>
        <v>0</v>
      </c>
      <c r="GWG1906" s="1193"/>
      <c r="GWH1906" s="1193"/>
      <c r="GWI1906" s="2153" t="s">
        <v>769</v>
      </c>
      <c r="GWJ1906" s="1800" t="s">
        <v>745</v>
      </c>
      <c r="GWK1906" s="2156">
        <v>0</v>
      </c>
      <c r="GWL1906" s="2156">
        <v>17895</v>
      </c>
      <c r="GWM1906" s="2157">
        <v>0</v>
      </c>
      <c r="GWN1906" s="1230">
        <f t="shared" si="1793"/>
        <v>0</v>
      </c>
      <c r="GWO1906" s="1193"/>
      <c r="GWP1906" s="1193"/>
      <c r="GWQ1906" s="2153" t="s">
        <v>769</v>
      </c>
      <c r="GWR1906" s="1800" t="s">
        <v>745</v>
      </c>
      <c r="GWS1906" s="2156">
        <v>0</v>
      </c>
      <c r="GWT1906" s="2156">
        <v>17895</v>
      </c>
      <c r="GWU1906" s="2157">
        <v>0</v>
      </c>
      <c r="GWV1906" s="1230">
        <f t="shared" si="1795"/>
        <v>0</v>
      </c>
      <c r="GWW1906" s="1193"/>
      <c r="GWX1906" s="1193"/>
      <c r="GWY1906" s="2153" t="s">
        <v>769</v>
      </c>
      <c r="GWZ1906" s="1800" t="s">
        <v>745</v>
      </c>
      <c r="GXA1906" s="2156">
        <v>0</v>
      </c>
      <c r="GXB1906" s="2156">
        <v>17895</v>
      </c>
      <c r="GXC1906" s="2157">
        <v>0</v>
      </c>
      <c r="GXD1906" s="1230">
        <f t="shared" si="1797"/>
        <v>0</v>
      </c>
      <c r="GXE1906" s="1193"/>
      <c r="GXF1906" s="1193"/>
      <c r="GXG1906" s="2153" t="s">
        <v>769</v>
      </c>
      <c r="GXH1906" s="1800" t="s">
        <v>745</v>
      </c>
      <c r="GXI1906" s="2156">
        <v>0</v>
      </c>
      <c r="GXJ1906" s="2156">
        <v>17895</v>
      </c>
      <c r="GXK1906" s="2157">
        <v>0</v>
      </c>
      <c r="GXL1906" s="1230">
        <f t="shared" si="1799"/>
        <v>0</v>
      </c>
      <c r="GXM1906" s="1193"/>
      <c r="GXN1906" s="1193"/>
      <c r="GXO1906" s="2153" t="s">
        <v>769</v>
      </c>
      <c r="GXP1906" s="1800" t="s">
        <v>745</v>
      </c>
      <c r="GXQ1906" s="2156">
        <v>0</v>
      </c>
      <c r="GXR1906" s="2156">
        <v>17895</v>
      </c>
      <c r="GXS1906" s="2157">
        <v>0</v>
      </c>
      <c r="GXT1906" s="1230">
        <f t="shared" si="1801"/>
        <v>0</v>
      </c>
      <c r="GXU1906" s="1193"/>
      <c r="GXV1906" s="1193"/>
      <c r="GXW1906" s="2153" t="s">
        <v>769</v>
      </c>
      <c r="GXX1906" s="1800" t="s">
        <v>745</v>
      </c>
      <c r="GXY1906" s="2156">
        <v>0</v>
      </c>
      <c r="GXZ1906" s="2156">
        <v>17895</v>
      </c>
      <c r="GYA1906" s="2157">
        <v>0</v>
      </c>
      <c r="GYB1906" s="1230">
        <f t="shared" si="1803"/>
        <v>0</v>
      </c>
      <c r="GYC1906" s="1193"/>
      <c r="GYD1906" s="1193"/>
      <c r="GYE1906" s="2153" t="s">
        <v>769</v>
      </c>
      <c r="GYF1906" s="1800" t="s">
        <v>745</v>
      </c>
      <c r="GYG1906" s="2156">
        <v>0</v>
      </c>
      <c r="GYH1906" s="2156">
        <v>17895</v>
      </c>
      <c r="GYI1906" s="2157">
        <v>0</v>
      </c>
      <c r="GYJ1906" s="1230">
        <f t="shared" si="1805"/>
        <v>0</v>
      </c>
      <c r="GYK1906" s="1193"/>
      <c r="GYL1906" s="1193"/>
      <c r="GYM1906" s="2153" t="s">
        <v>769</v>
      </c>
      <c r="GYN1906" s="1800" t="s">
        <v>745</v>
      </c>
      <c r="GYO1906" s="2156">
        <v>0</v>
      </c>
      <c r="GYP1906" s="2156">
        <v>17895</v>
      </c>
      <c r="GYQ1906" s="2157">
        <v>0</v>
      </c>
      <c r="GYR1906" s="1230">
        <f t="shared" si="1807"/>
        <v>0</v>
      </c>
      <c r="GYS1906" s="1193"/>
      <c r="GYT1906" s="1193"/>
      <c r="GYU1906" s="2153" t="s">
        <v>769</v>
      </c>
      <c r="GYV1906" s="1800" t="s">
        <v>745</v>
      </c>
      <c r="GYW1906" s="2156">
        <v>0</v>
      </c>
      <c r="GYX1906" s="2156">
        <v>17895</v>
      </c>
      <c r="GYY1906" s="2157">
        <v>0</v>
      </c>
      <c r="GYZ1906" s="1230">
        <f t="shared" si="1809"/>
        <v>0</v>
      </c>
      <c r="GZA1906" s="1193"/>
      <c r="GZB1906" s="1193"/>
      <c r="GZC1906" s="2153" t="s">
        <v>769</v>
      </c>
      <c r="GZD1906" s="1800" t="s">
        <v>745</v>
      </c>
      <c r="GZE1906" s="2156">
        <v>0</v>
      </c>
      <c r="GZF1906" s="2156">
        <v>17895</v>
      </c>
      <c r="GZG1906" s="2157">
        <v>0</v>
      </c>
      <c r="GZH1906" s="1230">
        <f t="shared" si="1811"/>
        <v>0</v>
      </c>
      <c r="GZI1906" s="1193"/>
      <c r="GZJ1906" s="1193"/>
      <c r="GZK1906" s="2153" t="s">
        <v>769</v>
      </c>
      <c r="GZL1906" s="1800" t="s">
        <v>745</v>
      </c>
      <c r="GZM1906" s="2156">
        <v>0</v>
      </c>
      <c r="GZN1906" s="2156">
        <v>17895</v>
      </c>
      <c r="GZO1906" s="2157">
        <v>0</v>
      </c>
      <c r="GZP1906" s="1230">
        <f t="shared" si="1813"/>
        <v>0</v>
      </c>
      <c r="GZQ1906" s="1193"/>
      <c r="GZR1906" s="1193"/>
      <c r="GZS1906" s="2153" t="s">
        <v>769</v>
      </c>
      <c r="GZT1906" s="1800" t="s">
        <v>745</v>
      </c>
      <c r="GZU1906" s="2156">
        <v>0</v>
      </c>
      <c r="GZV1906" s="2156">
        <v>17895</v>
      </c>
      <c r="GZW1906" s="2157">
        <v>0</v>
      </c>
      <c r="GZX1906" s="1230">
        <f t="shared" si="1815"/>
        <v>0</v>
      </c>
      <c r="GZY1906" s="1193"/>
      <c r="GZZ1906" s="1193"/>
      <c r="HAA1906" s="2153" t="s">
        <v>769</v>
      </c>
      <c r="HAB1906" s="1800" t="s">
        <v>745</v>
      </c>
      <c r="HAC1906" s="2156">
        <v>0</v>
      </c>
      <c r="HAD1906" s="2156">
        <v>17895</v>
      </c>
      <c r="HAE1906" s="2157">
        <v>0</v>
      </c>
      <c r="HAF1906" s="1230">
        <f t="shared" si="1817"/>
        <v>0</v>
      </c>
      <c r="HAG1906" s="1193"/>
      <c r="HAH1906" s="1193"/>
      <c r="HAI1906" s="2153" t="s">
        <v>769</v>
      </c>
      <c r="HAJ1906" s="1800" t="s">
        <v>745</v>
      </c>
      <c r="HAK1906" s="2156">
        <v>0</v>
      </c>
      <c r="HAL1906" s="2156">
        <v>17895</v>
      </c>
      <c r="HAM1906" s="2157">
        <v>0</v>
      </c>
      <c r="HAN1906" s="1230">
        <f t="shared" si="1819"/>
        <v>0</v>
      </c>
      <c r="HAO1906" s="1193"/>
      <c r="HAP1906" s="1193"/>
      <c r="HAQ1906" s="2153" t="s">
        <v>769</v>
      </c>
      <c r="HAR1906" s="1800" t="s">
        <v>745</v>
      </c>
      <c r="HAS1906" s="2156">
        <v>0</v>
      </c>
      <c r="HAT1906" s="2156">
        <v>17895</v>
      </c>
      <c r="HAU1906" s="2157">
        <v>0</v>
      </c>
      <c r="HAV1906" s="1230">
        <f t="shared" si="1821"/>
        <v>0</v>
      </c>
      <c r="HAW1906" s="1193"/>
      <c r="HAX1906" s="1193"/>
      <c r="HAY1906" s="2153" t="s">
        <v>769</v>
      </c>
      <c r="HAZ1906" s="1800" t="s">
        <v>745</v>
      </c>
      <c r="HBA1906" s="2156">
        <v>0</v>
      </c>
      <c r="HBB1906" s="2156">
        <v>17895</v>
      </c>
      <c r="HBC1906" s="2157">
        <v>0</v>
      </c>
      <c r="HBD1906" s="1230">
        <f t="shared" si="1823"/>
        <v>0</v>
      </c>
      <c r="HBE1906" s="1193"/>
      <c r="HBF1906" s="1193"/>
      <c r="HBG1906" s="2153" t="s">
        <v>769</v>
      </c>
      <c r="HBH1906" s="1800" t="s">
        <v>745</v>
      </c>
      <c r="HBI1906" s="2156">
        <v>0</v>
      </c>
      <c r="HBJ1906" s="2156">
        <v>17895</v>
      </c>
      <c r="HBK1906" s="2157">
        <v>0</v>
      </c>
      <c r="HBL1906" s="1230">
        <f t="shared" si="1825"/>
        <v>0</v>
      </c>
      <c r="HBM1906" s="1193"/>
      <c r="HBN1906" s="1193"/>
      <c r="HBO1906" s="2153" t="s">
        <v>769</v>
      </c>
      <c r="HBP1906" s="1800" t="s">
        <v>745</v>
      </c>
      <c r="HBQ1906" s="2156">
        <v>0</v>
      </c>
      <c r="HBR1906" s="2156">
        <v>17895</v>
      </c>
      <c r="HBS1906" s="2157">
        <v>0</v>
      </c>
      <c r="HBT1906" s="1230">
        <f t="shared" si="1827"/>
        <v>0</v>
      </c>
      <c r="HBU1906" s="1193"/>
      <c r="HBV1906" s="1193"/>
      <c r="HBW1906" s="2153" t="s">
        <v>769</v>
      </c>
      <c r="HBX1906" s="1800" t="s">
        <v>745</v>
      </c>
      <c r="HBY1906" s="2156">
        <v>0</v>
      </c>
      <c r="HBZ1906" s="2156">
        <v>17895</v>
      </c>
      <c r="HCA1906" s="2157">
        <v>0</v>
      </c>
      <c r="HCB1906" s="1230">
        <f t="shared" si="1829"/>
        <v>0</v>
      </c>
      <c r="HCC1906" s="1193"/>
      <c r="HCD1906" s="1193"/>
      <c r="HCE1906" s="2153" t="s">
        <v>769</v>
      </c>
      <c r="HCF1906" s="1800" t="s">
        <v>745</v>
      </c>
      <c r="HCG1906" s="2156">
        <v>0</v>
      </c>
      <c r="HCH1906" s="2156">
        <v>17895</v>
      </c>
      <c r="HCI1906" s="2157">
        <v>0</v>
      </c>
      <c r="HCJ1906" s="1230">
        <f t="shared" si="1831"/>
        <v>0</v>
      </c>
      <c r="HCK1906" s="1193"/>
      <c r="HCL1906" s="1193"/>
      <c r="HCM1906" s="2153" t="s">
        <v>769</v>
      </c>
      <c r="HCN1906" s="1800" t="s">
        <v>745</v>
      </c>
      <c r="HCO1906" s="2156">
        <v>0</v>
      </c>
      <c r="HCP1906" s="2156">
        <v>17895</v>
      </c>
      <c r="HCQ1906" s="2157">
        <v>0</v>
      </c>
      <c r="HCR1906" s="1230">
        <f t="shared" si="1833"/>
        <v>0</v>
      </c>
      <c r="HCS1906" s="1193"/>
      <c r="HCT1906" s="1193"/>
      <c r="HCU1906" s="2153" t="s">
        <v>769</v>
      </c>
      <c r="HCV1906" s="1800" t="s">
        <v>745</v>
      </c>
      <c r="HCW1906" s="2156">
        <v>0</v>
      </c>
      <c r="HCX1906" s="2156">
        <v>17895</v>
      </c>
      <c r="HCY1906" s="2157">
        <v>0</v>
      </c>
      <c r="HCZ1906" s="1230">
        <f t="shared" si="1835"/>
        <v>0</v>
      </c>
      <c r="HDA1906" s="1193"/>
      <c r="HDB1906" s="1193"/>
      <c r="HDC1906" s="2153" t="s">
        <v>769</v>
      </c>
      <c r="HDD1906" s="1800" t="s">
        <v>745</v>
      </c>
      <c r="HDE1906" s="2156">
        <v>0</v>
      </c>
      <c r="HDF1906" s="2156">
        <v>17895</v>
      </c>
      <c r="HDG1906" s="2157">
        <v>0</v>
      </c>
      <c r="HDH1906" s="1230">
        <f t="shared" si="1837"/>
        <v>0</v>
      </c>
      <c r="HDI1906" s="1193"/>
      <c r="HDJ1906" s="1193"/>
      <c r="HDK1906" s="2153" t="s">
        <v>769</v>
      </c>
      <c r="HDL1906" s="1800" t="s">
        <v>745</v>
      </c>
      <c r="HDM1906" s="2156">
        <v>0</v>
      </c>
      <c r="HDN1906" s="2156">
        <v>17895</v>
      </c>
      <c r="HDO1906" s="2157">
        <v>0</v>
      </c>
      <c r="HDP1906" s="1230">
        <f t="shared" si="1839"/>
        <v>0</v>
      </c>
      <c r="HDQ1906" s="1193"/>
      <c r="HDR1906" s="1193"/>
      <c r="HDS1906" s="2153" t="s">
        <v>769</v>
      </c>
      <c r="HDT1906" s="1800" t="s">
        <v>745</v>
      </c>
      <c r="HDU1906" s="2156">
        <v>0</v>
      </c>
      <c r="HDV1906" s="2156">
        <v>17895</v>
      </c>
      <c r="HDW1906" s="2157">
        <v>0</v>
      </c>
      <c r="HDX1906" s="1230">
        <f t="shared" si="1841"/>
        <v>0</v>
      </c>
      <c r="HDY1906" s="1193"/>
      <c r="HDZ1906" s="1193"/>
      <c r="HEA1906" s="2153" t="s">
        <v>769</v>
      </c>
      <c r="HEB1906" s="1800" t="s">
        <v>745</v>
      </c>
      <c r="HEC1906" s="2156">
        <v>0</v>
      </c>
      <c r="HED1906" s="2156">
        <v>17895</v>
      </c>
      <c r="HEE1906" s="2157">
        <v>0</v>
      </c>
      <c r="HEF1906" s="1230">
        <f t="shared" si="1843"/>
        <v>0</v>
      </c>
      <c r="HEG1906" s="1193"/>
      <c r="HEH1906" s="1193"/>
      <c r="HEI1906" s="2153" t="s">
        <v>769</v>
      </c>
      <c r="HEJ1906" s="1800" t="s">
        <v>745</v>
      </c>
      <c r="HEK1906" s="2156">
        <v>0</v>
      </c>
      <c r="HEL1906" s="2156">
        <v>17895</v>
      </c>
      <c r="HEM1906" s="2157">
        <v>0</v>
      </c>
      <c r="HEN1906" s="1230">
        <f t="shared" si="1845"/>
        <v>0</v>
      </c>
      <c r="HEO1906" s="1193"/>
      <c r="HEP1906" s="1193"/>
      <c r="HEQ1906" s="2153" t="s">
        <v>769</v>
      </c>
      <c r="HER1906" s="1800" t="s">
        <v>745</v>
      </c>
      <c r="HES1906" s="2156">
        <v>0</v>
      </c>
      <c r="HET1906" s="2156">
        <v>17895</v>
      </c>
      <c r="HEU1906" s="2157">
        <v>0</v>
      </c>
      <c r="HEV1906" s="1230">
        <f t="shared" si="1847"/>
        <v>0</v>
      </c>
      <c r="HEW1906" s="1193"/>
      <c r="HEX1906" s="1193"/>
      <c r="HEY1906" s="2153" t="s">
        <v>769</v>
      </c>
      <c r="HEZ1906" s="1800" t="s">
        <v>745</v>
      </c>
      <c r="HFA1906" s="2156">
        <v>0</v>
      </c>
      <c r="HFB1906" s="2156">
        <v>17895</v>
      </c>
      <c r="HFC1906" s="2157">
        <v>0</v>
      </c>
      <c r="HFD1906" s="1230">
        <f t="shared" si="1849"/>
        <v>0</v>
      </c>
      <c r="HFE1906" s="1193"/>
      <c r="HFF1906" s="1193"/>
      <c r="HFG1906" s="2153" t="s">
        <v>769</v>
      </c>
      <c r="HFH1906" s="1800" t="s">
        <v>745</v>
      </c>
      <c r="HFI1906" s="2156">
        <v>0</v>
      </c>
      <c r="HFJ1906" s="2156">
        <v>17895</v>
      </c>
      <c r="HFK1906" s="2157">
        <v>0</v>
      </c>
      <c r="HFL1906" s="1230">
        <f t="shared" si="1851"/>
        <v>0</v>
      </c>
      <c r="HFM1906" s="1193"/>
      <c r="HFN1906" s="1193"/>
      <c r="HFO1906" s="2153" t="s">
        <v>769</v>
      </c>
      <c r="HFP1906" s="1800" t="s">
        <v>745</v>
      </c>
      <c r="HFQ1906" s="2156">
        <v>0</v>
      </c>
      <c r="HFR1906" s="2156">
        <v>17895</v>
      </c>
      <c r="HFS1906" s="2157">
        <v>0</v>
      </c>
      <c r="HFT1906" s="1230">
        <f t="shared" si="1853"/>
        <v>0</v>
      </c>
      <c r="HFU1906" s="1193"/>
      <c r="HFV1906" s="1193"/>
      <c r="HFW1906" s="2153" t="s">
        <v>769</v>
      </c>
      <c r="HFX1906" s="1800" t="s">
        <v>745</v>
      </c>
      <c r="HFY1906" s="2156">
        <v>0</v>
      </c>
      <c r="HFZ1906" s="2156">
        <v>17895</v>
      </c>
      <c r="HGA1906" s="2157">
        <v>0</v>
      </c>
      <c r="HGB1906" s="1230">
        <f t="shared" si="1855"/>
        <v>0</v>
      </c>
      <c r="HGC1906" s="1193"/>
      <c r="HGD1906" s="1193"/>
      <c r="HGE1906" s="2153" t="s">
        <v>769</v>
      </c>
      <c r="HGF1906" s="1800" t="s">
        <v>745</v>
      </c>
      <c r="HGG1906" s="2156">
        <v>0</v>
      </c>
      <c r="HGH1906" s="2156">
        <v>17895</v>
      </c>
      <c r="HGI1906" s="2157">
        <v>0</v>
      </c>
      <c r="HGJ1906" s="1230">
        <f t="shared" si="1857"/>
        <v>0</v>
      </c>
      <c r="HGK1906" s="1193"/>
      <c r="HGL1906" s="1193"/>
      <c r="HGM1906" s="2153" t="s">
        <v>769</v>
      </c>
      <c r="HGN1906" s="1800" t="s">
        <v>745</v>
      </c>
      <c r="HGO1906" s="2156">
        <v>0</v>
      </c>
      <c r="HGP1906" s="2156">
        <v>17895</v>
      </c>
      <c r="HGQ1906" s="2157">
        <v>0</v>
      </c>
      <c r="HGR1906" s="1230">
        <f t="shared" si="1859"/>
        <v>0</v>
      </c>
      <c r="HGS1906" s="1193"/>
      <c r="HGT1906" s="1193"/>
      <c r="HGU1906" s="2153" t="s">
        <v>769</v>
      </c>
      <c r="HGV1906" s="1800" t="s">
        <v>745</v>
      </c>
      <c r="HGW1906" s="2156">
        <v>0</v>
      </c>
      <c r="HGX1906" s="2156">
        <v>17895</v>
      </c>
      <c r="HGY1906" s="2157">
        <v>0</v>
      </c>
      <c r="HGZ1906" s="1230">
        <f t="shared" si="1861"/>
        <v>0</v>
      </c>
      <c r="HHA1906" s="1193"/>
      <c r="HHB1906" s="1193"/>
      <c r="HHC1906" s="2153" t="s">
        <v>769</v>
      </c>
      <c r="HHD1906" s="1800" t="s">
        <v>745</v>
      </c>
      <c r="HHE1906" s="2156">
        <v>0</v>
      </c>
      <c r="HHF1906" s="2156">
        <v>17895</v>
      </c>
      <c r="HHG1906" s="2157">
        <v>0</v>
      </c>
      <c r="HHH1906" s="1230">
        <f t="shared" si="1863"/>
        <v>0</v>
      </c>
      <c r="HHI1906" s="1193"/>
      <c r="HHJ1906" s="1193"/>
      <c r="HHK1906" s="2153" t="s">
        <v>769</v>
      </c>
      <c r="HHL1906" s="1800" t="s">
        <v>745</v>
      </c>
      <c r="HHM1906" s="2156">
        <v>0</v>
      </c>
      <c r="HHN1906" s="2156">
        <v>17895</v>
      </c>
      <c r="HHO1906" s="2157">
        <v>0</v>
      </c>
      <c r="HHP1906" s="1230">
        <f t="shared" si="1865"/>
        <v>0</v>
      </c>
      <c r="HHQ1906" s="1193"/>
      <c r="HHR1906" s="1193"/>
      <c r="HHS1906" s="2153" t="s">
        <v>769</v>
      </c>
      <c r="HHT1906" s="1800" t="s">
        <v>745</v>
      </c>
      <c r="HHU1906" s="2156">
        <v>0</v>
      </c>
      <c r="HHV1906" s="2156">
        <v>17895</v>
      </c>
      <c r="HHW1906" s="2157">
        <v>0</v>
      </c>
      <c r="HHX1906" s="1230">
        <f t="shared" si="1867"/>
        <v>0</v>
      </c>
      <c r="HHY1906" s="1193"/>
      <c r="HHZ1906" s="1193"/>
      <c r="HIA1906" s="2153" t="s">
        <v>769</v>
      </c>
      <c r="HIB1906" s="1800" t="s">
        <v>745</v>
      </c>
      <c r="HIC1906" s="2156">
        <v>0</v>
      </c>
      <c r="HID1906" s="2156">
        <v>17895</v>
      </c>
      <c r="HIE1906" s="2157">
        <v>0</v>
      </c>
      <c r="HIF1906" s="1230">
        <f t="shared" si="1869"/>
        <v>0</v>
      </c>
      <c r="HIG1906" s="1193"/>
      <c r="HIH1906" s="1193"/>
      <c r="HII1906" s="2153" t="s">
        <v>769</v>
      </c>
      <c r="HIJ1906" s="1800" t="s">
        <v>745</v>
      </c>
      <c r="HIK1906" s="2156">
        <v>0</v>
      </c>
      <c r="HIL1906" s="2156">
        <v>17895</v>
      </c>
      <c r="HIM1906" s="2157">
        <v>0</v>
      </c>
      <c r="HIN1906" s="1230">
        <f t="shared" si="1871"/>
        <v>0</v>
      </c>
      <c r="HIO1906" s="1193"/>
      <c r="HIP1906" s="1193"/>
      <c r="HIQ1906" s="2153" t="s">
        <v>769</v>
      </c>
      <c r="HIR1906" s="1800" t="s">
        <v>745</v>
      </c>
      <c r="HIS1906" s="2156">
        <v>0</v>
      </c>
      <c r="HIT1906" s="2156">
        <v>17895</v>
      </c>
      <c r="HIU1906" s="2157">
        <v>0</v>
      </c>
      <c r="HIV1906" s="1230">
        <f t="shared" si="1873"/>
        <v>0</v>
      </c>
      <c r="HIW1906" s="1193"/>
      <c r="HIX1906" s="1193"/>
      <c r="HIY1906" s="2153" t="s">
        <v>769</v>
      </c>
      <c r="HIZ1906" s="1800" t="s">
        <v>745</v>
      </c>
      <c r="HJA1906" s="2156">
        <v>0</v>
      </c>
      <c r="HJB1906" s="2156">
        <v>17895</v>
      </c>
      <c r="HJC1906" s="2157">
        <v>0</v>
      </c>
      <c r="HJD1906" s="1230">
        <f t="shared" si="1875"/>
        <v>0</v>
      </c>
      <c r="HJE1906" s="1193"/>
      <c r="HJF1906" s="1193"/>
      <c r="HJG1906" s="2153" t="s">
        <v>769</v>
      </c>
      <c r="HJH1906" s="1800" t="s">
        <v>745</v>
      </c>
      <c r="HJI1906" s="2156">
        <v>0</v>
      </c>
      <c r="HJJ1906" s="2156">
        <v>17895</v>
      </c>
      <c r="HJK1906" s="2157">
        <v>0</v>
      </c>
      <c r="HJL1906" s="1230">
        <f t="shared" si="1877"/>
        <v>0</v>
      </c>
      <c r="HJM1906" s="1193"/>
      <c r="HJN1906" s="1193"/>
      <c r="HJO1906" s="2153" t="s">
        <v>769</v>
      </c>
      <c r="HJP1906" s="1800" t="s">
        <v>745</v>
      </c>
      <c r="HJQ1906" s="2156">
        <v>0</v>
      </c>
      <c r="HJR1906" s="2156">
        <v>17895</v>
      </c>
      <c r="HJS1906" s="2157">
        <v>0</v>
      </c>
      <c r="HJT1906" s="1230">
        <f t="shared" si="1879"/>
        <v>0</v>
      </c>
      <c r="HJU1906" s="1193"/>
      <c r="HJV1906" s="1193"/>
      <c r="HJW1906" s="2153" t="s">
        <v>769</v>
      </c>
      <c r="HJX1906" s="1800" t="s">
        <v>745</v>
      </c>
      <c r="HJY1906" s="2156">
        <v>0</v>
      </c>
      <c r="HJZ1906" s="2156">
        <v>17895</v>
      </c>
      <c r="HKA1906" s="2157">
        <v>0</v>
      </c>
      <c r="HKB1906" s="1230">
        <f t="shared" si="1881"/>
        <v>0</v>
      </c>
      <c r="HKC1906" s="1193"/>
      <c r="HKD1906" s="1193"/>
      <c r="HKE1906" s="2153" t="s">
        <v>769</v>
      </c>
      <c r="HKF1906" s="1800" t="s">
        <v>745</v>
      </c>
      <c r="HKG1906" s="2156">
        <v>0</v>
      </c>
      <c r="HKH1906" s="2156">
        <v>17895</v>
      </c>
      <c r="HKI1906" s="2157">
        <v>0</v>
      </c>
      <c r="HKJ1906" s="1230">
        <f t="shared" si="1883"/>
        <v>0</v>
      </c>
      <c r="HKK1906" s="1193"/>
      <c r="HKL1906" s="1193"/>
      <c r="HKM1906" s="2153" t="s">
        <v>769</v>
      </c>
      <c r="HKN1906" s="1800" t="s">
        <v>745</v>
      </c>
      <c r="HKO1906" s="2156">
        <v>0</v>
      </c>
      <c r="HKP1906" s="2156">
        <v>17895</v>
      </c>
      <c r="HKQ1906" s="2157">
        <v>0</v>
      </c>
      <c r="HKR1906" s="1230">
        <f t="shared" si="1885"/>
        <v>0</v>
      </c>
      <c r="HKS1906" s="1193"/>
      <c r="HKT1906" s="1193"/>
      <c r="HKU1906" s="2153" t="s">
        <v>769</v>
      </c>
      <c r="HKV1906" s="1800" t="s">
        <v>745</v>
      </c>
      <c r="HKW1906" s="2156">
        <v>0</v>
      </c>
      <c r="HKX1906" s="2156">
        <v>17895</v>
      </c>
      <c r="HKY1906" s="2157">
        <v>0</v>
      </c>
      <c r="HKZ1906" s="1230">
        <f t="shared" si="1887"/>
        <v>0</v>
      </c>
      <c r="HLA1906" s="1193"/>
      <c r="HLB1906" s="1193"/>
      <c r="HLC1906" s="2153" t="s">
        <v>769</v>
      </c>
      <c r="HLD1906" s="1800" t="s">
        <v>745</v>
      </c>
      <c r="HLE1906" s="2156">
        <v>0</v>
      </c>
      <c r="HLF1906" s="2156">
        <v>17895</v>
      </c>
      <c r="HLG1906" s="2157">
        <v>0</v>
      </c>
      <c r="HLH1906" s="1230">
        <f t="shared" si="1889"/>
        <v>0</v>
      </c>
      <c r="HLI1906" s="1193"/>
      <c r="HLJ1906" s="1193"/>
      <c r="HLK1906" s="2153" t="s">
        <v>769</v>
      </c>
      <c r="HLL1906" s="1800" t="s">
        <v>745</v>
      </c>
      <c r="HLM1906" s="2156">
        <v>0</v>
      </c>
      <c r="HLN1906" s="2156">
        <v>17895</v>
      </c>
      <c r="HLO1906" s="2157">
        <v>0</v>
      </c>
      <c r="HLP1906" s="1230">
        <f t="shared" si="1891"/>
        <v>0</v>
      </c>
      <c r="HLQ1906" s="1193"/>
      <c r="HLR1906" s="1193"/>
      <c r="HLS1906" s="2153" t="s">
        <v>769</v>
      </c>
      <c r="HLT1906" s="1800" t="s">
        <v>745</v>
      </c>
      <c r="HLU1906" s="2156">
        <v>0</v>
      </c>
      <c r="HLV1906" s="2156">
        <v>17895</v>
      </c>
      <c r="HLW1906" s="2157">
        <v>0</v>
      </c>
      <c r="HLX1906" s="1230">
        <f t="shared" si="1893"/>
        <v>0</v>
      </c>
      <c r="HLY1906" s="1193"/>
      <c r="HLZ1906" s="1193"/>
      <c r="HMA1906" s="2153" t="s">
        <v>769</v>
      </c>
      <c r="HMB1906" s="1800" t="s">
        <v>745</v>
      </c>
      <c r="HMC1906" s="2156">
        <v>0</v>
      </c>
      <c r="HMD1906" s="2156">
        <v>17895</v>
      </c>
      <c r="HME1906" s="2157">
        <v>0</v>
      </c>
      <c r="HMF1906" s="1230">
        <f t="shared" si="1895"/>
        <v>0</v>
      </c>
      <c r="HMG1906" s="1193"/>
      <c r="HMH1906" s="1193"/>
      <c r="HMI1906" s="2153" t="s">
        <v>769</v>
      </c>
      <c r="HMJ1906" s="1800" t="s">
        <v>745</v>
      </c>
      <c r="HMK1906" s="2156">
        <v>0</v>
      </c>
      <c r="HML1906" s="2156">
        <v>17895</v>
      </c>
      <c r="HMM1906" s="2157">
        <v>0</v>
      </c>
      <c r="HMN1906" s="1230">
        <f t="shared" si="1897"/>
        <v>0</v>
      </c>
      <c r="HMO1906" s="1193"/>
      <c r="HMP1906" s="1193"/>
      <c r="HMQ1906" s="2153" t="s">
        <v>769</v>
      </c>
      <c r="HMR1906" s="1800" t="s">
        <v>745</v>
      </c>
      <c r="HMS1906" s="2156">
        <v>0</v>
      </c>
      <c r="HMT1906" s="2156">
        <v>17895</v>
      </c>
      <c r="HMU1906" s="2157">
        <v>0</v>
      </c>
      <c r="HMV1906" s="1230">
        <f t="shared" si="1899"/>
        <v>0</v>
      </c>
      <c r="HMW1906" s="1193"/>
      <c r="HMX1906" s="1193"/>
      <c r="HMY1906" s="2153" t="s">
        <v>769</v>
      </c>
      <c r="HMZ1906" s="1800" t="s">
        <v>745</v>
      </c>
      <c r="HNA1906" s="2156">
        <v>0</v>
      </c>
      <c r="HNB1906" s="2156">
        <v>17895</v>
      </c>
      <c r="HNC1906" s="2157">
        <v>0</v>
      </c>
      <c r="HND1906" s="1230">
        <f t="shared" si="1901"/>
        <v>0</v>
      </c>
      <c r="HNE1906" s="1193"/>
      <c r="HNF1906" s="1193"/>
      <c r="HNG1906" s="2153" t="s">
        <v>769</v>
      </c>
      <c r="HNH1906" s="1800" t="s">
        <v>745</v>
      </c>
      <c r="HNI1906" s="2156">
        <v>0</v>
      </c>
      <c r="HNJ1906" s="2156">
        <v>17895</v>
      </c>
      <c r="HNK1906" s="2157">
        <v>0</v>
      </c>
      <c r="HNL1906" s="1230">
        <f t="shared" si="1903"/>
        <v>0</v>
      </c>
      <c r="HNM1906" s="1193"/>
      <c r="HNN1906" s="1193"/>
      <c r="HNO1906" s="2153" t="s">
        <v>769</v>
      </c>
      <c r="HNP1906" s="1800" t="s">
        <v>745</v>
      </c>
      <c r="HNQ1906" s="2156">
        <v>0</v>
      </c>
      <c r="HNR1906" s="2156">
        <v>17895</v>
      </c>
      <c r="HNS1906" s="2157">
        <v>0</v>
      </c>
      <c r="HNT1906" s="1230">
        <f t="shared" si="1905"/>
        <v>0</v>
      </c>
      <c r="HNU1906" s="1193"/>
      <c r="HNV1906" s="1193"/>
      <c r="HNW1906" s="2153" t="s">
        <v>769</v>
      </c>
      <c r="HNX1906" s="1800" t="s">
        <v>745</v>
      </c>
      <c r="HNY1906" s="2156">
        <v>0</v>
      </c>
      <c r="HNZ1906" s="2156">
        <v>17895</v>
      </c>
      <c r="HOA1906" s="2157">
        <v>0</v>
      </c>
      <c r="HOB1906" s="1230">
        <f t="shared" si="1907"/>
        <v>0</v>
      </c>
      <c r="HOC1906" s="1193"/>
      <c r="HOD1906" s="1193"/>
      <c r="HOE1906" s="2153" t="s">
        <v>769</v>
      </c>
      <c r="HOF1906" s="1800" t="s">
        <v>745</v>
      </c>
      <c r="HOG1906" s="2156">
        <v>0</v>
      </c>
      <c r="HOH1906" s="2156">
        <v>17895</v>
      </c>
      <c r="HOI1906" s="2157">
        <v>0</v>
      </c>
      <c r="HOJ1906" s="1230">
        <f t="shared" si="1909"/>
        <v>0</v>
      </c>
      <c r="HOK1906" s="1193"/>
      <c r="HOL1906" s="1193"/>
      <c r="HOM1906" s="2153" t="s">
        <v>769</v>
      </c>
      <c r="HON1906" s="1800" t="s">
        <v>745</v>
      </c>
      <c r="HOO1906" s="2156">
        <v>0</v>
      </c>
      <c r="HOP1906" s="2156">
        <v>17895</v>
      </c>
      <c r="HOQ1906" s="2157">
        <v>0</v>
      </c>
      <c r="HOR1906" s="1230">
        <f t="shared" si="1911"/>
        <v>0</v>
      </c>
      <c r="HOS1906" s="1193"/>
      <c r="HOT1906" s="1193"/>
      <c r="HOU1906" s="2153" t="s">
        <v>769</v>
      </c>
      <c r="HOV1906" s="1800" t="s">
        <v>745</v>
      </c>
      <c r="HOW1906" s="2156">
        <v>0</v>
      </c>
      <c r="HOX1906" s="2156">
        <v>17895</v>
      </c>
      <c r="HOY1906" s="2157">
        <v>0</v>
      </c>
      <c r="HOZ1906" s="1230">
        <f t="shared" si="1913"/>
        <v>0</v>
      </c>
      <c r="HPA1906" s="1193"/>
      <c r="HPB1906" s="1193"/>
      <c r="HPC1906" s="2153" t="s">
        <v>769</v>
      </c>
      <c r="HPD1906" s="1800" t="s">
        <v>745</v>
      </c>
      <c r="HPE1906" s="2156">
        <v>0</v>
      </c>
      <c r="HPF1906" s="2156">
        <v>17895</v>
      </c>
      <c r="HPG1906" s="2157">
        <v>0</v>
      </c>
      <c r="HPH1906" s="1230">
        <f t="shared" si="1915"/>
        <v>0</v>
      </c>
      <c r="HPI1906" s="1193"/>
      <c r="HPJ1906" s="1193"/>
      <c r="HPK1906" s="2153" t="s">
        <v>769</v>
      </c>
      <c r="HPL1906" s="1800" t="s">
        <v>745</v>
      </c>
      <c r="HPM1906" s="2156">
        <v>0</v>
      </c>
      <c r="HPN1906" s="2156">
        <v>17895</v>
      </c>
      <c r="HPO1906" s="2157">
        <v>0</v>
      </c>
      <c r="HPP1906" s="1230">
        <f t="shared" si="1917"/>
        <v>0</v>
      </c>
      <c r="HPQ1906" s="1193"/>
      <c r="HPR1906" s="1193"/>
      <c r="HPS1906" s="2153" t="s">
        <v>769</v>
      </c>
      <c r="HPT1906" s="1800" t="s">
        <v>745</v>
      </c>
      <c r="HPU1906" s="2156">
        <v>0</v>
      </c>
      <c r="HPV1906" s="2156">
        <v>17895</v>
      </c>
      <c r="HPW1906" s="2157">
        <v>0</v>
      </c>
      <c r="HPX1906" s="1230">
        <f t="shared" si="1919"/>
        <v>0</v>
      </c>
      <c r="HPY1906" s="1193"/>
      <c r="HPZ1906" s="1193"/>
      <c r="HQA1906" s="2153" t="s">
        <v>769</v>
      </c>
      <c r="HQB1906" s="1800" t="s">
        <v>745</v>
      </c>
      <c r="HQC1906" s="2156">
        <v>0</v>
      </c>
      <c r="HQD1906" s="2156">
        <v>17895</v>
      </c>
      <c r="HQE1906" s="2157">
        <v>0</v>
      </c>
      <c r="HQF1906" s="1230">
        <f t="shared" si="1921"/>
        <v>0</v>
      </c>
      <c r="HQG1906" s="1193"/>
      <c r="HQH1906" s="1193"/>
      <c r="HQI1906" s="2153" t="s">
        <v>769</v>
      </c>
      <c r="HQJ1906" s="1800" t="s">
        <v>745</v>
      </c>
      <c r="HQK1906" s="2156">
        <v>0</v>
      </c>
      <c r="HQL1906" s="2156">
        <v>17895</v>
      </c>
      <c r="HQM1906" s="2157">
        <v>0</v>
      </c>
      <c r="HQN1906" s="1230">
        <f t="shared" si="1923"/>
        <v>0</v>
      </c>
      <c r="HQO1906" s="1193"/>
      <c r="HQP1906" s="1193"/>
      <c r="HQQ1906" s="2153" t="s">
        <v>769</v>
      </c>
      <c r="HQR1906" s="1800" t="s">
        <v>745</v>
      </c>
      <c r="HQS1906" s="2156">
        <v>0</v>
      </c>
      <c r="HQT1906" s="2156">
        <v>17895</v>
      </c>
      <c r="HQU1906" s="2157">
        <v>0</v>
      </c>
      <c r="HQV1906" s="1230">
        <f t="shared" si="1925"/>
        <v>0</v>
      </c>
      <c r="HQW1906" s="1193"/>
      <c r="HQX1906" s="1193"/>
      <c r="HQY1906" s="2153" t="s">
        <v>769</v>
      </c>
      <c r="HQZ1906" s="1800" t="s">
        <v>745</v>
      </c>
      <c r="HRA1906" s="2156">
        <v>0</v>
      </c>
      <c r="HRB1906" s="2156">
        <v>17895</v>
      </c>
      <c r="HRC1906" s="2157">
        <v>0</v>
      </c>
      <c r="HRD1906" s="1230">
        <f t="shared" si="1927"/>
        <v>0</v>
      </c>
      <c r="HRE1906" s="1193"/>
      <c r="HRF1906" s="1193"/>
      <c r="HRG1906" s="2153" t="s">
        <v>769</v>
      </c>
      <c r="HRH1906" s="1800" t="s">
        <v>745</v>
      </c>
      <c r="HRI1906" s="2156">
        <v>0</v>
      </c>
      <c r="HRJ1906" s="2156">
        <v>17895</v>
      </c>
      <c r="HRK1906" s="2157">
        <v>0</v>
      </c>
      <c r="HRL1906" s="1230">
        <f t="shared" si="1929"/>
        <v>0</v>
      </c>
      <c r="HRM1906" s="1193"/>
      <c r="HRN1906" s="1193"/>
      <c r="HRO1906" s="2153" t="s">
        <v>769</v>
      </c>
      <c r="HRP1906" s="1800" t="s">
        <v>745</v>
      </c>
      <c r="HRQ1906" s="2156">
        <v>0</v>
      </c>
      <c r="HRR1906" s="2156">
        <v>17895</v>
      </c>
      <c r="HRS1906" s="2157">
        <v>0</v>
      </c>
      <c r="HRT1906" s="1230">
        <f t="shared" si="1931"/>
        <v>0</v>
      </c>
      <c r="HRU1906" s="1193"/>
      <c r="HRV1906" s="1193"/>
      <c r="HRW1906" s="2153" t="s">
        <v>769</v>
      </c>
      <c r="HRX1906" s="1800" t="s">
        <v>745</v>
      </c>
      <c r="HRY1906" s="2156">
        <v>0</v>
      </c>
      <c r="HRZ1906" s="2156">
        <v>17895</v>
      </c>
      <c r="HSA1906" s="2157">
        <v>0</v>
      </c>
      <c r="HSB1906" s="1230">
        <f t="shared" si="1933"/>
        <v>0</v>
      </c>
      <c r="HSC1906" s="1193"/>
      <c r="HSD1906" s="1193"/>
      <c r="HSE1906" s="2153" t="s">
        <v>769</v>
      </c>
      <c r="HSF1906" s="1800" t="s">
        <v>745</v>
      </c>
      <c r="HSG1906" s="2156">
        <v>0</v>
      </c>
      <c r="HSH1906" s="2156">
        <v>17895</v>
      </c>
      <c r="HSI1906" s="2157">
        <v>0</v>
      </c>
      <c r="HSJ1906" s="1230">
        <f t="shared" si="1935"/>
        <v>0</v>
      </c>
      <c r="HSK1906" s="1193"/>
      <c r="HSL1906" s="1193"/>
      <c r="HSM1906" s="2153" t="s">
        <v>769</v>
      </c>
      <c r="HSN1906" s="1800" t="s">
        <v>745</v>
      </c>
      <c r="HSO1906" s="2156">
        <v>0</v>
      </c>
      <c r="HSP1906" s="2156">
        <v>17895</v>
      </c>
      <c r="HSQ1906" s="2157">
        <v>0</v>
      </c>
      <c r="HSR1906" s="1230">
        <f t="shared" si="1937"/>
        <v>0</v>
      </c>
      <c r="HSS1906" s="1193"/>
      <c r="HST1906" s="1193"/>
      <c r="HSU1906" s="2153" t="s">
        <v>769</v>
      </c>
      <c r="HSV1906" s="1800" t="s">
        <v>745</v>
      </c>
      <c r="HSW1906" s="2156">
        <v>0</v>
      </c>
      <c r="HSX1906" s="2156">
        <v>17895</v>
      </c>
      <c r="HSY1906" s="2157">
        <v>0</v>
      </c>
      <c r="HSZ1906" s="1230">
        <f t="shared" si="1939"/>
        <v>0</v>
      </c>
      <c r="HTA1906" s="1193"/>
      <c r="HTB1906" s="1193"/>
      <c r="HTC1906" s="2153" t="s">
        <v>769</v>
      </c>
      <c r="HTD1906" s="1800" t="s">
        <v>745</v>
      </c>
      <c r="HTE1906" s="2156">
        <v>0</v>
      </c>
      <c r="HTF1906" s="2156">
        <v>17895</v>
      </c>
      <c r="HTG1906" s="2157">
        <v>0</v>
      </c>
      <c r="HTH1906" s="1230">
        <f t="shared" si="1941"/>
        <v>0</v>
      </c>
      <c r="HTI1906" s="1193"/>
      <c r="HTJ1906" s="1193"/>
      <c r="HTK1906" s="2153" t="s">
        <v>769</v>
      </c>
      <c r="HTL1906" s="1800" t="s">
        <v>745</v>
      </c>
      <c r="HTM1906" s="2156">
        <v>0</v>
      </c>
      <c r="HTN1906" s="2156">
        <v>17895</v>
      </c>
      <c r="HTO1906" s="2157">
        <v>0</v>
      </c>
      <c r="HTP1906" s="1230">
        <f t="shared" si="1943"/>
        <v>0</v>
      </c>
      <c r="HTQ1906" s="1193"/>
      <c r="HTR1906" s="1193"/>
      <c r="HTS1906" s="2153" t="s">
        <v>769</v>
      </c>
      <c r="HTT1906" s="1800" t="s">
        <v>745</v>
      </c>
      <c r="HTU1906" s="2156">
        <v>0</v>
      </c>
      <c r="HTV1906" s="2156">
        <v>17895</v>
      </c>
      <c r="HTW1906" s="2157">
        <v>0</v>
      </c>
      <c r="HTX1906" s="1230">
        <f t="shared" si="1945"/>
        <v>0</v>
      </c>
      <c r="HTY1906" s="1193"/>
      <c r="HTZ1906" s="1193"/>
      <c r="HUA1906" s="2153" t="s">
        <v>769</v>
      </c>
      <c r="HUB1906" s="1800" t="s">
        <v>745</v>
      </c>
      <c r="HUC1906" s="2156">
        <v>0</v>
      </c>
      <c r="HUD1906" s="2156">
        <v>17895</v>
      </c>
      <c r="HUE1906" s="2157">
        <v>0</v>
      </c>
      <c r="HUF1906" s="1230">
        <f t="shared" si="1947"/>
        <v>0</v>
      </c>
      <c r="HUG1906" s="1193"/>
      <c r="HUH1906" s="1193"/>
      <c r="HUI1906" s="2153" t="s">
        <v>769</v>
      </c>
      <c r="HUJ1906" s="1800" t="s">
        <v>745</v>
      </c>
      <c r="HUK1906" s="2156">
        <v>0</v>
      </c>
      <c r="HUL1906" s="2156">
        <v>17895</v>
      </c>
      <c r="HUM1906" s="2157">
        <v>0</v>
      </c>
      <c r="HUN1906" s="1230">
        <f t="shared" si="1949"/>
        <v>0</v>
      </c>
      <c r="HUO1906" s="1193"/>
      <c r="HUP1906" s="1193"/>
      <c r="HUQ1906" s="2153" t="s">
        <v>769</v>
      </c>
      <c r="HUR1906" s="1800" t="s">
        <v>745</v>
      </c>
      <c r="HUS1906" s="2156">
        <v>0</v>
      </c>
      <c r="HUT1906" s="2156">
        <v>17895</v>
      </c>
      <c r="HUU1906" s="2157">
        <v>0</v>
      </c>
      <c r="HUV1906" s="1230">
        <f t="shared" si="1951"/>
        <v>0</v>
      </c>
      <c r="HUW1906" s="1193"/>
      <c r="HUX1906" s="1193"/>
      <c r="HUY1906" s="2153" t="s">
        <v>769</v>
      </c>
      <c r="HUZ1906" s="1800" t="s">
        <v>745</v>
      </c>
      <c r="HVA1906" s="2156">
        <v>0</v>
      </c>
      <c r="HVB1906" s="2156">
        <v>17895</v>
      </c>
      <c r="HVC1906" s="2157">
        <v>0</v>
      </c>
      <c r="HVD1906" s="1230">
        <f t="shared" si="1953"/>
        <v>0</v>
      </c>
      <c r="HVE1906" s="1193"/>
      <c r="HVF1906" s="1193"/>
      <c r="HVG1906" s="2153" t="s">
        <v>769</v>
      </c>
      <c r="HVH1906" s="1800" t="s">
        <v>745</v>
      </c>
      <c r="HVI1906" s="2156">
        <v>0</v>
      </c>
      <c r="HVJ1906" s="2156">
        <v>17895</v>
      </c>
      <c r="HVK1906" s="2157">
        <v>0</v>
      </c>
      <c r="HVL1906" s="1230">
        <f t="shared" si="1955"/>
        <v>0</v>
      </c>
      <c r="HVM1906" s="1193"/>
      <c r="HVN1906" s="1193"/>
      <c r="HVO1906" s="2153" t="s">
        <v>769</v>
      </c>
      <c r="HVP1906" s="1800" t="s">
        <v>745</v>
      </c>
      <c r="HVQ1906" s="2156">
        <v>0</v>
      </c>
      <c r="HVR1906" s="2156">
        <v>17895</v>
      </c>
      <c r="HVS1906" s="2157">
        <v>0</v>
      </c>
      <c r="HVT1906" s="1230">
        <f t="shared" si="1957"/>
        <v>0</v>
      </c>
      <c r="HVU1906" s="1193"/>
      <c r="HVV1906" s="1193"/>
      <c r="HVW1906" s="2153" t="s">
        <v>769</v>
      </c>
      <c r="HVX1906" s="1800" t="s">
        <v>745</v>
      </c>
      <c r="HVY1906" s="2156">
        <v>0</v>
      </c>
      <c r="HVZ1906" s="2156">
        <v>17895</v>
      </c>
      <c r="HWA1906" s="2157">
        <v>0</v>
      </c>
      <c r="HWB1906" s="1230">
        <f t="shared" si="1959"/>
        <v>0</v>
      </c>
      <c r="HWC1906" s="1193"/>
      <c r="HWD1906" s="1193"/>
      <c r="HWE1906" s="2153" t="s">
        <v>769</v>
      </c>
      <c r="HWF1906" s="1800" t="s">
        <v>745</v>
      </c>
      <c r="HWG1906" s="2156">
        <v>0</v>
      </c>
      <c r="HWH1906" s="2156">
        <v>17895</v>
      </c>
      <c r="HWI1906" s="2157">
        <v>0</v>
      </c>
      <c r="HWJ1906" s="1230">
        <f t="shared" si="1961"/>
        <v>0</v>
      </c>
      <c r="HWK1906" s="1193"/>
      <c r="HWL1906" s="1193"/>
      <c r="HWM1906" s="2153" t="s">
        <v>769</v>
      </c>
      <c r="HWN1906" s="1800" t="s">
        <v>745</v>
      </c>
      <c r="HWO1906" s="2156">
        <v>0</v>
      </c>
      <c r="HWP1906" s="2156">
        <v>17895</v>
      </c>
      <c r="HWQ1906" s="2157">
        <v>0</v>
      </c>
      <c r="HWR1906" s="1230">
        <f t="shared" si="1963"/>
        <v>0</v>
      </c>
      <c r="HWS1906" s="1193"/>
      <c r="HWT1906" s="1193"/>
      <c r="HWU1906" s="2153" t="s">
        <v>769</v>
      </c>
      <c r="HWV1906" s="1800" t="s">
        <v>745</v>
      </c>
      <c r="HWW1906" s="2156">
        <v>0</v>
      </c>
      <c r="HWX1906" s="2156">
        <v>17895</v>
      </c>
      <c r="HWY1906" s="2157">
        <v>0</v>
      </c>
      <c r="HWZ1906" s="1230">
        <f t="shared" si="1965"/>
        <v>0</v>
      </c>
      <c r="HXA1906" s="1193"/>
      <c r="HXB1906" s="1193"/>
      <c r="HXC1906" s="2153" t="s">
        <v>769</v>
      </c>
      <c r="HXD1906" s="1800" t="s">
        <v>745</v>
      </c>
      <c r="HXE1906" s="2156">
        <v>0</v>
      </c>
      <c r="HXF1906" s="2156">
        <v>17895</v>
      </c>
      <c r="HXG1906" s="2157">
        <v>0</v>
      </c>
      <c r="HXH1906" s="1230">
        <f t="shared" si="1967"/>
        <v>0</v>
      </c>
      <c r="HXI1906" s="1193"/>
      <c r="HXJ1906" s="1193"/>
      <c r="HXK1906" s="2153" t="s">
        <v>769</v>
      </c>
      <c r="HXL1906" s="1800" t="s">
        <v>745</v>
      </c>
      <c r="HXM1906" s="2156">
        <v>0</v>
      </c>
      <c r="HXN1906" s="2156">
        <v>17895</v>
      </c>
      <c r="HXO1906" s="2157">
        <v>0</v>
      </c>
      <c r="HXP1906" s="1230">
        <f t="shared" si="1969"/>
        <v>0</v>
      </c>
      <c r="HXQ1906" s="1193"/>
      <c r="HXR1906" s="1193"/>
      <c r="HXS1906" s="2153" t="s">
        <v>769</v>
      </c>
      <c r="HXT1906" s="1800" t="s">
        <v>745</v>
      </c>
      <c r="HXU1906" s="2156">
        <v>0</v>
      </c>
      <c r="HXV1906" s="2156">
        <v>17895</v>
      </c>
      <c r="HXW1906" s="2157">
        <v>0</v>
      </c>
      <c r="HXX1906" s="1230">
        <f t="shared" si="1971"/>
        <v>0</v>
      </c>
      <c r="HXY1906" s="1193"/>
      <c r="HXZ1906" s="1193"/>
      <c r="HYA1906" s="2153" t="s">
        <v>769</v>
      </c>
      <c r="HYB1906" s="1800" t="s">
        <v>745</v>
      </c>
      <c r="HYC1906" s="2156">
        <v>0</v>
      </c>
      <c r="HYD1906" s="2156">
        <v>17895</v>
      </c>
      <c r="HYE1906" s="2157">
        <v>0</v>
      </c>
      <c r="HYF1906" s="1230">
        <f t="shared" si="1973"/>
        <v>0</v>
      </c>
      <c r="HYG1906" s="1193"/>
      <c r="HYH1906" s="1193"/>
      <c r="HYI1906" s="2153" t="s">
        <v>769</v>
      </c>
      <c r="HYJ1906" s="1800" t="s">
        <v>745</v>
      </c>
      <c r="HYK1906" s="2156">
        <v>0</v>
      </c>
      <c r="HYL1906" s="2156">
        <v>17895</v>
      </c>
      <c r="HYM1906" s="2157">
        <v>0</v>
      </c>
      <c r="HYN1906" s="1230">
        <f t="shared" si="1975"/>
        <v>0</v>
      </c>
      <c r="HYO1906" s="1193"/>
      <c r="HYP1906" s="1193"/>
      <c r="HYQ1906" s="2153" t="s">
        <v>769</v>
      </c>
      <c r="HYR1906" s="1800" t="s">
        <v>745</v>
      </c>
      <c r="HYS1906" s="2156">
        <v>0</v>
      </c>
      <c r="HYT1906" s="2156">
        <v>17895</v>
      </c>
      <c r="HYU1906" s="2157">
        <v>0</v>
      </c>
      <c r="HYV1906" s="1230">
        <f t="shared" si="1977"/>
        <v>0</v>
      </c>
      <c r="HYW1906" s="1193"/>
      <c r="HYX1906" s="1193"/>
      <c r="HYY1906" s="2153" t="s">
        <v>769</v>
      </c>
      <c r="HYZ1906" s="1800" t="s">
        <v>745</v>
      </c>
      <c r="HZA1906" s="2156">
        <v>0</v>
      </c>
      <c r="HZB1906" s="2156">
        <v>17895</v>
      </c>
      <c r="HZC1906" s="2157">
        <v>0</v>
      </c>
      <c r="HZD1906" s="1230">
        <f t="shared" si="1979"/>
        <v>0</v>
      </c>
      <c r="HZE1906" s="1193"/>
      <c r="HZF1906" s="1193"/>
      <c r="HZG1906" s="2153" t="s">
        <v>769</v>
      </c>
      <c r="HZH1906" s="1800" t="s">
        <v>745</v>
      </c>
      <c r="HZI1906" s="2156">
        <v>0</v>
      </c>
      <c r="HZJ1906" s="2156">
        <v>17895</v>
      </c>
      <c r="HZK1906" s="2157">
        <v>0</v>
      </c>
      <c r="HZL1906" s="1230">
        <f t="shared" si="1981"/>
        <v>0</v>
      </c>
      <c r="HZM1906" s="1193"/>
      <c r="HZN1906" s="1193"/>
      <c r="HZO1906" s="2153" t="s">
        <v>769</v>
      </c>
      <c r="HZP1906" s="1800" t="s">
        <v>745</v>
      </c>
      <c r="HZQ1906" s="2156">
        <v>0</v>
      </c>
      <c r="HZR1906" s="2156">
        <v>17895</v>
      </c>
      <c r="HZS1906" s="2157">
        <v>0</v>
      </c>
      <c r="HZT1906" s="1230">
        <f t="shared" si="1983"/>
        <v>0</v>
      </c>
      <c r="HZU1906" s="1193"/>
      <c r="HZV1906" s="1193"/>
      <c r="HZW1906" s="2153" t="s">
        <v>769</v>
      </c>
      <c r="HZX1906" s="1800" t="s">
        <v>745</v>
      </c>
      <c r="HZY1906" s="2156">
        <v>0</v>
      </c>
      <c r="HZZ1906" s="2156">
        <v>17895</v>
      </c>
      <c r="IAA1906" s="2157">
        <v>0</v>
      </c>
      <c r="IAB1906" s="1230">
        <f t="shared" si="1985"/>
        <v>0</v>
      </c>
      <c r="IAC1906" s="1193"/>
      <c r="IAD1906" s="1193"/>
      <c r="IAE1906" s="2153" t="s">
        <v>769</v>
      </c>
      <c r="IAF1906" s="1800" t="s">
        <v>745</v>
      </c>
      <c r="IAG1906" s="2156">
        <v>0</v>
      </c>
      <c r="IAH1906" s="2156">
        <v>17895</v>
      </c>
      <c r="IAI1906" s="2157">
        <v>0</v>
      </c>
      <c r="IAJ1906" s="1230">
        <f t="shared" si="1987"/>
        <v>0</v>
      </c>
      <c r="IAK1906" s="1193"/>
      <c r="IAL1906" s="1193"/>
      <c r="IAM1906" s="2153" t="s">
        <v>769</v>
      </c>
      <c r="IAN1906" s="1800" t="s">
        <v>745</v>
      </c>
      <c r="IAO1906" s="2156">
        <v>0</v>
      </c>
      <c r="IAP1906" s="2156">
        <v>17895</v>
      </c>
      <c r="IAQ1906" s="2157">
        <v>0</v>
      </c>
      <c r="IAR1906" s="1230">
        <f t="shared" si="1989"/>
        <v>0</v>
      </c>
      <c r="IAS1906" s="1193"/>
      <c r="IAT1906" s="1193"/>
      <c r="IAU1906" s="2153" t="s">
        <v>769</v>
      </c>
      <c r="IAV1906" s="1800" t="s">
        <v>745</v>
      </c>
      <c r="IAW1906" s="2156">
        <v>0</v>
      </c>
      <c r="IAX1906" s="2156">
        <v>17895</v>
      </c>
      <c r="IAY1906" s="2157">
        <v>0</v>
      </c>
      <c r="IAZ1906" s="1230">
        <f t="shared" si="1991"/>
        <v>0</v>
      </c>
      <c r="IBA1906" s="1193"/>
      <c r="IBB1906" s="1193"/>
      <c r="IBC1906" s="2153" t="s">
        <v>769</v>
      </c>
      <c r="IBD1906" s="1800" t="s">
        <v>745</v>
      </c>
      <c r="IBE1906" s="2156">
        <v>0</v>
      </c>
      <c r="IBF1906" s="2156">
        <v>17895</v>
      </c>
      <c r="IBG1906" s="2157">
        <v>0</v>
      </c>
      <c r="IBH1906" s="1230">
        <f t="shared" si="1993"/>
        <v>0</v>
      </c>
      <c r="IBI1906" s="1193"/>
      <c r="IBJ1906" s="1193"/>
      <c r="IBK1906" s="2153" t="s">
        <v>769</v>
      </c>
      <c r="IBL1906" s="1800" t="s">
        <v>745</v>
      </c>
      <c r="IBM1906" s="2156">
        <v>0</v>
      </c>
      <c r="IBN1906" s="2156">
        <v>17895</v>
      </c>
      <c r="IBO1906" s="2157">
        <v>0</v>
      </c>
      <c r="IBP1906" s="1230">
        <f t="shared" si="1995"/>
        <v>0</v>
      </c>
      <c r="IBQ1906" s="1193"/>
      <c r="IBR1906" s="1193"/>
      <c r="IBS1906" s="2153" t="s">
        <v>769</v>
      </c>
      <c r="IBT1906" s="1800" t="s">
        <v>745</v>
      </c>
      <c r="IBU1906" s="2156">
        <v>0</v>
      </c>
      <c r="IBV1906" s="2156">
        <v>17895</v>
      </c>
      <c r="IBW1906" s="2157">
        <v>0</v>
      </c>
      <c r="IBX1906" s="1230">
        <f t="shared" si="1997"/>
        <v>0</v>
      </c>
      <c r="IBY1906" s="1193"/>
      <c r="IBZ1906" s="1193"/>
      <c r="ICA1906" s="2153" t="s">
        <v>769</v>
      </c>
      <c r="ICB1906" s="1800" t="s">
        <v>745</v>
      </c>
      <c r="ICC1906" s="2156">
        <v>0</v>
      </c>
      <c r="ICD1906" s="2156">
        <v>17895</v>
      </c>
      <c r="ICE1906" s="2157">
        <v>0</v>
      </c>
      <c r="ICF1906" s="1230">
        <f t="shared" si="1999"/>
        <v>0</v>
      </c>
      <c r="ICG1906" s="1193"/>
      <c r="ICH1906" s="1193"/>
      <c r="ICI1906" s="2153" t="s">
        <v>769</v>
      </c>
      <c r="ICJ1906" s="1800" t="s">
        <v>745</v>
      </c>
      <c r="ICK1906" s="2156">
        <v>0</v>
      </c>
      <c r="ICL1906" s="2156">
        <v>17895</v>
      </c>
      <c r="ICM1906" s="2157">
        <v>0</v>
      </c>
      <c r="ICN1906" s="1230">
        <f t="shared" si="2001"/>
        <v>0</v>
      </c>
      <c r="ICO1906" s="1193"/>
      <c r="ICP1906" s="1193"/>
      <c r="ICQ1906" s="2153" t="s">
        <v>769</v>
      </c>
      <c r="ICR1906" s="1800" t="s">
        <v>745</v>
      </c>
      <c r="ICS1906" s="2156">
        <v>0</v>
      </c>
      <c r="ICT1906" s="2156">
        <v>17895</v>
      </c>
      <c r="ICU1906" s="2157">
        <v>0</v>
      </c>
      <c r="ICV1906" s="1230">
        <f t="shared" si="2003"/>
        <v>0</v>
      </c>
      <c r="ICW1906" s="1193"/>
      <c r="ICX1906" s="1193"/>
      <c r="ICY1906" s="2153" t="s">
        <v>769</v>
      </c>
      <c r="ICZ1906" s="1800" t="s">
        <v>745</v>
      </c>
      <c r="IDA1906" s="2156">
        <v>0</v>
      </c>
      <c r="IDB1906" s="2156">
        <v>17895</v>
      </c>
      <c r="IDC1906" s="2157">
        <v>0</v>
      </c>
      <c r="IDD1906" s="1230">
        <f t="shared" si="2005"/>
        <v>0</v>
      </c>
      <c r="IDE1906" s="1193"/>
      <c r="IDF1906" s="1193"/>
      <c r="IDG1906" s="2153" t="s">
        <v>769</v>
      </c>
      <c r="IDH1906" s="1800" t="s">
        <v>745</v>
      </c>
      <c r="IDI1906" s="2156">
        <v>0</v>
      </c>
      <c r="IDJ1906" s="2156">
        <v>17895</v>
      </c>
      <c r="IDK1906" s="2157">
        <v>0</v>
      </c>
      <c r="IDL1906" s="1230">
        <f t="shared" si="2007"/>
        <v>0</v>
      </c>
      <c r="IDM1906" s="1193"/>
      <c r="IDN1906" s="1193"/>
      <c r="IDO1906" s="2153" t="s">
        <v>769</v>
      </c>
      <c r="IDP1906" s="1800" t="s">
        <v>745</v>
      </c>
      <c r="IDQ1906" s="2156">
        <v>0</v>
      </c>
      <c r="IDR1906" s="2156">
        <v>17895</v>
      </c>
      <c r="IDS1906" s="2157">
        <v>0</v>
      </c>
      <c r="IDT1906" s="1230">
        <f t="shared" si="2009"/>
        <v>0</v>
      </c>
      <c r="IDU1906" s="1193"/>
      <c r="IDV1906" s="1193"/>
      <c r="IDW1906" s="2153" t="s">
        <v>769</v>
      </c>
      <c r="IDX1906" s="1800" t="s">
        <v>745</v>
      </c>
      <c r="IDY1906" s="2156">
        <v>0</v>
      </c>
      <c r="IDZ1906" s="2156">
        <v>17895</v>
      </c>
      <c r="IEA1906" s="2157">
        <v>0</v>
      </c>
      <c r="IEB1906" s="1230">
        <f t="shared" si="2011"/>
        <v>0</v>
      </c>
      <c r="IEC1906" s="1193"/>
      <c r="IED1906" s="1193"/>
      <c r="IEE1906" s="2153" t="s">
        <v>769</v>
      </c>
      <c r="IEF1906" s="1800" t="s">
        <v>745</v>
      </c>
      <c r="IEG1906" s="2156">
        <v>0</v>
      </c>
      <c r="IEH1906" s="2156">
        <v>17895</v>
      </c>
      <c r="IEI1906" s="2157">
        <v>0</v>
      </c>
      <c r="IEJ1906" s="1230">
        <f t="shared" si="2013"/>
        <v>0</v>
      </c>
      <c r="IEK1906" s="1193"/>
      <c r="IEL1906" s="1193"/>
      <c r="IEM1906" s="2153" t="s">
        <v>769</v>
      </c>
      <c r="IEN1906" s="1800" t="s">
        <v>745</v>
      </c>
      <c r="IEO1906" s="2156">
        <v>0</v>
      </c>
      <c r="IEP1906" s="2156">
        <v>17895</v>
      </c>
      <c r="IEQ1906" s="2157">
        <v>0</v>
      </c>
      <c r="IER1906" s="1230">
        <f t="shared" si="2015"/>
        <v>0</v>
      </c>
      <c r="IES1906" s="1193"/>
      <c r="IET1906" s="1193"/>
      <c r="IEU1906" s="2153" t="s">
        <v>769</v>
      </c>
      <c r="IEV1906" s="1800" t="s">
        <v>745</v>
      </c>
      <c r="IEW1906" s="2156">
        <v>0</v>
      </c>
      <c r="IEX1906" s="2156">
        <v>17895</v>
      </c>
      <c r="IEY1906" s="2157">
        <v>0</v>
      </c>
      <c r="IEZ1906" s="1230">
        <f t="shared" si="2017"/>
        <v>0</v>
      </c>
      <c r="IFA1906" s="1193"/>
      <c r="IFB1906" s="1193"/>
      <c r="IFC1906" s="2153" t="s">
        <v>769</v>
      </c>
      <c r="IFD1906" s="1800" t="s">
        <v>745</v>
      </c>
      <c r="IFE1906" s="2156">
        <v>0</v>
      </c>
      <c r="IFF1906" s="2156">
        <v>17895</v>
      </c>
      <c r="IFG1906" s="2157">
        <v>0</v>
      </c>
      <c r="IFH1906" s="1230">
        <f t="shared" si="2019"/>
        <v>0</v>
      </c>
      <c r="IFI1906" s="1193"/>
      <c r="IFJ1906" s="1193"/>
      <c r="IFK1906" s="2153" t="s">
        <v>769</v>
      </c>
      <c r="IFL1906" s="1800" t="s">
        <v>745</v>
      </c>
      <c r="IFM1906" s="2156">
        <v>0</v>
      </c>
      <c r="IFN1906" s="2156">
        <v>17895</v>
      </c>
      <c r="IFO1906" s="2157">
        <v>0</v>
      </c>
      <c r="IFP1906" s="1230">
        <f t="shared" si="2021"/>
        <v>0</v>
      </c>
      <c r="IFQ1906" s="1193"/>
      <c r="IFR1906" s="1193"/>
      <c r="IFS1906" s="2153" t="s">
        <v>769</v>
      </c>
      <c r="IFT1906" s="1800" t="s">
        <v>745</v>
      </c>
      <c r="IFU1906" s="2156">
        <v>0</v>
      </c>
      <c r="IFV1906" s="2156">
        <v>17895</v>
      </c>
      <c r="IFW1906" s="2157">
        <v>0</v>
      </c>
      <c r="IFX1906" s="1230">
        <f t="shared" si="2023"/>
        <v>0</v>
      </c>
      <c r="IFY1906" s="1193"/>
      <c r="IFZ1906" s="1193"/>
      <c r="IGA1906" s="2153" t="s">
        <v>769</v>
      </c>
      <c r="IGB1906" s="1800" t="s">
        <v>745</v>
      </c>
      <c r="IGC1906" s="2156">
        <v>0</v>
      </c>
      <c r="IGD1906" s="2156">
        <v>17895</v>
      </c>
      <c r="IGE1906" s="2157">
        <v>0</v>
      </c>
      <c r="IGF1906" s="1230">
        <f t="shared" si="2025"/>
        <v>0</v>
      </c>
      <c r="IGG1906" s="1193"/>
      <c r="IGH1906" s="1193"/>
      <c r="IGI1906" s="2153" t="s">
        <v>769</v>
      </c>
      <c r="IGJ1906" s="1800" t="s">
        <v>745</v>
      </c>
      <c r="IGK1906" s="2156">
        <v>0</v>
      </c>
      <c r="IGL1906" s="2156">
        <v>17895</v>
      </c>
      <c r="IGM1906" s="2157">
        <v>0</v>
      </c>
      <c r="IGN1906" s="1230">
        <f t="shared" si="2027"/>
        <v>0</v>
      </c>
      <c r="IGO1906" s="1193"/>
      <c r="IGP1906" s="1193"/>
      <c r="IGQ1906" s="2153" t="s">
        <v>769</v>
      </c>
      <c r="IGR1906" s="1800" t="s">
        <v>745</v>
      </c>
      <c r="IGS1906" s="2156">
        <v>0</v>
      </c>
      <c r="IGT1906" s="2156">
        <v>17895</v>
      </c>
      <c r="IGU1906" s="2157">
        <v>0</v>
      </c>
      <c r="IGV1906" s="1230">
        <f t="shared" si="2029"/>
        <v>0</v>
      </c>
      <c r="IGW1906" s="1193"/>
      <c r="IGX1906" s="1193"/>
      <c r="IGY1906" s="2153" t="s">
        <v>769</v>
      </c>
      <c r="IGZ1906" s="1800" t="s">
        <v>745</v>
      </c>
      <c r="IHA1906" s="2156">
        <v>0</v>
      </c>
      <c r="IHB1906" s="2156">
        <v>17895</v>
      </c>
      <c r="IHC1906" s="2157">
        <v>0</v>
      </c>
      <c r="IHD1906" s="1230">
        <f t="shared" si="2031"/>
        <v>0</v>
      </c>
      <c r="IHE1906" s="1193"/>
      <c r="IHF1906" s="1193"/>
      <c r="IHG1906" s="2153" t="s">
        <v>769</v>
      </c>
      <c r="IHH1906" s="1800" t="s">
        <v>745</v>
      </c>
      <c r="IHI1906" s="2156">
        <v>0</v>
      </c>
      <c r="IHJ1906" s="2156">
        <v>17895</v>
      </c>
      <c r="IHK1906" s="2157">
        <v>0</v>
      </c>
      <c r="IHL1906" s="1230">
        <f t="shared" si="2033"/>
        <v>0</v>
      </c>
      <c r="IHM1906" s="1193"/>
      <c r="IHN1906" s="1193"/>
      <c r="IHO1906" s="2153" t="s">
        <v>769</v>
      </c>
      <c r="IHP1906" s="1800" t="s">
        <v>745</v>
      </c>
      <c r="IHQ1906" s="2156">
        <v>0</v>
      </c>
      <c r="IHR1906" s="2156">
        <v>17895</v>
      </c>
      <c r="IHS1906" s="2157">
        <v>0</v>
      </c>
      <c r="IHT1906" s="1230">
        <f t="shared" si="2035"/>
        <v>0</v>
      </c>
      <c r="IHU1906" s="1193"/>
      <c r="IHV1906" s="1193"/>
      <c r="IHW1906" s="2153" t="s">
        <v>769</v>
      </c>
      <c r="IHX1906" s="1800" t="s">
        <v>745</v>
      </c>
      <c r="IHY1906" s="2156">
        <v>0</v>
      </c>
      <c r="IHZ1906" s="2156">
        <v>17895</v>
      </c>
      <c r="IIA1906" s="2157">
        <v>0</v>
      </c>
      <c r="IIB1906" s="1230">
        <f t="shared" si="2037"/>
        <v>0</v>
      </c>
      <c r="IIC1906" s="1193"/>
      <c r="IID1906" s="1193"/>
      <c r="IIE1906" s="2153" t="s">
        <v>769</v>
      </c>
      <c r="IIF1906" s="1800" t="s">
        <v>745</v>
      </c>
      <c r="IIG1906" s="2156">
        <v>0</v>
      </c>
      <c r="IIH1906" s="2156">
        <v>17895</v>
      </c>
      <c r="III1906" s="2157">
        <v>0</v>
      </c>
      <c r="IIJ1906" s="1230">
        <f t="shared" si="2039"/>
        <v>0</v>
      </c>
      <c r="IIK1906" s="1193"/>
      <c r="IIL1906" s="1193"/>
      <c r="IIM1906" s="2153" t="s">
        <v>769</v>
      </c>
      <c r="IIN1906" s="1800" t="s">
        <v>745</v>
      </c>
      <c r="IIO1906" s="2156">
        <v>0</v>
      </c>
      <c r="IIP1906" s="2156">
        <v>17895</v>
      </c>
      <c r="IIQ1906" s="2157">
        <v>0</v>
      </c>
      <c r="IIR1906" s="1230">
        <f t="shared" si="2041"/>
        <v>0</v>
      </c>
      <c r="IIS1906" s="1193"/>
      <c r="IIT1906" s="1193"/>
      <c r="IIU1906" s="2153" t="s">
        <v>769</v>
      </c>
      <c r="IIV1906" s="1800" t="s">
        <v>745</v>
      </c>
      <c r="IIW1906" s="2156">
        <v>0</v>
      </c>
      <c r="IIX1906" s="2156">
        <v>17895</v>
      </c>
      <c r="IIY1906" s="2157">
        <v>0</v>
      </c>
      <c r="IIZ1906" s="1230">
        <f t="shared" si="2043"/>
        <v>0</v>
      </c>
      <c r="IJA1906" s="1193"/>
      <c r="IJB1906" s="1193"/>
      <c r="IJC1906" s="2153" t="s">
        <v>769</v>
      </c>
      <c r="IJD1906" s="1800" t="s">
        <v>745</v>
      </c>
      <c r="IJE1906" s="2156">
        <v>0</v>
      </c>
      <c r="IJF1906" s="2156">
        <v>17895</v>
      </c>
      <c r="IJG1906" s="2157">
        <v>0</v>
      </c>
      <c r="IJH1906" s="1230">
        <f t="shared" si="2045"/>
        <v>0</v>
      </c>
      <c r="IJI1906" s="1193"/>
      <c r="IJJ1906" s="1193"/>
      <c r="IJK1906" s="2153" t="s">
        <v>769</v>
      </c>
      <c r="IJL1906" s="1800" t="s">
        <v>745</v>
      </c>
      <c r="IJM1906" s="2156">
        <v>0</v>
      </c>
      <c r="IJN1906" s="2156">
        <v>17895</v>
      </c>
      <c r="IJO1906" s="2157">
        <v>0</v>
      </c>
      <c r="IJP1906" s="1230">
        <f t="shared" si="2047"/>
        <v>0</v>
      </c>
      <c r="IJQ1906" s="1193"/>
      <c r="IJR1906" s="1193"/>
      <c r="IJS1906" s="2153" t="s">
        <v>769</v>
      </c>
      <c r="IJT1906" s="1800" t="s">
        <v>745</v>
      </c>
      <c r="IJU1906" s="2156">
        <v>0</v>
      </c>
      <c r="IJV1906" s="2156">
        <v>17895</v>
      </c>
      <c r="IJW1906" s="2157">
        <v>0</v>
      </c>
      <c r="IJX1906" s="1230">
        <f t="shared" si="2049"/>
        <v>0</v>
      </c>
      <c r="IJY1906" s="1193"/>
      <c r="IJZ1906" s="1193"/>
      <c r="IKA1906" s="2153" t="s">
        <v>769</v>
      </c>
      <c r="IKB1906" s="1800" t="s">
        <v>745</v>
      </c>
      <c r="IKC1906" s="2156">
        <v>0</v>
      </c>
      <c r="IKD1906" s="2156">
        <v>17895</v>
      </c>
      <c r="IKE1906" s="2157">
        <v>0</v>
      </c>
      <c r="IKF1906" s="1230">
        <f t="shared" si="2051"/>
        <v>0</v>
      </c>
      <c r="IKG1906" s="1193"/>
      <c r="IKH1906" s="1193"/>
      <c r="IKI1906" s="2153" t="s">
        <v>769</v>
      </c>
      <c r="IKJ1906" s="1800" t="s">
        <v>745</v>
      </c>
      <c r="IKK1906" s="2156">
        <v>0</v>
      </c>
      <c r="IKL1906" s="2156">
        <v>17895</v>
      </c>
      <c r="IKM1906" s="2157">
        <v>0</v>
      </c>
      <c r="IKN1906" s="1230">
        <f t="shared" si="2053"/>
        <v>0</v>
      </c>
      <c r="IKO1906" s="1193"/>
      <c r="IKP1906" s="1193"/>
      <c r="IKQ1906" s="2153" t="s">
        <v>769</v>
      </c>
      <c r="IKR1906" s="1800" t="s">
        <v>745</v>
      </c>
      <c r="IKS1906" s="2156">
        <v>0</v>
      </c>
      <c r="IKT1906" s="2156">
        <v>17895</v>
      </c>
      <c r="IKU1906" s="2157">
        <v>0</v>
      </c>
      <c r="IKV1906" s="1230">
        <f t="shared" si="2055"/>
        <v>0</v>
      </c>
      <c r="IKW1906" s="1193"/>
      <c r="IKX1906" s="1193"/>
      <c r="IKY1906" s="2153" t="s">
        <v>769</v>
      </c>
      <c r="IKZ1906" s="1800" t="s">
        <v>745</v>
      </c>
      <c r="ILA1906" s="2156">
        <v>0</v>
      </c>
      <c r="ILB1906" s="2156">
        <v>17895</v>
      </c>
      <c r="ILC1906" s="2157">
        <v>0</v>
      </c>
      <c r="ILD1906" s="1230">
        <f t="shared" si="2057"/>
        <v>0</v>
      </c>
      <c r="ILE1906" s="1193"/>
      <c r="ILF1906" s="1193"/>
      <c r="ILG1906" s="2153" t="s">
        <v>769</v>
      </c>
      <c r="ILH1906" s="1800" t="s">
        <v>745</v>
      </c>
      <c r="ILI1906" s="2156">
        <v>0</v>
      </c>
      <c r="ILJ1906" s="2156">
        <v>17895</v>
      </c>
      <c r="ILK1906" s="2157">
        <v>0</v>
      </c>
      <c r="ILL1906" s="1230">
        <f t="shared" si="2059"/>
        <v>0</v>
      </c>
      <c r="ILM1906" s="1193"/>
      <c r="ILN1906" s="1193"/>
      <c r="ILO1906" s="2153" t="s">
        <v>769</v>
      </c>
      <c r="ILP1906" s="1800" t="s">
        <v>745</v>
      </c>
      <c r="ILQ1906" s="2156">
        <v>0</v>
      </c>
      <c r="ILR1906" s="2156">
        <v>17895</v>
      </c>
      <c r="ILS1906" s="2157">
        <v>0</v>
      </c>
      <c r="ILT1906" s="1230">
        <f t="shared" si="2061"/>
        <v>0</v>
      </c>
      <c r="ILU1906" s="1193"/>
      <c r="ILV1906" s="1193"/>
      <c r="ILW1906" s="2153" t="s">
        <v>769</v>
      </c>
      <c r="ILX1906" s="1800" t="s">
        <v>745</v>
      </c>
      <c r="ILY1906" s="2156">
        <v>0</v>
      </c>
      <c r="ILZ1906" s="2156">
        <v>17895</v>
      </c>
      <c r="IMA1906" s="2157">
        <v>0</v>
      </c>
      <c r="IMB1906" s="1230">
        <f t="shared" si="2063"/>
        <v>0</v>
      </c>
      <c r="IMC1906" s="1193"/>
      <c r="IMD1906" s="1193"/>
      <c r="IME1906" s="2153" t="s">
        <v>769</v>
      </c>
      <c r="IMF1906" s="1800" t="s">
        <v>745</v>
      </c>
      <c r="IMG1906" s="2156">
        <v>0</v>
      </c>
      <c r="IMH1906" s="2156">
        <v>17895</v>
      </c>
      <c r="IMI1906" s="2157">
        <v>0</v>
      </c>
      <c r="IMJ1906" s="1230">
        <f t="shared" si="2065"/>
        <v>0</v>
      </c>
      <c r="IMK1906" s="1193"/>
      <c r="IML1906" s="1193"/>
      <c r="IMM1906" s="2153" t="s">
        <v>769</v>
      </c>
      <c r="IMN1906" s="1800" t="s">
        <v>745</v>
      </c>
      <c r="IMO1906" s="2156">
        <v>0</v>
      </c>
      <c r="IMP1906" s="2156">
        <v>17895</v>
      </c>
      <c r="IMQ1906" s="2157">
        <v>0</v>
      </c>
      <c r="IMR1906" s="1230">
        <f t="shared" si="2067"/>
        <v>0</v>
      </c>
      <c r="IMS1906" s="1193"/>
      <c r="IMT1906" s="1193"/>
      <c r="IMU1906" s="2153" t="s">
        <v>769</v>
      </c>
      <c r="IMV1906" s="1800" t="s">
        <v>745</v>
      </c>
      <c r="IMW1906" s="2156">
        <v>0</v>
      </c>
      <c r="IMX1906" s="2156">
        <v>17895</v>
      </c>
      <c r="IMY1906" s="2157">
        <v>0</v>
      </c>
      <c r="IMZ1906" s="1230">
        <f t="shared" si="2069"/>
        <v>0</v>
      </c>
      <c r="INA1906" s="1193"/>
      <c r="INB1906" s="1193"/>
      <c r="INC1906" s="2153" t="s">
        <v>769</v>
      </c>
      <c r="IND1906" s="1800" t="s">
        <v>745</v>
      </c>
      <c r="INE1906" s="2156">
        <v>0</v>
      </c>
      <c r="INF1906" s="2156">
        <v>17895</v>
      </c>
      <c r="ING1906" s="2157">
        <v>0</v>
      </c>
      <c r="INH1906" s="1230">
        <f t="shared" si="2071"/>
        <v>0</v>
      </c>
      <c r="INI1906" s="1193"/>
      <c r="INJ1906" s="1193"/>
      <c r="INK1906" s="2153" t="s">
        <v>769</v>
      </c>
      <c r="INL1906" s="1800" t="s">
        <v>745</v>
      </c>
      <c r="INM1906" s="2156">
        <v>0</v>
      </c>
      <c r="INN1906" s="2156">
        <v>17895</v>
      </c>
      <c r="INO1906" s="2157">
        <v>0</v>
      </c>
      <c r="INP1906" s="1230">
        <f t="shared" si="2073"/>
        <v>0</v>
      </c>
      <c r="INQ1906" s="1193"/>
      <c r="INR1906" s="1193"/>
      <c r="INS1906" s="2153" t="s">
        <v>769</v>
      </c>
      <c r="INT1906" s="1800" t="s">
        <v>745</v>
      </c>
      <c r="INU1906" s="2156">
        <v>0</v>
      </c>
      <c r="INV1906" s="2156">
        <v>17895</v>
      </c>
      <c r="INW1906" s="2157">
        <v>0</v>
      </c>
      <c r="INX1906" s="1230">
        <f t="shared" si="2075"/>
        <v>0</v>
      </c>
      <c r="INY1906" s="1193"/>
      <c r="INZ1906" s="1193"/>
      <c r="IOA1906" s="2153" t="s">
        <v>769</v>
      </c>
      <c r="IOB1906" s="1800" t="s">
        <v>745</v>
      </c>
      <c r="IOC1906" s="2156">
        <v>0</v>
      </c>
      <c r="IOD1906" s="2156">
        <v>17895</v>
      </c>
      <c r="IOE1906" s="2157">
        <v>0</v>
      </c>
      <c r="IOF1906" s="1230">
        <f t="shared" si="2077"/>
        <v>0</v>
      </c>
      <c r="IOG1906" s="1193"/>
      <c r="IOH1906" s="1193"/>
      <c r="IOI1906" s="2153" t="s">
        <v>769</v>
      </c>
      <c r="IOJ1906" s="1800" t="s">
        <v>745</v>
      </c>
      <c r="IOK1906" s="2156">
        <v>0</v>
      </c>
      <c r="IOL1906" s="2156">
        <v>17895</v>
      </c>
      <c r="IOM1906" s="2157">
        <v>0</v>
      </c>
      <c r="ION1906" s="1230">
        <f t="shared" si="2079"/>
        <v>0</v>
      </c>
      <c r="IOO1906" s="1193"/>
      <c r="IOP1906" s="1193"/>
      <c r="IOQ1906" s="2153" t="s">
        <v>769</v>
      </c>
      <c r="IOR1906" s="1800" t="s">
        <v>745</v>
      </c>
      <c r="IOS1906" s="2156">
        <v>0</v>
      </c>
      <c r="IOT1906" s="2156">
        <v>17895</v>
      </c>
      <c r="IOU1906" s="2157">
        <v>0</v>
      </c>
      <c r="IOV1906" s="1230">
        <f t="shared" si="2081"/>
        <v>0</v>
      </c>
      <c r="IOW1906" s="1193"/>
      <c r="IOX1906" s="1193"/>
      <c r="IOY1906" s="2153" t="s">
        <v>769</v>
      </c>
      <c r="IOZ1906" s="1800" t="s">
        <v>745</v>
      </c>
      <c r="IPA1906" s="2156">
        <v>0</v>
      </c>
      <c r="IPB1906" s="2156">
        <v>17895</v>
      </c>
      <c r="IPC1906" s="2157">
        <v>0</v>
      </c>
      <c r="IPD1906" s="1230">
        <f t="shared" si="2083"/>
        <v>0</v>
      </c>
      <c r="IPE1906" s="1193"/>
      <c r="IPF1906" s="1193"/>
      <c r="IPG1906" s="2153" t="s">
        <v>769</v>
      </c>
      <c r="IPH1906" s="1800" t="s">
        <v>745</v>
      </c>
      <c r="IPI1906" s="2156">
        <v>0</v>
      </c>
      <c r="IPJ1906" s="2156">
        <v>17895</v>
      </c>
      <c r="IPK1906" s="2157">
        <v>0</v>
      </c>
      <c r="IPL1906" s="1230">
        <f t="shared" si="2085"/>
        <v>0</v>
      </c>
      <c r="IPM1906" s="1193"/>
      <c r="IPN1906" s="1193"/>
      <c r="IPO1906" s="2153" t="s">
        <v>769</v>
      </c>
      <c r="IPP1906" s="1800" t="s">
        <v>745</v>
      </c>
      <c r="IPQ1906" s="2156">
        <v>0</v>
      </c>
      <c r="IPR1906" s="2156">
        <v>17895</v>
      </c>
      <c r="IPS1906" s="2157">
        <v>0</v>
      </c>
      <c r="IPT1906" s="1230">
        <f t="shared" si="2087"/>
        <v>0</v>
      </c>
      <c r="IPU1906" s="1193"/>
      <c r="IPV1906" s="1193"/>
      <c r="IPW1906" s="2153" t="s">
        <v>769</v>
      </c>
      <c r="IPX1906" s="1800" t="s">
        <v>745</v>
      </c>
      <c r="IPY1906" s="2156">
        <v>0</v>
      </c>
      <c r="IPZ1906" s="2156">
        <v>17895</v>
      </c>
      <c r="IQA1906" s="2157">
        <v>0</v>
      </c>
      <c r="IQB1906" s="1230">
        <f t="shared" si="2089"/>
        <v>0</v>
      </c>
      <c r="IQC1906" s="1193"/>
      <c r="IQD1906" s="1193"/>
      <c r="IQE1906" s="2153" t="s">
        <v>769</v>
      </c>
      <c r="IQF1906" s="1800" t="s">
        <v>745</v>
      </c>
      <c r="IQG1906" s="2156">
        <v>0</v>
      </c>
      <c r="IQH1906" s="2156">
        <v>17895</v>
      </c>
      <c r="IQI1906" s="2157">
        <v>0</v>
      </c>
      <c r="IQJ1906" s="1230">
        <f t="shared" si="2091"/>
        <v>0</v>
      </c>
      <c r="IQK1906" s="1193"/>
      <c r="IQL1906" s="1193"/>
      <c r="IQM1906" s="2153" t="s">
        <v>769</v>
      </c>
      <c r="IQN1906" s="1800" t="s">
        <v>745</v>
      </c>
      <c r="IQO1906" s="2156">
        <v>0</v>
      </c>
      <c r="IQP1906" s="2156">
        <v>17895</v>
      </c>
      <c r="IQQ1906" s="2157">
        <v>0</v>
      </c>
      <c r="IQR1906" s="1230">
        <f t="shared" si="2093"/>
        <v>0</v>
      </c>
      <c r="IQS1906" s="1193"/>
      <c r="IQT1906" s="1193"/>
      <c r="IQU1906" s="2153" t="s">
        <v>769</v>
      </c>
      <c r="IQV1906" s="1800" t="s">
        <v>745</v>
      </c>
      <c r="IQW1906" s="2156">
        <v>0</v>
      </c>
      <c r="IQX1906" s="2156">
        <v>17895</v>
      </c>
      <c r="IQY1906" s="2157">
        <v>0</v>
      </c>
      <c r="IQZ1906" s="1230">
        <f t="shared" si="2095"/>
        <v>0</v>
      </c>
      <c r="IRA1906" s="1193"/>
      <c r="IRB1906" s="1193"/>
      <c r="IRC1906" s="2153" t="s">
        <v>769</v>
      </c>
      <c r="IRD1906" s="1800" t="s">
        <v>745</v>
      </c>
      <c r="IRE1906" s="2156">
        <v>0</v>
      </c>
      <c r="IRF1906" s="2156">
        <v>17895</v>
      </c>
      <c r="IRG1906" s="2157">
        <v>0</v>
      </c>
      <c r="IRH1906" s="1230">
        <f t="shared" si="2097"/>
        <v>0</v>
      </c>
      <c r="IRI1906" s="1193"/>
      <c r="IRJ1906" s="1193"/>
      <c r="IRK1906" s="2153" t="s">
        <v>769</v>
      </c>
      <c r="IRL1906" s="1800" t="s">
        <v>745</v>
      </c>
      <c r="IRM1906" s="2156">
        <v>0</v>
      </c>
      <c r="IRN1906" s="2156">
        <v>17895</v>
      </c>
      <c r="IRO1906" s="2157">
        <v>0</v>
      </c>
      <c r="IRP1906" s="1230">
        <f t="shared" si="2099"/>
        <v>0</v>
      </c>
      <c r="IRQ1906" s="1193"/>
      <c r="IRR1906" s="1193"/>
      <c r="IRS1906" s="2153" t="s">
        <v>769</v>
      </c>
      <c r="IRT1906" s="1800" t="s">
        <v>745</v>
      </c>
      <c r="IRU1906" s="2156">
        <v>0</v>
      </c>
      <c r="IRV1906" s="2156">
        <v>17895</v>
      </c>
      <c r="IRW1906" s="2157">
        <v>0</v>
      </c>
      <c r="IRX1906" s="1230">
        <f t="shared" si="2101"/>
        <v>0</v>
      </c>
      <c r="IRY1906" s="1193"/>
      <c r="IRZ1906" s="1193"/>
      <c r="ISA1906" s="2153" t="s">
        <v>769</v>
      </c>
      <c r="ISB1906" s="1800" t="s">
        <v>745</v>
      </c>
      <c r="ISC1906" s="2156">
        <v>0</v>
      </c>
      <c r="ISD1906" s="2156">
        <v>17895</v>
      </c>
      <c r="ISE1906" s="2157">
        <v>0</v>
      </c>
      <c r="ISF1906" s="1230">
        <f t="shared" si="2103"/>
        <v>0</v>
      </c>
      <c r="ISG1906" s="1193"/>
      <c r="ISH1906" s="1193"/>
      <c r="ISI1906" s="2153" t="s">
        <v>769</v>
      </c>
      <c r="ISJ1906" s="1800" t="s">
        <v>745</v>
      </c>
      <c r="ISK1906" s="2156">
        <v>0</v>
      </c>
      <c r="ISL1906" s="2156">
        <v>17895</v>
      </c>
      <c r="ISM1906" s="2157">
        <v>0</v>
      </c>
      <c r="ISN1906" s="1230">
        <f t="shared" si="2105"/>
        <v>0</v>
      </c>
      <c r="ISO1906" s="1193"/>
      <c r="ISP1906" s="1193"/>
      <c r="ISQ1906" s="2153" t="s">
        <v>769</v>
      </c>
      <c r="ISR1906" s="1800" t="s">
        <v>745</v>
      </c>
      <c r="ISS1906" s="2156">
        <v>0</v>
      </c>
      <c r="IST1906" s="2156">
        <v>17895</v>
      </c>
      <c r="ISU1906" s="2157">
        <v>0</v>
      </c>
      <c r="ISV1906" s="1230">
        <f t="shared" si="2107"/>
        <v>0</v>
      </c>
      <c r="ISW1906" s="1193"/>
      <c r="ISX1906" s="1193"/>
      <c r="ISY1906" s="2153" t="s">
        <v>769</v>
      </c>
      <c r="ISZ1906" s="1800" t="s">
        <v>745</v>
      </c>
      <c r="ITA1906" s="2156">
        <v>0</v>
      </c>
      <c r="ITB1906" s="2156">
        <v>17895</v>
      </c>
      <c r="ITC1906" s="2157">
        <v>0</v>
      </c>
      <c r="ITD1906" s="1230">
        <f t="shared" si="2109"/>
        <v>0</v>
      </c>
      <c r="ITE1906" s="1193"/>
      <c r="ITF1906" s="1193"/>
      <c r="ITG1906" s="2153" t="s">
        <v>769</v>
      </c>
      <c r="ITH1906" s="1800" t="s">
        <v>745</v>
      </c>
      <c r="ITI1906" s="2156">
        <v>0</v>
      </c>
      <c r="ITJ1906" s="2156">
        <v>17895</v>
      </c>
      <c r="ITK1906" s="2157">
        <v>0</v>
      </c>
      <c r="ITL1906" s="1230">
        <f t="shared" si="2111"/>
        <v>0</v>
      </c>
      <c r="ITM1906" s="1193"/>
      <c r="ITN1906" s="1193"/>
      <c r="ITO1906" s="2153" t="s">
        <v>769</v>
      </c>
      <c r="ITP1906" s="1800" t="s">
        <v>745</v>
      </c>
      <c r="ITQ1906" s="2156">
        <v>0</v>
      </c>
      <c r="ITR1906" s="2156">
        <v>17895</v>
      </c>
      <c r="ITS1906" s="2157">
        <v>0</v>
      </c>
      <c r="ITT1906" s="1230">
        <f t="shared" si="2113"/>
        <v>0</v>
      </c>
      <c r="ITU1906" s="1193"/>
      <c r="ITV1906" s="1193"/>
      <c r="ITW1906" s="2153" t="s">
        <v>769</v>
      </c>
      <c r="ITX1906" s="1800" t="s">
        <v>745</v>
      </c>
      <c r="ITY1906" s="2156">
        <v>0</v>
      </c>
      <c r="ITZ1906" s="2156">
        <v>17895</v>
      </c>
      <c r="IUA1906" s="2157">
        <v>0</v>
      </c>
      <c r="IUB1906" s="1230">
        <f t="shared" si="2115"/>
        <v>0</v>
      </c>
      <c r="IUC1906" s="1193"/>
      <c r="IUD1906" s="1193"/>
      <c r="IUE1906" s="2153" t="s">
        <v>769</v>
      </c>
      <c r="IUF1906" s="1800" t="s">
        <v>745</v>
      </c>
      <c r="IUG1906" s="2156">
        <v>0</v>
      </c>
      <c r="IUH1906" s="2156">
        <v>17895</v>
      </c>
      <c r="IUI1906" s="2157">
        <v>0</v>
      </c>
      <c r="IUJ1906" s="1230">
        <f t="shared" si="2117"/>
        <v>0</v>
      </c>
      <c r="IUK1906" s="1193"/>
      <c r="IUL1906" s="1193"/>
      <c r="IUM1906" s="2153" t="s">
        <v>769</v>
      </c>
      <c r="IUN1906" s="1800" t="s">
        <v>745</v>
      </c>
      <c r="IUO1906" s="2156">
        <v>0</v>
      </c>
      <c r="IUP1906" s="2156">
        <v>17895</v>
      </c>
      <c r="IUQ1906" s="2157">
        <v>0</v>
      </c>
      <c r="IUR1906" s="1230">
        <f t="shared" si="2119"/>
        <v>0</v>
      </c>
      <c r="IUS1906" s="1193"/>
      <c r="IUT1906" s="1193"/>
      <c r="IUU1906" s="2153" t="s">
        <v>769</v>
      </c>
      <c r="IUV1906" s="1800" t="s">
        <v>745</v>
      </c>
      <c r="IUW1906" s="2156">
        <v>0</v>
      </c>
      <c r="IUX1906" s="2156">
        <v>17895</v>
      </c>
      <c r="IUY1906" s="2157">
        <v>0</v>
      </c>
      <c r="IUZ1906" s="1230">
        <f t="shared" si="2121"/>
        <v>0</v>
      </c>
      <c r="IVA1906" s="1193"/>
      <c r="IVB1906" s="1193"/>
      <c r="IVC1906" s="2153" t="s">
        <v>769</v>
      </c>
      <c r="IVD1906" s="1800" t="s">
        <v>745</v>
      </c>
      <c r="IVE1906" s="2156">
        <v>0</v>
      </c>
      <c r="IVF1906" s="2156">
        <v>17895</v>
      </c>
      <c r="IVG1906" s="2157">
        <v>0</v>
      </c>
      <c r="IVH1906" s="1230">
        <f t="shared" si="2123"/>
        <v>0</v>
      </c>
      <c r="IVI1906" s="1193"/>
      <c r="IVJ1906" s="1193"/>
      <c r="IVK1906" s="2153" t="s">
        <v>769</v>
      </c>
      <c r="IVL1906" s="1800" t="s">
        <v>745</v>
      </c>
      <c r="IVM1906" s="2156">
        <v>0</v>
      </c>
      <c r="IVN1906" s="2156">
        <v>17895</v>
      </c>
      <c r="IVO1906" s="2157">
        <v>0</v>
      </c>
      <c r="IVP1906" s="1230">
        <f t="shared" si="2125"/>
        <v>0</v>
      </c>
      <c r="IVQ1906" s="1193"/>
      <c r="IVR1906" s="1193"/>
      <c r="IVS1906" s="2153" t="s">
        <v>769</v>
      </c>
      <c r="IVT1906" s="1800" t="s">
        <v>745</v>
      </c>
      <c r="IVU1906" s="2156">
        <v>0</v>
      </c>
      <c r="IVV1906" s="2156">
        <v>17895</v>
      </c>
      <c r="IVW1906" s="2157">
        <v>0</v>
      </c>
      <c r="IVX1906" s="1230">
        <f t="shared" si="2127"/>
        <v>0</v>
      </c>
      <c r="IVY1906" s="1193"/>
      <c r="IVZ1906" s="1193"/>
      <c r="IWA1906" s="2153" t="s">
        <v>769</v>
      </c>
      <c r="IWB1906" s="1800" t="s">
        <v>745</v>
      </c>
      <c r="IWC1906" s="2156">
        <v>0</v>
      </c>
      <c r="IWD1906" s="2156">
        <v>17895</v>
      </c>
      <c r="IWE1906" s="2157">
        <v>0</v>
      </c>
      <c r="IWF1906" s="1230">
        <f t="shared" si="2129"/>
        <v>0</v>
      </c>
      <c r="IWG1906" s="1193"/>
      <c r="IWH1906" s="1193"/>
      <c r="IWI1906" s="2153" t="s">
        <v>769</v>
      </c>
      <c r="IWJ1906" s="1800" t="s">
        <v>745</v>
      </c>
      <c r="IWK1906" s="2156">
        <v>0</v>
      </c>
      <c r="IWL1906" s="2156">
        <v>17895</v>
      </c>
      <c r="IWM1906" s="2157">
        <v>0</v>
      </c>
      <c r="IWN1906" s="1230">
        <f t="shared" si="2131"/>
        <v>0</v>
      </c>
      <c r="IWO1906" s="1193"/>
      <c r="IWP1906" s="1193"/>
      <c r="IWQ1906" s="2153" t="s">
        <v>769</v>
      </c>
      <c r="IWR1906" s="1800" t="s">
        <v>745</v>
      </c>
      <c r="IWS1906" s="2156">
        <v>0</v>
      </c>
      <c r="IWT1906" s="2156">
        <v>17895</v>
      </c>
      <c r="IWU1906" s="2157">
        <v>0</v>
      </c>
      <c r="IWV1906" s="1230">
        <f t="shared" si="2133"/>
        <v>0</v>
      </c>
      <c r="IWW1906" s="1193"/>
      <c r="IWX1906" s="1193"/>
      <c r="IWY1906" s="2153" t="s">
        <v>769</v>
      </c>
      <c r="IWZ1906" s="1800" t="s">
        <v>745</v>
      </c>
      <c r="IXA1906" s="2156">
        <v>0</v>
      </c>
      <c r="IXB1906" s="2156">
        <v>17895</v>
      </c>
      <c r="IXC1906" s="2157">
        <v>0</v>
      </c>
      <c r="IXD1906" s="1230">
        <f t="shared" si="2135"/>
        <v>0</v>
      </c>
      <c r="IXE1906" s="1193"/>
      <c r="IXF1906" s="1193"/>
      <c r="IXG1906" s="2153" t="s">
        <v>769</v>
      </c>
      <c r="IXH1906" s="1800" t="s">
        <v>745</v>
      </c>
      <c r="IXI1906" s="2156">
        <v>0</v>
      </c>
      <c r="IXJ1906" s="2156">
        <v>17895</v>
      </c>
      <c r="IXK1906" s="2157">
        <v>0</v>
      </c>
      <c r="IXL1906" s="1230">
        <f t="shared" si="2137"/>
        <v>0</v>
      </c>
      <c r="IXM1906" s="1193"/>
      <c r="IXN1906" s="1193"/>
      <c r="IXO1906" s="2153" t="s">
        <v>769</v>
      </c>
      <c r="IXP1906" s="1800" t="s">
        <v>745</v>
      </c>
      <c r="IXQ1906" s="2156">
        <v>0</v>
      </c>
      <c r="IXR1906" s="2156">
        <v>17895</v>
      </c>
      <c r="IXS1906" s="2157">
        <v>0</v>
      </c>
      <c r="IXT1906" s="1230">
        <f t="shared" si="2139"/>
        <v>0</v>
      </c>
      <c r="IXU1906" s="1193"/>
      <c r="IXV1906" s="1193"/>
      <c r="IXW1906" s="2153" t="s">
        <v>769</v>
      </c>
      <c r="IXX1906" s="1800" t="s">
        <v>745</v>
      </c>
      <c r="IXY1906" s="2156">
        <v>0</v>
      </c>
      <c r="IXZ1906" s="2156">
        <v>17895</v>
      </c>
      <c r="IYA1906" s="2157">
        <v>0</v>
      </c>
      <c r="IYB1906" s="1230">
        <f t="shared" si="2141"/>
        <v>0</v>
      </c>
      <c r="IYC1906" s="1193"/>
      <c r="IYD1906" s="1193"/>
      <c r="IYE1906" s="2153" t="s">
        <v>769</v>
      </c>
      <c r="IYF1906" s="1800" t="s">
        <v>745</v>
      </c>
      <c r="IYG1906" s="2156">
        <v>0</v>
      </c>
      <c r="IYH1906" s="2156">
        <v>17895</v>
      </c>
      <c r="IYI1906" s="2157">
        <v>0</v>
      </c>
      <c r="IYJ1906" s="1230">
        <f t="shared" si="2143"/>
        <v>0</v>
      </c>
      <c r="IYK1906" s="1193"/>
      <c r="IYL1906" s="1193"/>
      <c r="IYM1906" s="2153" t="s">
        <v>769</v>
      </c>
      <c r="IYN1906" s="1800" t="s">
        <v>745</v>
      </c>
      <c r="IYO1906" s="2156">
        <v>0</v>
      </c>
      <c r="IYP1906" s="2156">
        <v>17895</v>
      </c>
      <c r="IYQ1906" s="2157">
        <v>0</v>
      </c>
      <c r="IYR1906" s="1230">
        <f t="shared" si="2145"/>
        <v>0</v>
      </c>
      <c r="IYS1906" s="1193"/>
      <c r="IYT1906" s="1193"/>
      <c r="IYU1906" s="2153" t="s">
        <v>769</v>
      </c>
      <c r="IYV1906" s="1800" t="s">
        <v>745</v>
      </c>
      <c r="IYW1906" s="2156">
        <v>0</v>
      </c>
      <c r="IYX1906" s="2156">
        <v>17895</v>
      </c>
      <c r="IYY1906" s="2157">
        <v>0</v>
      </c>
      <c r="IYZ1906" s="1230">
        <f t="shared" si="2147"/>
        <v>0</v>
      </c>
      <c r="IZA1906" s="1193"/>
      <c r="IZB1906" s="1193"/>
      <c r="IZC1906" s="2153" t="s">
        <v>769</v>
      </c>
      <c r="IZD1906" s="1800" t="s">
        <v>745</v>
      </c>
      <c r="IZE1906" s="2156">
        <v>0</v>
      </c>
      <c r="IZF1906" s="2156">
        <v>17895</v>
      </c>
      <c r="IZG1906" s="2157">
        <v>0</v>
      </c>
      <c r="IZH1906" s="1230">
        <f t="shared" si="2149"/>
        <v>0</v>
      </c>
      <c r="IZI1906" s="1193"/>
      <c r="IZJ1906" s="1193"/>
      <c r="IZK1906" s="2153" t="s">
        <v>769</v>
      </c>
      <c r="IZL1906" s="1800" t="s">
        <v>745</v>
      </c>
      <c r="IZM1906" s="2156">
        <v>0</v>
      </c>
      <c r="IZN1906" s="2156">
        <v>17895</v>
      </c>
      <c r="IZO1906" s="2157">
        <v>0</v>
      </c>
      <c r="IZP1906" s="1230">
        <f t="shared" si="2151"/>
        <v>0</v>
      </c>
      <c r="IZQ1906" s="1193"/>
      <c r="IZR1906" s="1193"/>
      <c r="IZS1906" s="2153" t="s">
        <v>769</v>
      </c>
      <c r="IZT1906" s="1800" t="s">
        <v>745</v>
      </c>
      <c r="IZU1906" s="2156">
        <v>0</v>
      </c>
      <c r="IZV1906" s="2156">
        <v>17895</v>
      </c>
      <c r="IZW1906" s="2157">
        <v>0</v>
      </c>
      <c r="IZX1906" s="1230">
        <f t="shared" si="2153"/>
        <v>0</v>
      </c>
      <c r="IZY1906" s="1193"/>
      <c r="IZZ1906" s="1193"/>
      <c r="JAA1906" s="2153" t="s">
        <v>769</v>
      </c>
      <c r="JAB1906" s="1800" t="s">
        <v>745</v>
      </c>
      <c r="JAC1906" s="2156">
        <v>0</v>
      </c>
      <c r="JAD1906" s="2156">
        <v>17895</v>
      </c>
      <c r="JAE1906" s="2157">
        <v>0</v>
      </c>
      <c r="JAF1906" s="1230">
        <f t="shared" si="2155"/>
        <v>0</v>
      </c>
      <c r="JAG1906" s="1193"/>
      <c r="JAH1906" s="1193"/>
      <c r="JAI1906" s="2153" t="s">
        <v>769</v>
      </c>
      <c r="JAJ1906" s="1800" t="s">
        <v>745</v>
      </c>
      <c r="JAK1906" s="2156">
        <v>0</v>
      </c>
      <c r="JAL1906" s="2156">
        <v>17895</v>
      </c>
      <c r="JAM1906" s="2157">
        <v>0</v>
      </c>
      <c r="JAN1906" s="1230">
        <f t="shared" si="2157"/>
        <v>0</v>
      </c>
      <c r="JAO1906" s="1193"/>
      <c r="JAP1906" s="1193"/>
      <c r="JAQ1906" s="2153" t="s">
        <v>769</v>
      </c>
      <c r="JAR1906" s="1800" t="s">
        <v>745</v>
      </c>
      <c r="JAS1906" s="2156">
        <v>0</v>
      </c>
      <c r="JAT1906" s="2156">
        <v>17895</v>
      </c>
      <c r="JAU1906" s="2157">
        <v>0</v>
      </c>
      <c r="JAV1906" s="1230">
        <f t="shared" si="2159"/>
        <v>0</v>
      </c>
      <c r="JAW1906" s="1193"/>
      <c r="JAX1906" s="1193"/>
      <c r="JAY1906" s="2153" t="s">
        <v>769</v>
      </c>
      <c r="JAZ1906" s="1800" t="s">
        <v>745</v>
      </c>
      <c r="JBA1906" s="2156">
        <v>0</v>
      </c>
      <c r="JBB1906" s="2156">
        <v>17895</v>
      </c>
      <c r="JBC1906" s="2157">
        <v>0</v>
      </c>
      <c r="JBD1906" s="1230">
        <f t="shared" si="2161"/>
        <v>0</v>
      </c>
      <c r="JBE1906" s="1193"/>
      <c r="JBF1906" s="1193"/>
      <c r="JBG1906" s="2153" t="s">
        <v>769</v>
      </c>
      <c r="JBH1906" s="1800" t="s">
        <v>745</v>
      </c>
      <c r="JBI1906" s="2156">
        <v>0</v>
      </c>
      <c r="JBJ1906" s="2156">
        <v>17895</v>
      </c>
      <c r="JBK1906" s="2157">
        <v>0</v>
      </c>
      <c r="JBL1906" s="1230">
        <f t="shared" si="2163"/>
        <v>0</v>
      </c>
      <c r="JBM1906" s="1193"/>
      <c r="JBN1906" s="1193"/>
      <c r="JBO1906" s="2153" t="s">
        <v>769</v>
      </c>
      <c r="JBP1906" s="1800" t="s">
        <v>745</v>
      </c>
      <c r="JBQ1906" s="2156">
        <v>0</v>
      </c>
      <c r="JBR1906" s="2156">
        <v>17895</v>
      </c>
      <c r="JBS1906" s="2157">
        <v>0</v>
      </c>
      <c r="JBT1906" s="1230">
        <f t="shared" si="2165"/>
        <v>0</v>
      </c>
      <c r="JBU1906" s="1193"/>
      <c r="JBV1906" s="1193"/>
      <c r="JBW1906" s="2153" t="s">
        <v>769</v>
      </c>
      <c r="JBX1906" s="1800" t="s">
        <v>745</v>
      </c>
      <c r="JBY1906" s="2156">
        <v>0</v>
      </c>
      <c r="JBZ1906" s="2156">
        <v>17895</v>
      </c>
      <c r="JCA1906" s="2157">
        <v>0</v>
      </c>
      <c r="JCB1906" s="1230">
        <f t="shared" si="2167"/>
        <v>0</v>
      </c>
      <c r="JCC1906" s="1193"/>
      <c r="JCD1906" s="1193"/>
      <c r="JCE1906" s="2153" t="s">
        <v>769</v>
      </c>
      <c r="JCF1906" s="1800" t="s">
        <v>745</v>
      </c>
      <c r="JCG1906" s="2156">
        <v>0</v>
      </c>
      <c r="JCH1906" s="2156">
        <v>17895</v>
      </c>
      <c r="JCI1906" s="2157">
        <v>0</v>
      </c>
      <c r="JCJ1906" s="1230">
        <f t="shared" si="2169"/>
        <v>0</v>
      </c>
      <c r="JCK1906" s="1193"/>
      <c r="JCL1906" s="1193"/>
      <c r="JCM1906" s="2153" t="s">
        <v>769</v>
      </c>
      <c r="JCN1906" s="1800" t="s">
        <v>745</v>
      </c>
      <c r="JCO1906" s="2156">
        <v>0</v>
      </c>
      <c r="JCP1906" s="2156">
        <v>17895</v>
      </c>
      <c r="JCQ1906" s="2157">
        <v>0</v>
      </c>
      <c r="JCR1906" s="1230">
        <f t="shared" si="2171"/>
        <v>0</v>
      </c>
      <c r="JCS1906" s="1193"/>
      <c r="JCT1906" s="1193"/>
      <c r="JCU1906" s="2153" t="s">
        <v>769</v>
      </c>
      <c r="JCV1906" s="1800" t="s">
        <v>745</v>
      </c>
      <c r="JCW1906" s="2156">
        <v>0</v>
      </c>
      <c r="JCX1906" s="2156">
        <v>17895</v>
      </c>
      <c r="JCY1906" s="2157">
        <v>0</v>
      </c>
      <c r="JCZ1906" s="1230">
        <f t="shared" si="2173"/>
        <v>0</v>
      </c>
      <c r="JDA1906" s="1193"/>
      <c r="JDB1906" s="1193"/>
      <c r="JDC1906" s="2153" t="s">
        <v>769</v>
      </c>
      <c r="JDD1906" s="1800" t="s">
        <v>745</v>
      </c>
      <c r="JDE1906" s="2156">
        <v>0</v>
      </c>
      <c r="JDF1906" s="2156">
        <v>17895</v>
      </c>
      <c r="JDG1906" s="2157">
        <v>0</v>
      </c>
      <c r="JDH1906" s="1230">
        <f t="shared" si="2175"/>
        <v>0</v>
      </c>
      <c r="JDI1906" s="1193"/>
      <c r="JDJ1906" s="1193"/>
      <c r="JDK1906" s="2153" t="s">
        <v>769</v>
      </c>
      <c r="JDL1906" s="1800" t="s">
        <v>745</v>
      </c>
      <c r="JDM1906" s="2156">
        <v>0</v>
      </c>
      <c r="JDN1906" s="2156">
        <v>17895</v>
      </c>
      <c r="JDO1906" s="2157">
        <v>0</v>
      </c>
      <c r="JDP1906" s="1230">
        <f t="shared" si="2177"/>
        <v>0</v>
      </c>
      <c r="JDQ1906" s="1193"/>
      <c r="JDR1906" s="1193"/>
      <c r="JDS1906" s="2153" t="s">
        <v>769</v>
      </c>
      <c r="JDT1906" s="1800" t="s">
        <v>745</v>
      </c>
      <c r="JDU1906" s="2156">
        <v>0</v>
      </c>
      <c r="JDV1906" s="2156">
        <v>17895</v>
      </c>
      <c r="JDW1906" s="2157">
        <v>0</v>
      </c>
      <c r="JDX1906" s="1230">
        <f t="shared" si="2179"/>
        <v>0</v>
      </c>
      <c r="JDY1906" s="1193"/>
      <c r="JDZ1906" s="1193"/>
      <c r="JEA1906" s="2153" t="s">
        <v>769</v>
      </c>
      <c r="JEB1906" s="1800" t="s">
        <v>745</v>
      </c>
      <c r="JEC1906" s="2156">
        <v>0</v>
      </c>
      <c r="JED1906" s="2156">
        <v>17895</v>
      </c>
      <c r="JEE1906" s="2157">
        <v>0</v>
      </c>
      <c r="JEF1906" s="1230">
        <f t="shared" si="2181"/>
        <v>0</v>
      </c>
      <c r="JEG1906" s="1193"/>
      <c r="JEH1906" s="1193"/>
      <c r="JEI1906" s="2153" t="s">
        <v>769</v>
      </c>
      <c r="JEJ1906" s="1800" t="s">
        <v>745</v>
      </c>
      <c r="JEK1906" s="2156">
        <v>0</v>
      </c>
      <c r="JEL1906" s="2156">
        <v>17895</v>
      </c>
      <c r="JEM1906" s="2157">
        <v>0</v>
      </c>
      <c r="JEN1906" s="1230">
        <f t="shared" si="2183"/>
        <v>0</v>
      </c>
      <c r="JEO1906" s="1193"/>
      <c r="JEP1906" s="1193"/>
      <c r="JEQ1906" s="2153" t="s">
        <v>769</v>
      </c>
      <c r="JER1906" s="1800" t="s">
        <v>745</v>
      </c>
      <c r="JES1906" s="2156">
        <v>0</v>
      </c>
      <c r="JET1906" s="2156">
        <v>17895</v>
      </c>
      <c r="JEU1906" s="2157">
        <v>0</v>
      </c>
      <c r="JEV1906" s="1230">
        <f t="shared" si="2185"/>
        <v>0</v>
      </c>
      <c r="JEW1906" s="1193"/>
      <c r="JEX1906" s="1193"/>
      <c r="JEY1906" s="2153" t="s">
        <v>769</v>
      </c>
      <c r="JEZ1906" s="1800" t="s">
        <v>745</v>
      </c>
      <c r="JFA1906" s="2156">
        <v>0</v>
      </c>
      <c r="JFB1906" s="2156">
        <v>17895</v>
      </c>
      <c r="JFC1906" s="2157">
        <v>0</v>
      </c>
      <c r="JFD1906" s="1230">
        <f t="shared" si="2187"/>
        <v>0</v>
      </c>
      <c r="JFE1906" s="1193"/>
      <c r="JFF1906" s="1193"/>
      <c r="JFG1906" s="2153" t="s">
        <v>769</v>
      </c>
      <c r="JFH1906" s="1800" t="s">
        <v>745</v>
      </c>
      <c r="JFI1906" s="2156">
        <v>0</v>
      </c>
      <c r="JFJ1906" s="2156">
        <v>17895</v>
      </c>
      <c r="JFK1906" s="2157">
        <v>0</v>
      </c>
      <c r="JFL1906" s="1230">
        <f t="shared" si="2189"/>
        <v>0</v>
      </c>
      <c r="JFM1906" s="1193"/>
      <c r="JFN1906" s="1193"/>
      <c r="JFO1906" s="2153" t="s">
        <v>769</v>
      </c>
      <c r="JFP1906" s="1800" t="s">
        <v>745</v>
      </c>
      <c r="JFQ1906" s="2156">
        <v>0</v>
      </c>
      <c r="JFR1906" s="2156">
        <v>17895</v>
      </c>
      <c r="JFS1906" s="2157">
        <v>0</v>
      </c>
      <c r="JFT1906" s="1230">
        <f t="shared" si="2191"/>
        <v>0</v>
      </c>
      <c r="JFU1906" s="1193"/>
      <c r="JFV1906" s="1193"/>
      <c r="JFW1906" s="2153" t="s">
        <v>769</v>
      </c>
      <c r="JFX1906" s="1800" t="s">
        <v>745</v>
      </c>
      <c r="JFY1906" s="2156">
        <v>0</v>
      </c>
      <c r="JFZ1906" s="2156">
        <v>17895</v>
      </c>
      <c r="JGA1906" s="2157">
        <v>0</v>
      </c>
      <c r="JGB1906" s="1230">
        <f t="shared" si="2193"/>
        <v>0</v>
      </c>
      <c r="JGC1906" s="1193"/>
      <c r="JGD1906" s="1193"/>
      <c r="JGE1906" s="2153" t="s">
        <v>769</v>
      </c>
      <c r="JGF1906" s="1800" t="s">
        <v>745</v>
      </c>
      <c r="JGG1906" s="2156">
        <v>0</v>
      </c>
      <c r="JGH1906" s="2156">
        <v>17895</v>
      </c>
      <c r="JGI1906" s="2157">
        <v>0</v>
      </c>
      <c r="JGJ1906" s="1230">
        <f t="shared" si="2195"/>
        <v>0</v>
      </c>
      <c r="JGK1906" s="1193"/>
      <c r="JGL1906" s="1193"/>
      <c r="JGM1906" s="2153" t="s">
        <v>769</v>
      </c>
      <c r="JGN1906" s="1800" t="s">
        <v>745</v>
      </c>
      <c r="JGO1906" s="2156">
        <v>0</v>
      </c>
      <c r="JGP1906" s="2156">
        <v>17895</v>
      </c>
      <c r="JGQ1906" s="2157">
        <v>0</v>
      </c>
      <c r="JGR1906" s="1230">
        <f t="shared" si="2197"/>
        <v>0</v>
      </c>
      <c r="JGS1906" s="1193"/>
      <c r="JGT1906" s="1193"/>
      <c r="JGU1906" s="2153" t="s">
        <v>769</v>
      </c>
      <c r="JGV1906" s="1800" t="s">
        <v>745</v>
      </c>
      <c r="JGW1906" s="2156">
        <v>0</v>
      </c>
      <c r="JGX1906" s="2156">
        <v>17895</v>
      </c>
      <c r="JGY1906" s="2157">
        <v>0</v>
      </c>
      <c r="JGZ1906" s="1230">
        <f t="shared" si="2199"/>
        <v>0</v>
      </c>
      <c r="JHA1906" s="1193"/>
      <c r="JHB1906" s="1193"/>
      <c r="JHC1906" s="2153" t="s">
        <v>769</v>
      </c>
      <c r="JHD1906" s="1800" t="s">
        <v>745</v>
      </c>
      <c r="JHE1906" s="2156">
        <v>0</v>
      </c>
      <c r="JHF1906" s="2156">
        <v>17895</v>
      </c>
      <c r="JHG1906" s="2157">
        <v>0</v>
      </c>
      <c r="JHH1906" s="1230">
        <f t="shared" si="2201"/>
        <v>0</v>
      </c>
      <c r="JHI1906" s="1193"/>
      <c r="JHJ1906" s="1193"/>
      <c r="JHK1906" s="2153" t="s">
        <v>769</v>
      </c>
      <c r="JHL1906" s="1800" t="s">
        <v>745</v>
      </c>
      <c r="JHM1906" s="2156">
        <v>0</v>
      </c>
      <c r="JHN1906" s="2156">
        <v>17895</v>
      </c>
      <c r="JHO1906" s="2157">
        <v>0</v>
      </c>
      <c r="JHP1906" s="1230">
        <f t="shared" si="2203"/>
        <v>0</v>
      </c>
      <c r="JHQ1906" s="1193"/>
      <c r="JHR1906" s="1193"/>
      <c r="JHS1906" s="2153" t="s">
        <v>769</v>
      </c>
      <c r="JHT1906" s="1800" t="s">
        <v>745</v>
      </c>
      <c r="JHU1906" s="2156">
        <v>0</v>
      </c>
      <c r="JHV1906" s="2156">
        <v>17895</v>
      </c>
      <c r="JHW1906" s="2157">
        <v>0</v>
      </c>
      <c r="JHX1906" s="1230">
        <f t="shared" si="2205"/>
        <v>0</v>
      </c>
      <c r="JHY1906" s="1193"/>
      <c r="JHZ1906" s="1193"/>
      <c r="JIA1906" s="2153" t="s">
        <v>769</v>
      </c>
      <c r="JIB1906" s="1800" t="s">
        <v>745</v>
      </c>
      <c r="JIC1906" s="2156">
        <v>0</v>
      </c>
      <c r="JID1906" s="2156">
        <v>17895</v>
      </c>
      <c r="JIE1906" s="2157">
        <v>0</v>
      </c>
      <c r="JIF1906" s="1230">
        <f t="shared" si="2207"/>
        <v>0</v>
      </c>
      <c r="JIG1906" s="1193"/>
      <c r="JIH1906" s="1193"/>
      <c r="JII1906" s="2153" t="s">
        <v>769</v>
      </c>
      <c r="JIJ1906" s="1800" t="s">
        <v>745</v>
      </c>
      <c r="JIK1906" s="2156">
        <v>0</v>
      </c>
      <c r="JIL1906" s="2156">
        <v>17895</v>
      </c>
      <c r="JIM1906" s="2157">
        <v>0</v>
      </c>
      <c r="JIN1906" s="1230">
        <f t="shared" si="2209"/>
        <v>0</v>
      </c>
      <c r="JIO1906" s="1193"/>
      <c r="JIP1906" s="1193"/>
      <c r="JIQ1906" s="2153" t="s">
        <v>769</v>
      </c>
      <c r="JIR1906" s="1800" t="s">
        <v>745</v>
      </c>
      <c r="JIS1906" s="2156">
        <v>0</v>
      </c>
      <c r="JIT1906" s="2156">
        <v>17895</v>
      </c>
      <c r="JIU1906" s="2157">
        <v>0</v>
      </c>
      <c r="JIV1906" s="1230">
        <f t="shared" si="2211"/>
        <v>0</v>
      </c>
      <c r="JIW1906" s="1193"/>
      <c r="JIX1906" s="1193"/>
      <c r="JIY1906" s="2153" t="s">
        <v>769</v>
      </c>
      <c r="JIZ1906" s="1800" t="s">
        <v>745</v>
      </c>
      <c r="JJA1906" s="2156">
        <v>0</v>
      </c>
      <c r="JJB1906" s="2156">
        <v>17895</v>
      </c>
      <c r="JJC1906" s="2157">
        <v>0</v>
      </c>
      <c r="JJD1906" s="1230">
        <f t="shared" si="2213"/>
        <v>0</v>
      </c>
      <c r="JJE1906" s="1193"/>
      <c r="JJF1906" s="1193"/>
      <c r="JJG1906" s="2153" t="s">
        <v>769</v>
      </c>
      <c r="JJH1906" s="1800" t="s">
        <v>745</v>
      </c>
      <c r="JJI1906" s="2156">
        <v>0</v>
      </c>
      <c r="JJJ1906" s="2156">
        <v>17895</v>
      </c>
      <c r="JJK1906" s="2157">
        <v>0</v>
      </c>
      <c r="JJL1906" s="1230">
        <f t="shared" si="2215"/>
        <v>0</v>
      </c>
      <c r="JJM1906" s="1193"/>
      <c r="JJN1906" s="1193"/>
      <c r="JJO1906" s="2153" t="s">
        <v>769</v>
      </c>
      <c r="JJP1906" s="1800" t="s">
        <v>745</v>
      </c>
      <c r="JJQ1906" s="2156">
        <v>0</v>
      </c>
      <c r="JJR1906" s="2156">
        <v>17895</v>
      </c>
      <c r="JJS1906" s="2157">
        <v>0</v>
      </c>
      <c r="JJT1906" s="1230">
        <f t="shared" si="2217"/>
        <v>0</v>
      </c>
      <c r="JJU1906" s="1193"/>
      <c r="JJV1906" s="1193"/>
      <c r="JJW1906" s="2153" t="s">
        <v>769</v>
      </c>
      <c r="JJX1906" s="1800" t="s">
        <v>745</v>
      </c>
      <c r="JJY1906" s="2156">
        <v>0</v>
      </c>
      <c r="JJZ1906" s="2156">
        <v>17895</v>
      </c>
      <c r="JKA1906" s="2157">
        <v>0</v>
      </c>
      <c r="JKB1906" s="1230">
        <f t="shared" si="2219"/>
        <v>0</v>
      </c>
      <c r="JKC1906" s="1193"/>
      <c r="JKD1906" s="1193"/>
      <c r="JKE1906" s="2153" t="s">
        <v>769</v>
      </c>
      <c r="JKF1906" s="1800" t="s">
        <v>745</v>
      </c>
      <c r="JKG1906" s="2156">
        <v>0</v>
      </c>
      <c r="JKH1906" s="2156">
        <v>17895</v>
      </c>
      <c r="JKI1906" s="2157">
        <v>0</v>
      </c>
      <c r="JKJ1906" s="1230">
        <f t="shared" si="2221"/>
        <v>0</v>
      </c>
      <c r="JKK1906" s="1193"/>
      <c r="JKL1906" s="1193"/>
      <c r="JKM1906" s="2153" t="s">
        <v>769</v>
      </c>
      <c r="JKN1906" s="1800" t="s">
        <v>745</v>
      </c>
      <c r="JKO1906" s="2156">
        <v>0</v>
      </c>
      <c r="JKP1906" s="2156">
        <v>17895</v>
      </c>
      <c r="JKQ1906" s="2157">
        <v>0</v>
      </c>
      <c r="JKR1906" s="1230">
        <f t="shared" si="2223"/>
        <v>0</v>
      </c>
      <c r="JKS1906" s="1193"/>
      <c r="JKT1906" s="1193"/>
      <c r="JKU1906" s="2153" t="s">
        <v>769</v>
      </c>
      <c r="JKV1906" s="1800" t="s">
        <v>745</v>
      </c>
      <c r="JKW1906" s="2156">
        <v>0</v>
      </c>
      <c r="JKX1906" s="2156">
        <v>17895</v>
      </c>
      <c r="JKY1906" s="2157">
        <v>0</v>
      </c>
      <c r="JKZ1906" s="1230">
        <f t="shared" si="2225"/>
        <v>0</v>
      </c>
      <c r="JLA1906" s="1193"/>
      <c r="JLB1906" s="1193"/>
      <c r="JLC1906" s="2153" t="s">
        <v>769</v>
      </c>
      <c r="JLD1906" s="1800" t="s">
        <v>745</v>
      </c>
      <c r="JLE1906" s="2156">
        <v>0</v>
      </c>
      <c r="JLF1906" s="2156">
        <v>17895</v>
      </c>
      <c r="JLG1906" s="2157">
        <v>0</v>
      </c>
      <c r="JLH1906" s="1230">
        <f t="shared" si="2227"/>
        <v>0</v>
      </c>
      <c r="JLI1906" s="1193"/>
      <c r="JLJ1906" s="1193"/>
      <c r="JLK1906" s="2153" t="s">
        <v>769</v>
      </c>
      <c r="JLL1906" s="1800" t="s">
        <v>745</v>
      </c>
      <c r="JLM1906" s="2156">
        <v>0</v>
      </c>
      <c r="JLN1906" s="2156">
        <v>17895</v>
      </c>
      <c r="JLO1906" s="2157">
        <v>0</v>
      </c>
      <c r="JLP1906" s="1230">
        <f t="shared" si="2229"/>
        <v>0</v>
      </c>
      <c r="JLQ1906" s="1193"/>
      <c r="JLR1906" s="1193"/>
      <c r="JLS1906" s="2153" t="s">
        <v>769</v>
      </c>
      <c r="JLT1906" s="1800" t="s">
        <v>745</v>
      </c>
      <c r="JLU1906" s="2156">
        <v>0</v>
      </c>
      <c r="JLV1906" s="2156">
        <v>17895</v>
      </c>
      <c r="JLW1906" s="2157">
        <v>0</v>
      </c>
      <c r="JLX1906" s="1230">
        <f t="shared" si="2231"/>
        <v>0</v>
      </c>
      <c r="JLY1906" s="1193"/>
      <c r="JLZ1906" s="1193"/>
      <c r="JMA1906" s="2153" t="s">
        <v>769</v>
      </c>
      <c r="JMB1906" s="1800" t="s">
        <v>745</v>
      </c>
      <c r="JMC1906" s="2156">
        <v>0</v>
      </c>
      <c r="JMD1906" s="2156">
        <v>17895</v>
      </c>
      <c r="JME1906" s="2157">
        <v>0</v>
      </c>
      <c r="JMF1906" s="1230">
        <f t="shared" si="2233"/>
        <v>0</v>
      </c>
      <c r="JMG1906" s="1193"/>
      <c r="JMH1906" s="1193"/>
      <c r="JMI1906" s="2153" t="s">
        <v>769</v>
      </c>
      <c r="JMJ1906" s="1800" t="s">
        <v>745</v>
      </c>
      <c r="JMK1906" s="2156">
        <v>0</v>
      </c>
      <c r="JML1906" s="2156">
        <v>17895</v>
      </c>
      <c r="JMM1906" s="2157">
        <v>0</v>
      </c>
      <c r="JMN1906" s="1230">
        <f t="shared" si="2235"/>
        <v>0</v>
      </c>
      <c r="JMO1906" s="1193"/>
      <c r="JMP1906" s="1193"/>
      <c r="JMQ1906" s="2153" t="s">
        <v>769</v>
      </c>
      <c r="JMR1906" s="1800" t="s">
        <v>745</v>
      </c>
      <c r="JMS1906" s="2156">
        <v>0</v>
      </c>
      <c r="JMT1906" s="2156">
        <v>17895</v>
      </c>
      <c r="JMU1906" s="2157">
        <v>0</v>
      </c>
      <c r="JMV1906" s="1230">
        <f t="shared" si="2237"/>
        <v>0</v>
      </c>
      <c r="JMW1906" s="1193"/>
      <c r="JMX1906" s="1193"/>
      <c r="JMY1906" s="2153" t="s">
        <v>769</v>
      </c>
      <c r="JMZ1906" s="1800" t="s">
        <v>745</v>
      </c>
      <c r="JNA1906" s="2156">
        <v>0</v>
      </c>
      <c r="JNB1906" s="2156">
        <v>17895</v>
      </c>
      <c r="JNC1906" s="2157">
        <v>0</v>
      </c>
      <c r="JND1906" s="1230">
        <f t="shared" si="2239"/>
        <v>0</v>
      </c>
      <c r="JNE1906" s="1193"/>
      <c r="JNF1906" s="1193"/>
      <c r="JNG1906" s="2153" t="s">
        <v>769</v>
      </c>
      <c r="JNH1906" s="1800" t="s">
        <v>745</v>
      </c>
      <c r="JNI1906" s="2156">
        <v>0</v>
      </c>
      <c r="JNJ1906" s="2156">
        <v>17895</v>
      </c>
      <c r="JNK1906" s="2157">
        <v>0</v>
      </c>
      <c r="JNL1906" s="1230">
        <f t="shared" si="2241"/>
        <v>0</v>
      </c>
      <c r="JNM1906" s="1193"/>
      <c r="JNN1906" s="1193"/>
      <c r="JNO1906" s="2153" t="s">
        <v>769</v>
      </c>
      <c r="JNP1906" s="1800" t="s">
        <v>745</v>
      </c>
      <c r="JNQ1906" s="2156">
        <v>0</v>
      </c>
      <c r="JNR1906" s="2156">
        <v>17895</v>
      </c>
      <c r="JNS1906" s="2157">
        <v>0</v>
      </c>
      <c r="JNT1906" s="1230">
        <f t="shared" si="2243"/>
        <v>0</v>
      </c>
      <c r="JNU1906" s="1193"/>
      <c r="JNV1906" s="1193"/>
      <c r="JNW1906" s="2153" t="s">
        <v>769</v>
      </c>
      <c r="JNX1906" s="1800" t="s">
        <v>745</v>
      </c>
      <c r="JNY1906" s="2156">
        <v>0</v>
      </c>
      <c r="JNZ1906" s="2156">
        <v>17895</v>
      </c>
      <c r="JOA1906" s="2157">
        <v>0</v>
      </c>
      <c r="JOB1906" s="1230">
        <f t="shared" si="2245"/>
        <v>0</v>
      </c>
      <c r="JOC1906" s="1193"/>
      <c r="JOD1906" s="1193"/>
      <c r="JOE1906" s="2153" t="s">
        <v>769</v>
      </c>
      <c r="JOF1906" s="1800" t="s">
        <v>745</v>
      </c>
      <c r="JOG1906" s="2156">
        <v>0</v>
      </c>
      <c r="JOH1906" s="2156">
        <v>17895</v>
      </c>
      <c r="JOI1906" s="2157">
        <v>0</v>
      </c>
      <c r="JOJ1906" s="1230">
        <f t="shared" si="2247"/>
        <v>0</v>
      </c>
      <c r="JOK1906" s="1193"/>
      <c r="JOL1906" s="1193"/>
      <c r="JOM1906" s="2153" t="s">
        <v>769</v>
      </c>
      <c r="JON1906" s="1800" t="s">
        <v>745</v>
      </c>
      <c r="JOO1906" s="2156">
        <v>0</v>
      </c>
      <c r="JOP1906" s="2156">
        <v>17895</v>
      </c>
      <c r="JOQ1906" s="2157">
        <v>0</v>
      </c>
      <c r="JOR1906" s="1230">
        <f t="shared" si="2249"/>
        <v>0</v>
      </c>
      <c r="JOS1906" s="1193"/>
      <c r="JOT1906" s="1193"/>
      <c r="JOU1906" s="2153" t="s">
        <v>769</v>
      </c>
      <c r="JOV1906" s="1800" t="s">
        <v>745</v>
      </c>
      <c r="JOW1906" s="2156">
        <v>0</v>
      </c>
      <c r="JOX1906" s="2156">
        <v>17895</v>
      </c>
      <c r="JOY1906" s="2157">
        <v>0</v>
      </c>
      <c r="JOZ1906" s="1230">
        <f t="shared" si="2251"/>
        <v>0</v>
      </c>
      <c r="JPA1906" s="1193"/>
      <c r="JPB1906" s="1193"/>
      <c r="JPC1906" s="2153" t="s">
        <v>769</v>
      </c>
      <c r="JPD1906" s="1800" t="s">
        <v>745</v>
      </c>
      <c r="JPE1906" s="2156">
        <v>0</v>
      </c>
      <c r="JPF1906" s="2156">
        <v>17895</v>
      </c>
      <c r="JPG1906" s="2157">
        <v>0</v>
      </c>
      <c r="JPH1906" s="1230">
        <f t="shared" si="2253"/>
        <v>0</v>
      </c>
      <c r="JPI1906" s="1193"/>
      <c r="JPJ1906" s="1193"/>
      <c r="JPK1906" s="2153" t="s">
        <v>769</v>
      </c>
      <c r="JPL1906" s="1800" t="s">
        <v>745</v>
      </c>
      <c r="JPM1906" s="2156">
        <v>0</v>
      </c>
      <c r="JPN1906" s="2156">
        <v>17895</v>
      </c>
      <c r="JPO1906" s="2157">
        <v>0</v>
      </c>
      <c r="JPP1906" s="1230">
        <f t="shared" si="2255"/>
        <v>0</v>
      </c>
      <c r="JPQ1906" s="1193"/>
      <c r="JPR1906" s="1193"/>
      <c r="JPS1906" s="2153" t="s">
        <v>769</v>
      </c>
      <c r="JPT1906" s="1800" t="s">
        <v>745</v>
      </c>
      <c r="JPU1906" s="2156">
        <v>0</v>
      </c>
      <c r="JPV1906" s="2156">
        <v>17895</v>
      </c>
      <c r="JPW1906" s="2157">
        <v>0</v>
      </c>
      <c r="JPX1906" s="1230">
        <f t="shared" si="2257"/>
        <v>0</v>
      </c>
      <c r="JPY1906" s="1193"/>
      <c r="JPZ1906" s="1193"/>
      <c r="JQA1906" s="2153" t="s">
        <v>769</v>
      </c>
      <c r="JQB1906" s="1800" t="s">
        <v>745</v>
      </c>
      <c r="JQC1906" s="2156">
        <v>0</v>
      </c>
      <c r="JQD1906" s="2156">
        <v>17895</v>
      </c>
      <c r="JQE1906" s="2157">
        <v>0</v>
      </c>
      <c r="JQF1906" s="1230">
        <f t="shared" si="2259"/>
        <v>0</v>
      </c>
      <c r="JQG1906" s="1193"/>
      <c r="JQH1906" s="1193"/>
      <c r="JQI1906" s="2153" t="s">
        <v>769</v>
      </c>
      <c r="JQJ1906" s="1800" t="s">
        <v>745</v>
      </c>
      <c r="JQK1906" s="2156">
        <v>0</v>
      </c>
      <c r="JQL1906" s="2156">
        <v>17895</v>
      </c>
      <c r="JQM1906" s="2157">
        <v>0</v>
      </c>
      <c r="JQN1906" s="1230">
        <f t="shared" si="2261"/>
        <v>0</v>
      </c>
      <c r="JQO1906" s="1193"/>
      <c r="JQP1906" s="1193"/>
      <c r="JQQ1906" s="2153" t="s">
        <v>769</v>
      </c>
      <c r="JQR1906" s="1800" t="s">
        <v>745</v>
      </c>
      <c r="JQS1906" s="2156">
        <v>0</v>
      </c>
      <c r="JQT1906" s="2156">
        <v>17895</v>
      </c>
      <c r="JQU1906" s="2157">
        <v>0</v>
      </c>
      <c r="JQV1906" s="1230">
        <f t="shared" si="2263"/>
        <v>0</v>
      </c>
      <c r="JQW1906" s="1193"/>
      <c r="JQX1906" s="1193"/>
      <c r="JQY1906" s="2153" t="s">
        <v>769</v>
      </c>
      <c r="JQZ1906" s="1800" t="s">
        <v>745</v>
      </c>
      <c r="JRA1906" s="2156">
        <v>0</v>
      </c>
      <c r="JRB1906" s="2156">
        <v>17895</v>
      </c>
      <c r="JRC1906" s="2157">
        <v>0</v>
      </c>
      <c r="JRD1906" s="1230">
        <f t="shared" si="2265"/>
        <v>0</v>
      </c>
      <c r="JRE1906" s="1193"/>
      <c r="JRF1906" s="1193"/>
      <c r="JRG1906" s="2153" t="s">
        <v>769</v>
      </c>
      <c r="JRH1906" s="1800" t="s">
        <v>745</v>
      </c>
      <c r="JRI1906" s="2156">
        <v>0</v>
      </c>
      <c r="JRJ1906" s="2156">
        <v>17895</v>
      </c>
      <c r="JRK1906" s="2157">
        <v>0</v>
      </c>
      <c r="JRL1906" s="1230">
        <f t="shared" si="2267"/>
        <v>0</v>
      </c>
      <c r="JRM1906" s="1193"/>
      <c r="JRN1906" s="1193"/>
      <c r="JRO1906" s="2153" t="s">
        <v>769</v>
      </c>
      <c r="JRP1906" s="1800" t="s">
        <v>745</v>
      </c>
      <c r="JRQ1906" s="2156">
        <v>0</v>
      </c>
      <c r="JRR1906" s="2156">
        <v>17895</v>
      </c>
      <c r="JRS1906" s="2157">
        <v>0</v>
      </c>
      <c r="JRT1906" s="1230">
        <f t="shared" si="2269"/>
        <v>0</v>
      </c>
      <c r="JRU1906" s="1193"/>
      <c r="JRV1906" s="1193"/>
      <c r="JRW1906" s="2153" t="s">
        <v>769</v>
      </c>
      <c r="JRX1906" s="1800" t="s">
        <v>745</v>
      </c>
      <c r="JRY1906" s="2156">
        <v>0</v>
      </c>
      <c r="JRZ1906" s="2156">
        <v>17895</v>
      </c>
      <c r="JSA1906" s="2157">
        <v>0</v>
      </c>
      <c r="JSB1906" s="1230">
        <f t="shared" si="2271"/>
        <v>0</v>
      </c>
      <c r="JSC1906" s="1193"/>
      <c r="JSD1906" s="1193"/>
      <c r="JSE1906" s="2153" t="s">
        <v>769</v>
      </c>
      <c r="JSF1906" s="1800" t="s">
        <v>745</v>
      </c>
      <c r="JSG1906" s="2156">
        <v>0</v>
      </c>
      <c r="JSH1906" s="2156">
        <v>17895</v>
      </c>
      <c r="JSI1906" s="2157">
        <v>0</v>
      </c>
      <c r="JSJ1906" s="1230">
        <f t="shared" si="2273"/>
        <v>0</v>
      </c>
      <c r="JSK1906" s="1193"/>
      <c r="JSL1906" s="1193"/>
      <c r="JSM1906" s="2153" t="s">
        <v>769</v>
      </c>
      <c r="JSN1906" s="1800" t="s">
        <v>745</v>
      </c>
      <c r="JSO1906" s="2156">
        <v>0</v>
      </c>
      <c r="JSP1906" s="2156">
        <v>17895</v>
      </c>
      <c r="JSQ1906" s="2157">
        <v>0</v>
      </c>
      <c r="JSR1906" s="1230">
        <f t="shared" si="2275"/>
        <v>0</v>
      </c>
      <c r="JSS1906" s="1193"/>
      <c r="JST1906" s="1193"/>
      <c r="JSU1906" s="2153" t="s">
        <v>769</v>
      </c>
      <c r="JSV1906" s="1800" t="s">
        <v>745</v>
      </c>
      <c r="JSW1906" s="2156">
        <v>0</v>
      </c>
      <c r="JSX1906" s="2156">
        <v>17895</v>
      </c>
      <c r="JSY1906" s="2157">
        <v>0</v>
      </c>
      <c r="JSZ1906" s="1230">
        <f t="shared" si="2277"/>
        <v>0</v>
      </c>
      <c r="JTA1906" s="1193"/>
      <c r="JTB1906" s="1193"/>
      <c r="JTC1906" s="2153" t="s">
        <v>769</v>
      </c>
      <c r="JTD1906" s="1800" t="s">
        <v>745</v>
      </c>
      <c r="JTE1906" s="2156">
        <v>0</v>
      </c>
      <c r="JTF1906" s="2156">
        <v>17895</v>
      </c>
      <c r="JTG1906" s="2157">
        <v>0</v>
      </c>
      <c r="JTH1906" s="1230">
        <f t="shared" si="2279"/>
        <v>0</v>
      </c>
      <c r="JTI1906" s="1193"/>
      <c r="JTJ1906" s="1193"/>
      <c r="JTK1906" s="2153" t="s">
        <v>769</v>
      </c>
      <c r="JTL1906" s="1800" t="s">
        <v>745</v>
      </c>
      <c r="JTM1906" s="2156">
        <v>0</v>
      </c>
      <c r="JTN1906" s="2156">
        <v>17895</v>
      </c>
      <c r="JTO1906" s="2157">
        <v>0</v>
      </c>
      <c r="JTP1906" s="1230">
        <f t="shared" si="2281"/>
        <v>0</v>
      </c>
      <c r="JTQ1906" s="1193"/>
      <c r="JTR1906" s="1193"/>
      <c r="JTS1906" s="2153" t="s">
        <v>769</v>
      </c>
      <c r="JTT1906" s="1800" t="s">
        <v>745</v>
      </c>
      <c r="JTU1906" s="2156">
        <v>0</v>
      </c>
      <c r="JTV1906" s="2156">
        <v>17895</v>
      </c>
      <c r="JTW1906" s="2157">
        <v>0</v>
      </c>
      <c r="JTX1906" s="1230">
        <f t="shared" si="2283"/>
        <v>0</v>
      </c>
      <c r="JTY1906" s="1193"/>
      <c r="JTZ1906" s="1193"/>
      <c r="JUA1906" s="2153" t="s">
        <v>769</v>
      </c>
      <c r="JUB1906" s="1800" t="s">
        <v>745</v>
      </c>
      <c r="JUC1906" s="2156">
        <v>0</v>
      </c>
      <c r="JUD1906" s="2156">
        <v>17895</v>
      </c>
      <c r="JUE1906" s="2157">
        <v>0</v>
      </c>
      <c r="JUF1906" s="1230">
        <f t="shared" si="2285"/>
        <v>0</v>
      </c>
      <c r="JUG1906" s="1193"/>
      <c r="JUH1906" s="1193"/>
      <c r="JUI1906" s="2153" t="s">
        <v>769</v>
      </c>
      <c r="JUJ1906" s="1800" t="s">
        <v>745</v>
      </c>
      <c r="JUK1906" s="2156">
        <v>0</v>
      </c>
      <c r="JUL1906" s="2156">
        <v>17895</v>
      </c>
      <c r="JUM1906" s="2157">
        <v>0</v>
      </c>
      <c r="JUN1906" s="1230">
        <f t="shared" si="2287"/>
        <v>0</v>
      </c>
      <c r="JUO1906" s="1193"/>
      <c r="JUP1906" s="1193"/>
      <c r="JUQ1906" s="2153" t="s">
        <v>769</v>
      </c>
      <c r="JUR1906" s="1800" t="s">
        <v>745</v>
      </c>
      <c r="JUS1906" s="2156">
        <v>0</v>
      </c>
      <c r="JUT1906" s="2156">
        <v>17895</v>
      </c>
      <c r="JUU1906" s="2157">
        <v>0</v>
      </c>
      <c r="JUV1906" s="1230">
        <f t="shared" si="2289"/>
        <v>0</v>
      </c>
      <c r="JUW1906" s="1193"/>
      <c r="JUX1906" s="1193"/>
      <c r="JUY1906" s="2153" t="s">
        <v>769</v>
      </c>
      <c r="JUZ1906" s="1800" t="s">
        <v>745</v>
      </c>
      <c r="JVA1906" s="2156">
        <v>0</v>
      </c>
      <c r="JVB1906" s="2156">
        <v>17895</v>
      </c>
      <c r="JVC1906" s="2157">
        <v>0</v>
      </c>
      <c r="JVD1906" s="1230">
        <f t="shared" si="2291"/>
        <v>0</v>
      </c>
      <c r="JVE1906" s="1193"/>
      <c r="JVF1906" s="1193"/>
      <c r="JVG1906" s="2153" t="s">
        <v>769</v>
      </c>
      <c r="JVH1906" s="1800" t="s">
        <v>745</v>
      </c>
      <c r="JVI1906" s="2156">
        <v>0</v>
      </c>
      <c r="JVJ1906" s="2156">
        <v>17895</v>
      </c>
      <c r="JVK1906" s="2157">
        <v>0</v>
      </c>
      <c r="JVL1906" s="1230">
        <f t="shared" si="2293"/>
        <v>0</v>
      </c>
      <c r="JVM1906" s="1193"/>
      <c r="JVN1906" s="1193"/>
      <c r="JVO1906" s="2153" t="s">
        <v>769</v>
      </c>
      <c r="JVP1906" s="1800" t="s">
        <v>745</v>
      </c>
      <c r="JVQ1906" s="2156">
        <v>0</v>
      </c>
      <c r="JVR1906" s="2156">
        <v>17895</v>
      </c>
      <c r="JVS1906" s="2157">
        <v>0</v>
      </c>
      <c r="JVT1906" s="1230">
        <f t="shared" si="2295"/>
        <v>0</v>
      </c>
      <c r="JVU1906" s="1193"/>
      <c r="JVV1906" s="1193"/>
      <c r="JVW1906" s="2153" t="s">
        <v>769</v>
      </c>
      <c r="JVX1906" s="1800" t="s">
        <v>745</v>
      </c>
      <c r="JVY1906" s="2156">
        <v>0</v>
      </c>
      <c r="JVZ1906" s="2156">
        <v>17895</v>
      </c>
      <c r="JWA1906" s="2157">
        <v>0</v>
      </c>
      <c r="JWB1906" s="1230">
        <f t="shared" si="2297"/>
        <v>0</v>
      </c>
      <c r="JWC1906" s="1193"/>
      <c r="JWD1906" s="1193"/>
      <c r="JWE1906" s="2153" t="s">
        <v>769</v>
      </c>
      <c r="JWF1906" s="1800" t="s">
        <v>745</v>
      </c>
      <c r="JWG1906" s="2156">
        <v>0</v>
      </c>
      <c r="JWH1906" s="2156">
        <v>17895</v>
      </c>
      <c r="JWI1906" s="2157">
        <v>0</v>
      </c>
      <c r="JWJ1906" s="1230">
        <f t="shared" si="2299"/>
        <v>0</v>
      </c>
      <c r="JWK1906" s="1193"/>
      <c r="JWL1906" s="1193"/>
      <c r="JWM1906" s="2153" t="s">
        <v>769</v>
      </c>
      <c r="JWN1906" s="1800" t="s">
        <v>745</v>
      </c>
      <c r="JWO1906" s="2156">
        <v>0</v>
      </c>
      <c r="JWP1906" s="2156">
        <v>17895</v>
      </c>
      <c r="JWQ1906" s="2157">
        <v>0</v>
      </c>
      <c r="JWR1906" s="1230">
        <f t="shared" si="2301"/>
        <v>0</v>
      </c>
      <c r="JWS1906" s="1193"/>
      <c r="JWT1906" s="1193"/>
      <c r="JWU1906" s="2153" t="s">
        <v>769</v>
      </c>
      <c r="JWV1906" s="1800" t="s">
        <v>745</v>
      </c>
      <c r="JWW1906" s="2156">
        <v>0</v>
      </c>
      <c r="JWX1906" s="2156">
        <v>17895</v>
      </c>
      <c r="JWY1906" s="2157">
        <v>0</v>
      </c>
      <c r="JWZ1906" s="1230">
        <f t="shared" si="2303"/>
        <v>0</v>
      </c>
      <c r="JXA1906" s="1193"/>
      <c r="JXB1906" s="1193"/>
      <c r="JXC1906" s="2153" t="s">
        <v>769</v>
      </c>
      <c r="JXD1906" s="1800" t="s">
        <v>745</v>
      </c>
      <c r="JXE1906" s="2156">
        <v>0</v>
      </c>
      <c r="JXF1906" s="2156">
        <v>17895</v>
      </c>
      <c r="JXG1906" s="2157">
        <v>0</v>
      </c>
      <c r="JXH1906" s="1230">
        <f t="shared" si="2305"/>
        <v>0</v>
      </c>
      <c r="JXI1906" s="1193"/>
      <c r="JXJ1906" s="1193"/>
      <c r="JXK1906" s="2153" t="s">
        <v>769</v>
      </c>
      <c r="JXL1906" s="1800" t="s">
        <v>745</v>
      </c>
      <c r="JXM1906" s="2156">
        <v>0</v>
      </c>
      <c r="JXN1906" s="2156">
        <v>17895</v>
      </c>
      <c r="JXO1906" s="2157">
        <v>0</v>
      </c>
      <c r="JXP1906" s="1230">
        <f t="shared" si="2307"/>
        <v>0</v>
      </c>
      <c r="JXQ1906" s="1193"/>
      <c r="JXR1906" s="1193"/>
      <c r="JXS1906" s="2153" t="s">
        <v>769</v>
      </c>
      <c r="JXT1906" s="1800" t="s">
        <v>745</v>
      </c>
      <c r="JXU1906" s="2156">
        <v>0</v>
      </c>
      <c r="JXV1906" s="2156">
        <v>17895</v>
      </c>
      <c r="JXW1906" s="2157">
        <v>0</v>
      </c>
      <c r="JXX1906" s="1230">
        <f t="shared" si="2309"/>
        <v>0</v>
      </c>
      <c r="JXY1906" s="1193"/>
      <c r="JXZ1906" s="1193"/>
      <c r="JYA1906" s="2153" t="s">
        <v>769</v>
      </c>
      <c r="JYB1906" s="1800" t="s">
        <v>745</v>
      </c>
      <c r="JYC1906" s="2156">
        <v>0</v>
      </c>
      <c r="JYD1906" s="2156">
        <v>17895</v>
      </c>
      <c r="JYE1906" s="2157">
        <v>0</v>
      </c>
      <c r="JYF1906" s="1230">
        <f t="shared" si="2311"/>
        <v>0</v>
      </c>
      <c r="JYG1906" s="1193"/>
      <c r="JYH1906" s="1193"/>
      <c r="JYI1906" s="2153" t="s">
        <v>769</v>
      </c>
      <c r="JYJ1906" s="1800" t="s">
        <v>745</v>
      </c>
      <c r="JYK1906" s="2156">
        <v>0</v>
      </c>
      <c r="JYL1906" s="2156">
        <v>17895</v>
      </c>
      <c r="JYM1906" s="2157">
        <v>0</v>
      </c>
      <c r="JYN1906" s="1230">
        <f t="shared" si="2313"/>
        <v>0</v>
      </c>
      <c r="JYO1906" s="1193"/>
      <c r="JYP1906" s="1193"/>
      <c r="JYQ1906" s="2153" t="s">
        <v>769</v>
      </c>
      <c r="JYR1906" s="1800" t="s">
        <v>745</v>
      </c>
      <c r="JYS1906" s="2156">
        <v>0</v>
      </c>
      <c r="JYT1906" s="2156">
        <v>17895</v>
      </c>
      <c r="JYU1906" s="2157">
        <v>0</v>
      </c>
      <c r="JYV1906" s="1230">
        <f t="shared" si="2315"/>
        <v>0</v>
      </c>
      <c r="JYW1906" s="1193"/>
      <c r="JYX1906" s="1193"/>
      <c r="JYY1906" s="2153" t="s">
        <v>769</v>
      </c>
      <c r="JYZ1906" s="1800" t="s">
        <v>745</v>
      </c>
      <c r="JZA1906" s="2156">
        <v>0</v>
      </c>
      <c r="JZB1906" s="2156">
        <v>17895</v>
      </c>
      <c r="JZC1906" s="2157">
        <v>0</v>
      </c>
      <c r="JZD1906" s="1230">
        <f t="shared" si="2317"/>
        <v>0</v>
      </c>
      <c r="JZE1906" s="1193"/>
      <c r="JZF1906" s="1193"/>
      <c r="JZG1906" s="2153" t="s">
        <v>769</v>
      </c>
      <c r="JZH1906" s="1800" t="s">
        <v>745</v>
      </c>
      <c r="JZI1906" s="2156">
        <v>0</v>
      </c>
      <c r="JZJ1906" s="2156">
        <v>17895</v>
      </c>
      <c r="JZK1906" s="2157">
        <v>0</v>
      </c>
      <c r="JZL1906" s="1230">
        <f t="shared" si="2319"/>
        <v>0</v>
      </c>
      <c r="JZM1906" s="1193"/>
      <c r="JZN1906" s="1193"/>
      <c r="JZO1906" s="2153" t="s">
        <v>769</v>
      </c>
      <c r="JZP1906" s="1800" t="s">
        <v>745</v>
      </c>
      <c r="JZQ1906" s="2156">
        <v>0</v>
      </c>
      <c r="JZR1906" s="2156">
        <v>17895</v>
      </c>
      <c r="JZS1906" s="2157">
        <v>0</v>
      </c>
      <c r="JZT1906" s="1230">
        <f t="shared" si="2321"/>
        <v>0</v>
      </c>
      <c r="JZU1906" s="1193"/>
      <c r="JZV1906" s="1193"/>
      <c r="JZW1906" s="2153" t="s">
        <v>769</v>
      </c>
      <c r="JZX1906" s="1800" t="s">
        <v>745</v>
      </c>
      <c r="JZY1906" s="2156">
        <v>0</v>
      </c>
      <c r="JZZ1906" s="2156">
        <v>17895</v>
      </c>
      <c r="KAA1906" s="2157">
        <v>0</v>
      </c>
      <c r="KAB1906" s="1230">
        <f t="shared" si="2323"/>
        <v>0</v>
      </c>
      <c r="KAC1906" s="1193"/>
      <c r="KAD1906" s="1193"/>
      <c r="KAE1906" s="2153" t="s">
        <v>769</v>
      </c>
      <c r="KAF1906" s="1800" t="s">
        <v>745</v>
      </c>
      <c r="KAG1906" s="2156">
        <v>0</v>
      </c>
      <c r="KAH1906" s="2156">
        <v>17895</v>
      </c>
      <c r="KAI1906" s="2157">
        <v>0</v>
      </c>
      <c r="KAJ1906" s="1230">
        <f t="shared" si="2325"/>
        <v>0</v>
      </c>
      <c r="KAK1906" s="1193"/>
      <c r="KAL1906" s="1193"/>
      <c r="KAM1906" s="2153" t="s">
        <v>769</v>
      </c>
      <c r="KAN1906" s="1800" t="s">
        <v>745</v>
      </c>
      <c r="KAO1906" s="2156">
        <v>0</v>
      </c>
      <c r="KAP1906" s="2156">
        <v>17895</v>
      </c>
      <c r="KAQ1906" s="2157">
        <v>0</v>
      </c>
      <c r="KAR1906" s="1230">
        <f t="shared" si="2327"/>
        <v>0</v>
      </c>
      <c r="KAS1906" s="1193"/>
      <c r="KAT1906" s="1193"/>
      <c r="KAU1906" s="2153" t="s">
        <v>769</v>
      </c>
      <c r="KAV1906" s="1800" t="s">
        <v>745</v>
      </c>
      <c r="KAW1906" s="2156">
        <v>0</v>
      </c>
      <c r="KAX1906" s="2156">
        <v>17895</v>
      </c>
      <c r="KAY1906" s="2157">
        <v>0</v>
      </c>
      <c r="KAZ1906" s="1230">
        <f t="shared" si="2329"/>
        <v>0</v>
      </c>
      <c r="KBA1906" s="1193"/>
      <c r="KBB1906" s="1193"/>
      <c r="KBC1906" s="2153" t="s">
        <v>769</v>
      </c>
      <c r="KBD1906" s="1800" t="s">
        <v>745</v>
      </c>
      <c r="KBE1906" s="2156">
        <v>0</v>
      </c>
      <c r="KBF1906" s="2156">
        <v>17895</v>
      </c>
      <c r="KBG1906" s="2157">
        <v>0</v>
      </c>
      <c r="KBH1906" s="1230">
        <f t="shared" si="2331"/>
        <v>0</v>
      </c>
      <c r="KBI1906" s="1193"/>
      <c r="KBJ1906" s="1193"/>
      <c r="KBK1906" s="2153" t="s">
        <v>769</v>
      </c>
      <c r="KBL1906" s="1800" t="s">
        <v>745</v>
      </c>
      <c r="KBM1906" s="2156">
        <v>0</v>
      </c>
      <c r="KBN1906" s="2156">
        <v>17895</v>
      </c>
      <c r="KBO1906" s="2157">
        <v>0</v>
      </c>
      <c r="KBP1906" s="1230">
        <f t="shared" si="2333"/>
        <v>0</v>
      </c>
      <c r="KBQ1906" s="1193"/>
      <c r="KBR1906" s="1193"/>
      <c r="KBS1906" s="2153" t="s">
        <v>769</v>
      </c>
      <c r="KBT1906" s="1800" t="s">
        <v>745</v>
      </c>
      <c r="KBU1906" s="2156">
        <v>0</v>
      </c>
      <c r="KBV1906" s="2156">
        <v>17895</v>
      </c>
      <c r="KBW1906" s="2157">
        <v>0</v>
      </c>
      <c r="KBX1906" s="1230">
        <f t="shared" si="2335"/>
        <v>0</v>
      </c>
      <c r="KBY1906" s="1193"/>
      <c r="KBZ1906" s="1193"/>
      <c r="KCA1906" s="2153" t="s">
        <v>769</v>
      </c>
      <c r="KCB1906" s="1800" t="s">
        <v>745</v>
      </c>
      <c r="KCC1906" s="2156">
        <v>0</v>
      </c>
      <c r="KCD1906" s="2156">
        <v>17895</v>
      </c>
      <c r="KCE1906" s="2157">
        <v>0</v>
      </c>
      <c r="KCF1906" s="1230">
        <f t="shared" si="2337"/>
        <v>0</v>
      </c>
      <c r="KCG1906" s="1193"/>
      <c r="KCH1906" s="1193"/>
      <c r="KCI1906" s="2153" t="s">
        <v>769</v>
      </c>
      <c r="KCJ1906" s="1800" t="s">
        <v>745</v>
      </c>
      <c r="KCK1906" s="2156">
        <v>0</v>
      </c>
      <c r="KCL1906" s="2156">
        <v>17895</v>
      </c>
      <c r="KCM1906" s="2157">
        <v>0</v>
      </c>
      <c r="KCN1906" s="1230">
        <f t="shared" si="2339"/>
        <v>0</v>
      </c>
      <c r="KCO1906" s="1193"/>
      <c r="KCP1906" s="1193"/>
      <c r="KCQ1906" s="2153" t="s">
        <v>769</v>
      </c>
      <c r="KCR1906" s="1800" t="s">
        <v>745</v>
      </c>
      <c r="KCS1906" s="2156">
        <v>0</v>
      </c>
      <c r="KCT1906" s="2156">
        <v>17895</v>
      </c>
      <c r="KCU1906" s="2157">
        <v>0</v>
      </c>
      <c r="KCV1906" s="1230">
        <f t="shared" si="2341"/>
        <v>0</v>
      </c>
      <c r="KCW1906" s="1193"/>
      <c r="KCX1906" s="1193"/>
      <c r="KCY1906" s="2153" t="s">
        <v>769</v>
      </c>
      <c r="KCZ1906" s="1800" t="s">
        <v>745</v>
      </c>
      <c r="KDA1906" s="2156">
        <v>0</v>
      </c>
      <c r="KDB1906" s="2156">
        <v>17895</v>
      </c>
      <c r="KDC1906" s="2157">
        <v>0</v>
      </c>
      <c r="KDD1906" s="1230">
        <f t="shared" si="2343"/>
        <v>0</v>
      </c>
      <c r="KDE1906" s="1193"/>
      <c r="KDF1906" s="1193"/>
      <c r="KDG1906" s="2153" t="s">
        <v>769</v>
      </c>
      <c r="KDH1906" s="1800" t="s">
        <v>745</v>
      </c>
      <c r="KDI1906" s="2156">
        <v>0</v>
      </c>
      <c r="KDJ1906" s="2156">
        <v>17895</v>
      </c>
      <c r="KDK1906" s="2157">
        <v>0</v>
      </c>
      <c r="KDL1906" s="1230">
        <f t="shared" si="2345"/>
        <v>0</v>
      </c>
      <c r="KDM1906" s="1193"/>
      <c r="KDN1906" s="1193"/>
      <c r="KDO1906" s="2153" t="s">
        <v>769</v>
      </c>
      <c r="KDP1906" s="1800" t="s">
        <v>745</v>
      </c>
      <c r="KDQ1906" s="2156">
        <v>0</v>
      </c>
      <c r="KDR1906" s="2156">
        <v>17895</v>
      </c>
      <c r="KDS1906" s="2157">
        <v>0</v>
      </c>
      <c r="KDT1906" s="1230">
        <f t="shared" si="2347"/>
        <v>0</v>
      </c>
      <c r="KDU1906" s="1193"/>
      <c r="KDV1906" s="1193"/>
      <c r="KDW1906" s="2153" t="s">
        <v>769</v>
      </c>
      <c r="KDX1906" s="1800" t="s">
        <v>745</v>
      </c>
      <c r="KDY1906" s="2156">
        <v>0</v>
      </c>
      <c r="KDZ1906" s="2156">
        <v>17895</v>
      </c>
      <c r="KEA1906" s="2157">
        <v>0</v>
      </c>
      <c r="KEB1906" s="1230">
        <f t="shared" si="2349"/>
        <v>0</v>
      </c>
      <c r="KEC1906" s="1193"/>
      <c r="KED1906" s="1193"/>
      <c r="KEE1906" s="2153" t="s">
        <v>769</v>
      </c>
      <c r="KEF1906" s="1800" t="s">
        <v>745</v>
      </c>
      <c r="KEG1906" s="2156">
        <v>0</v>
      </c>
      <c r="KEH1906" s="2156">
        <v>17895</v>
      </c>
      <c r="KEI1906" s="2157">
        <v>0</v>
      </c>
      <c r="KEJ1906" s="1230">
        <f t="shared" si="2351"/>
        <v>0</v>
      </c>
      <c r="KEK1906" s="1193"/>
      <c r="KEL1906" s="1193"/>
      <c r="KEM1906" s="2153" t="s">
        <v>769</v>
      </c>
      <c r="KEN1906" s="1800" t="s">
        <v>745</v>
      </c>
      <c r="KEO1906" s="2156">
        <v>0</v>
      </c>
      <c r="KEP1906" s="2156">
        <v>17895</v>
      </c>
      <c r="KEQ1906" s="2157">
        <v>0</v>
      </c>
      <c r="KER1906" s="1230">
        <f t="shared" si="2353"/>
        <v>0</v>
      </c>
      <c r="KES1906" s="1193"/>
      <c r="KET1906" s="1193"/>
      <c r="KEU1906" s="2153" t="s">
        <v>769</v>
      </c>
      <c r="KEV1906" s="1800" t="s">
        <v>745</v>
      </c>
      <c r="KEW1906" s="2156">
        <v>0</v>
      </c>
      <c r="KEX1906" s="2156">
        <v>17895</v>
      </c>
      <c r="KEY1906" s="2157">
        <v>0</v>
      </c>
      <c r="KEZ1906" s="1230">
        <f t="shared" si="2355"/>
        <v>0</v>
      </c>
      <c r="KFA1906" s="1193"/>
      <c r="KFB1906" s="1193"/>
      <c r="KFC1906" s="2153" t="s">
        <v>769</v>
      </c>
      <c r="KFD1906" s="1800" t="s">
        <v>745</v>
      </c>
      <c r="KFE1906" s="2156">
        <v>0</v>
      </c>
      <c r="KFF1906" s="2156">
        <v>17895</v>
      </c>
      <c r="KFG1906" s="2157">
        <v>0</v>
      </c>
      <c r="KFH1906" s="1230">
        <f t="shared" si="2357"/>
        <v>0</v>
      </c>
      <c r="KFI1906" s="1193"/>
      <c r="KFJ1906" s="1193"/>
      <c r="KFK1906" s="2153" t="s">
        <v>769</v>
      </c>
      <c r="KFL1906" s="1800" t="s">
        <v>745</v>
      </c>
      <c r="KFM1906" s="2156">
        <v>0</v>
      </c>
      <c r="KFN1906" s="2156">
        <v>17895</v>
      </c>
      <c r="KFO1906" s="2157">
        <v>0</v>
      </c>
      <c r="KFP1906" s="1230">
        <f t="shared" si="2359"/>
        <v>0</v>
      </c>
      <c r="KFQ1906" s="1193"/>
      <c r="KFR1906" s="1193"/>
      <c r="KFS1906" s="2153" t="s">
        <v>769</v>
      </c>
      <c r="KFT1906" s="1800" t="s">
        <v>745</v>
      </c>
      <c r="KFU1906" s="2156">
        <v>0</v>
      </c>
      <c r="KFV1906" s="2156">
        <v>17895</v>
      </c>
      <c r="KFW1906" s="2157">
        <v>0</v>
      </c>
      <c r="KFX1906" s="1230">
        <f t="shared" si="2361"/>
        <v>0</v>
      </c>
      <c r="KFY1906" s="1193"/>
      <c r="KFZ1906" s="1193"/>
      <c r="KGA1906" s="2153" t="s">
        <v>769</v>
      </c>
      <c r="KGB1906" s="1800" t="s">
        <v>745</v>
      </c>
      <c r="KGC1906" s="2156">
        <v>0</v>
      </c>
      <c r="KGD1906" s="2156">
        <v>17895</v>
      </c>
      <c r="KGE1906" s="2157">
        <v>0</v>
      </c>
      <c r="KGF1906" s="1230">
        <f t="shared" si="2363"/>
        <v>0</v>
      </c>
      <c r="KGG1906" s="1193"/>
      <c r="KGH1906" s="1193"/>
      <c r="KGI1906" s="2153" t="s">
        <v>769</v>
      </c>
      <c r="KGJ1906" s="1800" t="s">
        <v>745</v>
      </c>
      <c r="KGK1906" s="2156">
        <v>0</v>
      </c>
      <c r="KGL1906" s="2156">
        <v>17895</v>
      </c>
      <c r="KGM1906" s="2157">
        <v>0</v>
      </c>
      <c r="KGN1906" s="1230">
        <f t="shared" si="2365"/>
        <v>0</v>
      </c>
      <c r="KGO1906" s="1193"/>
      <c r="KGP1906" s="1193"/>
      <c r="KGQ1906" s="2153" t="s">
        <v>769</v>
      </c>
      <c r="KGR1906" s="1800" t="s">
        <v>745</v>
      </c>
      <c r="KGS1906" s="2156">
        <v>0</v>
      </c>
      <c r="KGT1906" s="2156">
        <v>17895</v>
      </c>
      <c r="KGU1906" s="2157">
        <v>0</v>
      </c>
      <c r="KGV1906" s="1230">
        <f t="shared" si="2367"/>
        <v>0</v>
      </c>
      <c r="KGW1906" s="1193"/>
      <c r="KGX1906" s="1193"/>
      <c r="KGY1906" s="2153" t="s">
        <v>769</v>
      </c>
      <c r="KGZ1906" s="1800" t="s">
        <v>745</v>
      </c>
      <c r="KHA1906" s="2156">
        <v>0</v>
      </c>
      <c r="KHB1906" s="2156">
        <v>17895</v>
      </c>
      <c r="KHC1906" s="2157">
        <v>0</v>
      </c>
      <c r="KHD1906" s="1230">
        <f t="shared" si="2369"/>
        <v>0</v>
      </c>
      <c r="KHE1906" s="1193"/>
      <c r="KHF1906" s="1193"/>
      <c r="KHG1906" s="2153" t="s">
        <v>769</v>
      </c>
      <c r="KHH1906" s="1800" t="s">
        <v>745</v>
      </c>
      <c r="KHI1906" s="2156">
        <v>0</v>
      </c>
      <c r="KHJ1906" s="2156">
        <v>17895</v>
      </c>
      <c r="KHK1906" s="2157">
        <v>0</v>
      </c>
      <c r="KHL1906" s="1230">
        <f t="shared" si="2371"/>
        <v>0</v>
      </c>
      <c r="KHM1906" s="1193"/>
      <c r="KHN1906" s="1193"/>
      <c r="KHO1906" s="2153" t="s">
        <v>769</v>
      </c>
      <c r="KHP1906" s="1800" t="s">
        <v>745</v>
      </c>
      <c r="KHQ1906" s="2156">
        <v>0</v>
      </c>
      <c r="KHR1906" s="2156">
        <v>17895</v>
      </c>
      <c r="KHS1906" s="2157">
        <v>0</v>
      </c>
      <c r="KHT1906" s="1230">
        <f t="shared" si="2373"/>
        <v>0</v>
      </c>
      <c r="KHU1906" s="1193"/>
      <c r="KHV1906" s="1193"/>
      <c r="KHW1906" s="2153" t="s">
        <v>769</v>
      </c>
      <c r="KHX1906" s="1800" t="s">
        <v>745</v>
      </c>
      <c r="KHY1906" s="2156">
        <v>0</v>
      </c>
      <c r="KHZ1906" s="2156">
        <v>17895</v>
      </c>
      <c r="KIA1906" s="2157">
        <v>0</v>
      </c>
      <c r="KIB1906" s="1230">
        <f t="shared" si="2375"/>
        <v>0</v>
      </c>
      <c r="KIC1906" s="1193"/>
      <c r="KID1906" s="1193"/>
      <c r="KIE1906" s="2153" t="s">
        <v>769</v>
      </c>
      <c r="KIF1906" s="1800" t="s">
        <v>745</v>
      </c>
      <c r="KIG1906" s="2156">
        <v>0</v>
      </c>
      <c r="KIH1906" s="2156">
        <v>17895</v>
      </c>
      <c r="KII1906" s="2157">
        <v>0</v>
      </c>
      <c r="KIJ1906" s="1230">
        <f t="shared" si="2377"/>
        <v>0</v>
      </c>
      <c r="KIK1906" s="1193"/>
      <c r="KIL1906" s="1193"/>
      <c r="KIM1906" s="2153" t="s">
        <v>769</v>
      </c>
      <c r="KIN1906" s="1800" t="s">
        <v>745</v>
      </c>
      <c r="KIO1906" s="2156">
        <v>0</v>
      </c>
      <c r="KIP1906" s="2156">
        <v>17895</v>
      </c>
      <c r="KIQ1906" s="2157">
        <v>0</v>
      </c>
      <c r="KIR1906" s="1230">
        <f t="shared" si="2379"/>
        <v>0</v>
      </c>
      <c r="KIS1906" s="1193"/>
      <c r="KIT1906" s="1193"/>
      <c r="KIU1906" s="2153" t="s">
        <v>769</v>
      </c>
      <c r="KIV1906" s="1800" t="s">
        <v>745</v>
      </c>
      <c r="KIW1906" s="2156">
        <v>0</v>
      </c>
      <c r="KIX1906" s="2156">
        <v>17895</v>
      </c>
      <c r="KIY1906" s="2157">
        <v>0</v>
      </c>
      <c r="KIZ1906" s="1230">
        <f t="shared" si="2381"/>
        <v>0</v>
      </c>
      <c r="KJA1906" s="1193"/>
      <c r="KJB1906" s="1193"/>
      <c r="KJC1906" s="2153" t="s">
        <v>769</v>
      </c>
      <c r="KJD1906" s="1800" t="s">
        <v>745</v>
      </c>
      <c r="KJE1906" s="2156">
        <v>0</v>
      </c>
      <c r="KJF1906" s="2156">
        <v>17895</v>
      </c>
      <c r="KJG1906" s="2157">
        <v>0</v>
      </c>
      <c r="KJH1906" s="1230">
        <f t="shared" si="2383"/>
        <v>0</v>
      </c>
      <c r="KJI1906" s="1193"/>
      <c r="KJJ1906" s="1193"/>
      <c r="KJK1906" s="2153" t="s">
        <v>769</v>
      </c>
      <c r="KJL1906" s="1800" t="s">
        <v>745</v>
      </c>
      <c r="KJM1906" s="2156">
        <v>0</v>
      </c>
      <c r="KJN1906" s="2156">
        <v>17895</v>
      </c>
      <c r="KJO1906" s="2157">
        <v>0</v>
      </c>
      <c r="KJP1906" s="1230">
        <f t="shared" si="2385"/>
        <v>0</v>
      </c>
      <c r="KJQ1906" s="1193"/>
      <c r="KJR1906" s="1193"/>
      <c r="KJS1906" s="2153" t="s">
        <v>769</v>
      </c>
      <c r="KJT1906" s="1800" t="s">
        <v>745</v>
      </c>
      <c r="KJU1906" s="2156">
        <v>0</v>
      </c>
      <c r="KJV1906" s="2156">
        <v>17895</v>
      </c>
      <c r="KJW1906" s="2157">
        <v>0</v>
      </c>
      <c r="KJX1906" s="1230">
        <f t="shared" si="2387"/>
        <v>0</v>
      </c>
      <c r="KJY1906" s="1193"/>
      <c r="KJZ1906" s="1193"/>
      <c r="KKA1906" s="2153" t="s">
        <v>769</v>
      </c>
      <c r="KKB1906" s="1800" t="s">
        <v>745</v>
      </c>
      <c r="KKC1906" s="2156">
        <v>0</v>
      </c>
      <c r="KKD1906" s="2156">
        <v>17895</v>
      </c>
      <c r="KKE1906" s="2157">
        <v>0</v>
      </c>
      <c r="KKF1906" s="1230">
        <f t="shared" si="2389"/>
        <v>0</v>
      </c>
      <c r="KKG1906" s="1193"/>
      <c r="KKH1906" s="1193"/>
      <c r="KKI1906" s="2153" t="s">
        <v>769</v>
      </c>
      <c r="KKJ1906" s="1800" t="s">
        <v>745</v>
      </c>
      <c r="KKK1906" s="2156">
        <v>0</v>
      </c>
      <c r="KKL1906" s="2156">
        <v>17895</v>
      </c>
      <c r="KKM1906" s="2157">
        <v>0</v>
      </c>
      <c r="KKN1906" s="1230">
        <f t="shared" si="2391"/>
        <v>0</v>
      </c>
      <c r="KKO1906" s="1193"/>
      <c r="KKP1906" s="1193"/>
      <c r="KKQ1906" s="2153" t="s">
        <v>769</v>
      </c>
      <c r="KKR1906" s="1800" t="s">
        <v>745</v>
      </c>
      <c r="KKS1906" s="2156">
        <v>0</v>
      </c>
      <c r="KKT1906" s="2156">
        <v>17895</v>
      </c>
      <c r="KKU1906" s="2157">
        <v>0</v>
      </c>
      <c r="KKV1906" s="1230">
        <f t="shared" si="2393"/>
        <v>0</v>
      </c>
      <c r="KKW1906" s="1193"/>
      <c r="KKX1906" s="1193"/>
      <c r="KKY1906" s="2153" t="s">
        <v>769</v>
      </c>
      <c r="KKZ1906" s="1800" t="s">
        <v>745</v>
      </c>
      <c r="KLA1906" s="2156">
        <v>0</v>
      </c>
      <c r="KLB1906" s="2156">
        <v>17895</v>
      </c>
      <c r="KLC1906" s="2157">
        <v>0</v>
      </c>
      <c r="KLD1906" s="1230">
        <f t="shared" si="2395"/>
        <v>0</v>
      </c>
      <c r="KLE1906" s="1193"/>
      <c r="KLF1906" s="1193"/>
      <c r="KLG1906" s="2153" t="s">
        <v>769</v>
      </c>
      <c r="KLH1906" s="1800" t="s">
        <v>745</v>
      </c>
      <c r="KLI1906" s="2156">
        <v>0</v>
      </c>
      <c r="KLJ1906" s="2156">
        <v>17895</v>
      </c>
      <c r="KLK1906" s="2157">
        <v>0</v>
      </c>
      <c r="KLL1906" s="1230">
        <f t="shared" si="2397"/>
        <v>0</v>
      </c>
      <c r="KLM1906" s="1193"/>
      <c r="KLN1906" s="1193"/>
      <c r="KLO1906" s="2153" t="s">
        <v>769</v>
      </c>
      <c r="KLP1906" s="1800" t="s">
        <v>745</v>
      </c>
      <c r="KLQ1906" s="2156">
        <v>0</v>
      </c>
      <c r="KLR1906" s="2156">
        <v>17895</v>
      </c>
      <c r="KLS1906" s="2157">
        <v>0</v>
      </c>
      <c r="KLT1906" s="1230">
        <f t="shared" si="2399"/>
        <v>0</v>
      </c>
      <c r="KLU1906" s="1193"/>
      <c r="KLV1906" s="1193"/>
      <c r="KLW1906" s="2153" t="s">
        <v>769</v>
      </c>
      <c r="KLX1906" s="1800" t="s">
        <v>745</v>
      </c>
      <c r="KLY1906" s="2156">
        <v>0</v>
      </c>
      <c r="KLZ1906" s="2156">
        <v>17895</v>
      </c>
      <c r="KMA1906" s="2157">
        <v>0</v>
      </c>
      <c r="KMB1906" s="1230">
        <f t="shared" si="2401"/>
        <v>0</v>
      </c>
      <c r="KMC1906" s="1193"/>
      <c r="KMD1906" s="1193"/>
      <c r="KME1906" s="2153" t="s">
        <v>769</v>
      </c>
      <c r="KMF1906" s="1800" t="s">
        <v>745</v>
      </c>
      <c r="KMG1906" s="2156">
        <v>0</v>
      </c>
      <c r="KMH1906" s="2156">
        <v>17895</v>
      </c>
      <c r="KMI1906" s="2157">
        <v>0</v>
      </c>
      <c r="KMJ1906" s="1230">
        <f t="shared" si="2403"/>
        <v>0</v>
      </c>
      <c r="KMK1906" s="1193"/>
      <c r="KML1906" s="1193"/>
      <c r="KMM1906" s="2153" t="s">
        <v>769</v>
      </c>
      <c r="KMN1906" s="1800" t="s">
        <v>745</v>
      </c>
      <c r="KMO1906" s="2156">
        <v>0</v>
      </c>
      <c r="KMP1906" s="2156">
        <v>17895</v>
      </c>
      <c r="KMQ1906" s="2157">
        <v>0</v>
      </c>
      <c r="KMR1906" s="1230">
        <f t="shared" si="2405"/>
        <v>0</v>
      </c>
      <c r="KMS1906" s="1193"/>
      <c r="KMT1906" s="1193"/>
      <c r="KMU1906" s="2153" t="s">
        <v>769</v>
      </c>
      <c r="KMV1906" s="1800" t="s">
        <v>745</v>
      </c>
      <c r="KMW1906" s="2156">
        <v>0</v>
      </c>
      <c r="KMX1906" s="2156">
        <v>17895</v>
      </c>
      <c r="KMY1906" s="2157">
        <v>0</v>
      </c>
      <c r="KMZ1906" s="1230">
        <f t="shared" si="2407"/>
        <v>0</v>
      </c>
      <c r="KNA1906" s="1193"/>
      <c r="KNB1906" s="1193"/>
      <c r="KNC1906" s="2153" t="s">
        <v>769</v>
      </c>
      <c r="KND1906" s="1800" t="s">
        <v>745</v>
      </c>
      <c r="KNE1906" s="2156">
        <v>0</v>
      </c>
      <c r="KNF1906" s="2156">
        <v>17895</v>
      </c>
      <c r="KNG1906" s="2157">
        <v>0</v>
      </c>
      <c r="KNH1906" s="1230">
        <f t="shared" si="2409"/>
        <v>0</v>
      </c>
      <c r="KNI1906" s="1193"/>
      <c r="KNJ1906" s="1193"/>
      <c r="KNK1906" s="2153" t="s">
        <v>769</v>
      </c>
      <c r="KNL1906" s="1800" t="s">
        <v>745</v>
      </c>
      <c r="KNM1906" s="2156">
        <v>0</v>
      </c>
      <c r="KNN1906" s="2156">
        <v>17895</v>
      </c>
      <c r="KNO1906" s="2157">
        <v>0</v>
      </c>
      <c r="KNP1906" s="1230">
        <f t="shared" si="2411"/>
        <v>0</v>
      </c>
      <c r="KNQ1906" s="1193"/>
      <c r="KNR1906" s="1193"/>
      <c r="KNS1906" s="2153" t="s">
        <v>769</v>
      </c>
      <c r="KNT1906" s="1800" t="s">
        <v>745</v>
      </c>
      <c r="KNU1906" s="2156">
        <v>0</v>
      </c>
      <c r="KNV1906" s="2156">
        <v>17895</v>
      </c>
      <c r="KNW1906" s="2157">
        <v>0</v>
      </c>
      <c r="KNX1906" s="1230">
        <f t="shared" si="2413"/>
        <v>0</v>
      </c>
      <c r="KNY1906" s="1193"/>
      <c r="KNZ1906" s="1193"/>
      <c r="KOA1906" s="2153" t="s">
        <v>769</v>
      </c>
      <c r="KOB1906" s="1800" t="s">
        <v>745</v>
      </c>
      <c r="KOC1906" s="2156">
        <v>0</v>
      </c>
      <c r="KOD1906" s="2156">
        <v>17895</v>
      </c>
      <c r="KOE1906" s="2157">
        <v>0</v>
      </c>
      <c r="KOF1906" s="1230">
        <f t="shared" si="2415"/>
        <v>0</v>
      </c>
      <c r="KOG1906" s="1193"/>
      <c r="KOH1906" s="1193"/>
      <c r="KOI1906" s="2153" t="s">
        <v>769</v>
      </c>
      <c r="KOJ1906" s="1800" t="s">
        <v>745</v>
      </c>
      <c r="KOK1906" s="2156">
        <v>0</v>
      </c>
      <c r="KOL1906" s="2156">
        <v>17895</v>
      </c>
      <c r="KOM1906" s="2157">
        <v>0</v>
      </c>
      <c r="KON1906" s="1230">
        <f t="shared" si="2417"/>
        <v>0</v>
      </c>
      <c r="KOO1906" s="1193"/>
      <c r="KOP1906" s="1193"/>
      <c r="KOQ1906" s="2153" t="s">
        <v>769</v>
      </c>
      <c r="KOR1906" s="1800" t="s">
        <v>745</v>
      </c>
      <c r="KOS1906" s="2156">
        <v>0</v>
      </c>
      <c r="KOT1906" s="2156">
        <v>17895</v>
      </c>
      <c r="KOU1906" s="2157">
        <v>0</v>
      </c>
      <c r="KOV1906" s="1230">
        <f t="shared" si="2419"/>
        <v>0</v>
      </c>
      <c r="KOW1906" s="1193"/>
      <c r="KOX1906" s="1193"/>
      <c r="KOY1906" s="2153" t="s">
        <v>769</v>
      </c>
      <c r="KOZ1906" s="1800" t="s">
        <v>745</v>
      </c>
      <c r="KPA1906" s="2156">
        <v>0</v>
      </c>
      <c r="KPB1906" s="2156">
        <v>17895</v>
      </c>
      <c r="KPC1906" s="2157">
        <v>0</v>
      </c>
      <c r="KPD1906" s="1230">
        <f t="shared" si="2421"/>
        <v>0</v>
      </c>
      <c r="KPE1906" s="1193"/>
      <c r="KPF1906" s="1193"/>
      <c r="KPG1906" s="2153" t="s">
        <v>769</v>
      </c>
      <c r="KPH1906" s="1800" t="s">
        <v>745</v>
      </c>
      <c r="KPI1906" s="2156">
        <v>0</v>
      </c>
      <c r="KPJ1906" s="2156">
        <v>17895</v>
      </c>
      <c r="KPK1906" s="2157">
        <v>0</v>
      </c>
      <c r="KPL1906" s="1230">
        <f t="shared" si="2423"/>
        <v>0</v>
      </c>
      <c r="KPM1906" s="1193"/>
      <c r="KPN1906" s="1193"/>
      <c r="KPO1906" s="2153" t="s">
        <v>769</v>
      </c>
      <c r="KPP1906" s="1800" t="s">
        <v>745</v>
      </c>
      <c r="KPQ1906" s="2156">
        <v>0</v>
      </c>
      <c r="KPR1906" s="2156">
        <v>17895</v>
      </c>
      <c r="KPS1906" s="2157">
        <v>0</v>
      </c>
      <c r="KPT1906" s="1230">
        <f t="shared" si="2425"/>
        <v>0</v>
      </c>
      <c r="KPU1906" s="1193"/>
      <c r="KPV1906" s="1193"/>
      <c r="KPW1906" s="2153" t="s">
        <v>769</v>
      </c>
      <c r="KPX1906" s="1800" t="s">
        <v>745</v>
      </c>
      <c r="KPY1906" s="2156">
        <v>0</v>
      </c>
      <c r="KPZ1906" s="2156">
        <v>17895</v>
      </c>
      <c r="KQA1906" s="2157">
        <v>0</v>
      </c>
      <c r="KQB1906" s="1230">
        <f t="shared" si="2427"/>
        <v>0</v>
      </c>
      <c r="KQC1906" s="1193"/>
      <c r="KQD1906" s="1193"/>
      <c r="KQE1906" s="2153" t="s">
        <v>769</v>
      </c>
      <c r="KQF1906" s="1800" t="s">
        <v>745</v>
      </c>
      <c r="KQG1906" s="2156">
        <v>0</v>
      </c>
      <c r="KQH1906" s="2156">
        <v>17895</v>
      </c>
      <c r="KQI1906" s="2157">
        <v>0</v>
      </c>
      <c r="KQJ1906" s="1230">
        <f t="shared" si="2429"/>
        <v>0</v>
      </c>
      <c r="KQK1906" s="1193"/>
      <c r="KQL1906" s="1193"/>
      <c r="KQM1906" s="2153" t="s">
        <v>769</v>
      </c>
      <c r="KQN1906" s="1800" t="s">
        <v>745</v>
      </c>
      <c r="KQO1906" s="2156">
        <v>0</v>
      </c>
      <c r="KQP1906" s="2156">
        <v>17895</v>
      </c>
      <c r="KQQ1906" s="2157">
        <v>0</v>
      </c>
      <c r="KQR1906" s="1230">
        <f t="shared" si="2431"/>
        <v>0</v>
      </c>
      <c r="KQS1906" s="1193"/>
      <c r="KQT1906" s="1193"/>
      <c r="KQU1906" s="2153" t="s">
        <v>769</v>
      </c>
      <c r="KQV1906" s="1800" t="s">
        <v>745</v>
      </c>
      <c r="KQW1906" s="2156">
        <v>0</v>
      </c>
      <c r="KQX1906" s="2156">
        <v>17895</v>
      </c>
      <c r="KQY1906" s="2157">
        <v>0</v>
      </c>
      <c r="KQZ1906" s="1230">
        <f t="shared" si="2433"/>
        <v>0</v>
      </c>
      <c r="KRA1906" s="1193"/>
      <c r="KRB1906" s="1193"/>
      <c r="KRC1906" s="2153" t="s">
        <v>769</v>
      </c>
      <c r="KRD1906" s="1800" t="s">
        <v>745</v>
      </c>
      <c r="KRE1906" s="2156">
        <v>0</v>
      </c>
      <c r="KRF1906" s="2156">
        <v>17895</v>
      </c>
      <c r="KRG1906" s="2157">
        <v>0</v>
      </c>
      <c r="KRH1906" s="1230">
        <f t="shared" si="2435"/>
        <v>0</v>
      </c>
      <c r="KRI1906" s="1193"/>
      <c r="KRJ1906" s="1193"/>
      <c r="KRK1906" s="2153" t="s">
        <v>769</v>
      </c>
      <c r="KRL1906" s="1800" t="s">
        <v>745</v>
      </c>
      <c r="KRM1906" s="2156">
        <v>0</v>
      </c>
      <c r="KRN1906" s="2156">
        <v>17895</v>
      </c>
      <c r="KRO1906" s="2157">
        <v>0</v>
      </c>
      <c r="KRP1906" s="1230">
        <f t="shared" si="2437"/>
        <v>0</v>
      </c>
      <c r="KRQ1906" s="1193"/>
      <c r="KRR1906" s="1193"/>
      <c r="KRS1906" s="2153" t="s">
        <v>769</v>
      </c>
      <c r="KRT1906" s="1800" t="s">
        <v>745</v>
      </c>
      <c r="KRU1906" s="2156">
        <v>0</v>
      </c>
      <c r="KRV1906" s="2156">
        <v>17895</v>
      </c>
      <c r="KRW1906" s="2157">
        <v>0</v>
      </c>
      <c r="KRX1906" s="1230">
        <f t="shared" si="2439"/>
        <v>0</v>
      </c>
      <c r="KRY1906" s="1193"/>
      <c r="KRZ1906" s="1193"/>
      <c r="KSA1906" s="2153" t="s">
        <v>769</v>
      </c>
      <c r="KSB1906" s="1800" t="s">
        <v>745</v>
      </c>
      <c r="KSC1906" s="2156">
        <v>0</v>
      </c>
      <c r="KSD1906" s="2156">
        <v>17895</v>
      </c>
      <c r="KSE1906" s="2157">
        <v>0</v>
      </c>
      <c r="KSF1906" s="1230">
        <f t="shared" si="2441"/>
        <v>0</v>
      </c>
      <c r="KSG1906" s="1193"/>
      <c r="KSH1906" s="1193"/>
      <c r="KSI1906" s="2153" t="s">
        <v>769</v>
      </c>
      <c r="KSJ1906" s="1800" t="s">
        <v>745</v>
      </c>
      <c r="KSK1906" s="2156">
        <v>0</v>
      </c>
      <c r="KSL1906" s="2156">
        <v>17895</v>
      </c>
      <c r="KSM1906" s="2157">
        <v>0</v>
      </c>
      <c r="KSN1906" s="1230">
        <f t="shared" si="2443"/>
        <v>0</v>
      </c>
      <c r="KSO1906" s="1193"/>
      <c r="KSP1906" s="1193"/>
      <c r="KSQ1906" s="2153" t="s">
        <v>769</v>
      </c>
      <c r="KSR1906" s="1800" t="s">
        <v>745</v>
      </c>
      <c r="KSS1906" s="2156">
        <v>0</v>
      </c>
      <c r="KST1906" s="2156">
        <v>17895</v>
      </c>
      <c r="KSU1906" s="2157">
        <v>0</v>
      </c>
      <c r="KSV1906" s="1230">
        <f t="shared" si="2445"/>
        <v>0</v>
      </c>
      <c r="KSW1906" s="1193"/>
      <c r="KSX1906" s="1193"/>
      <c r="KSY1906" s="2153" t="s">
        <v>769</v>
      </c>
      <c r="KSZ1906" s="1800" t="s">
        <v>745</v>
      </c>
      <c r="KTA1906" s="2156">
        <v>0</v>
      </c>
      <c r="KTB1906" s="2156">
        <v>17895</v>
      </c>
      <c r="KTC1906" s="2157">
        <v>0</v>
      </c>
      <c r="KTD1906" s="1230">
        <f t="shared" si="2447"/>
        <v>0</v>
      </c>
      <c r="KTE1906" s="1193"/>
      <c r="KTF1906" s="1193"/>
      <c r="KTG1906" s="2153" t="s">
        <v>769</v>
      </c>
      <c r="KTH1906" s="1800" t="s">
        <v>745</v>
      </c>
      <c r="KTI1906" s="2156">
        <v>0</v>
      </c>
      <c r="KTJ1906" s="2156">
        <v>17895</v>
      </c>
      <c r="KTK1906" s="2157">
        <v>0</v>
      </c>
      <c r="KTL1906" s="1230">
        <f t="shared" si="2449"/>
        <v>0</v>
      </c>
      <c r="KTM1906" s="1193"/>
      <c r="KTN1906" s="1193"/>
      <c r="KTO1906" s="2153" t="s">
        <v>769</v>
      </c>
      <c r="KTP1906" s="1800" t="s">
        <v>745</v>
      </c>
      <c r="KTQ1906" s="2156">
        <v>0</v>
      </c>
      <c r="KTR1906" s="2156">
        <v>17895</v>
      </c>
      <c r="KTS1906" s="2157">
        <v>0</v>
      </c>
      <c r="KTT1906" s="1230">
        <f t="shared" si="2451"/>
        <v>0</v>
      </c>
      <c r="KTU1906" s="1193"/>
      <c r="KTV1906" s="1193"/>
      <c r="KTW1906" s="2153" t="s">
        <v>769</v>
      </c>
      <c r="KTX1906" s="1800" t="s">
        <v>745</v>
      </c>
      <c r="KTY1906" s="2156">
        <v>0</v>
      </c>
      <c r="KTZ1906" s="2156">
        <v>17895</v>
      </c>
      <c r="KUA1906" s="2157">
        <v>0</v>
      </c>
      <c r="KUB1906" s="1230">
        <f t="shared" si="2453"/>
        <v>0</v>
      </c>
      <c r="KUC1906" s="1193"/>
      <c r="KUD1906" s="1193"/>
      <c r="KUE1906" s="2153" t="s">
        <v>769</v>
      </c>
      <c r="KUF1906" s="1800" t="s">
        <v>745</v>
      </c>
      <c r="KUG1906" s="2156">
        <v>0</v>
      </c>
      <c r="KUH1906" s="2156">
        <v>17895</v>
      </c>
      <c r="KUI1906" s="2157">
        <v>0</v>
      </c>
      <c r="KUJ1906" s="1230">
        <f t="shared" si="2455"/>
        <v>0</v>
      </c>
      <c r="KUK1906" s="1193"/>
      <c r="KUL1906" s="1193"/>
      <c r="KUM1906" s="2153" t="s">
        <v>769</v>
      </c>
      <c r="KUN1906" s="1800" t="s">
        <v>745</v>
      </c>
      <c r="KUO1906" s="2156">
        <v>0</v>
      </c>
      <c r="KUP1906" s="2156">
        <v>17895</v>
      </c>
      <c r="KUQ1906" s="2157">
        <v>0</v>
      </c>
      <c r="KUR1906" s="1230">
        <f t="shared" si="2457"/>
        <v>0</v>
      </c>
      <c r="KUS1906" s="1193"/>
      <c r="KUT1906" s="1193"/>
      <c r="KUU1906" s="2153" t="s">
        <v>769</v>
      </c>
      <c r="KUV1906" s="1800" t="s">
        <v>745</v>
      </c>
      <c r="KUW1906" s="2156">
        <v>0</v>
      </c>
      <c r="KUX1906" s="2156">
        <v>17895</v>
      </c>
      <c r="KUY1906" s="2157">
        <v>0</v>
      </c>
      <c r="KUZ1906" s="1230">
        <f t="shared" si="2459"/>
        <v>0</v>
      </c>
      <c r="KVA1906" s="1193"/>
      <c r="KVB1906" s="1193"/>
      <c r="KVC1906" s="2153" t="s">
        <v>769</v>
      </c>
      <c r="KVD1906" s="1800" t="s">
        <v>745</v>
      </c>
      <c r="KVE1906" s="2156">
        <v>0</v>
      </c>
      <c r="KVF1906" s="2156">
        <v>17895</v>
      </c>
      <c r="KVG1906" s="2157">
        <v>0</v>
      </c>
      <c r="KVH1906" s="1230">
        <f t="shared" si="2461"/>
        <v>0</v>
      </c>
      <c r="KVI1906" s="1193"/>
      <c r="KVJ1906" s="1193"/>
      <c r="KVK1906" s="2153" t="s">
        <v>769</v>
      </c>
      <c r="KVL1906" s="1800" t="s">
        <v>745</v>
      </c>
      <c r="KVM1906" s="2156">
        <v>0</v>
      </c>
      <c r="KVN1906" s="2156">
        <v>17895</v>
      </c>
      <c r="KVO1906" s="2157">
        <v>0</v>
      </c>
      <c r="KVP1906" s="1230">
        <f t="shared" si="2463"/>
        <v>0</v>
      </c>
      <c r="KVQ1906" s="1193"/>
      <c r="KVR1906" s="1193"/>
      <c r="KVS1906" s="2153" t="s">
        <v>769</v>
      </c>
      <c r="KVT1906" s="1800" t="s">
        <v>745</v>
      </c>
      <c r="KVU1906" s="2156">
        <v>0</v>
      </c>
      <c r="KVV1906" s="2156">
        <v>17895</v>
      </c>
      <c r="KVW1906" s="2157">
        <v>0</v>
      </c>
      <c r="KVX1906" s="1230">
        <f t="shared" si="2465"/>
        <v>0</v>
      </c>
      <c r="KVY1906" s="1193"/>
      <c r="KVZ1906" s="1193"/>
      <c r="KWA1906" s="2153" t="s">
        <v>769</v>
      </c>
      <c r="KWB1906" s="1800" t="s">
        <v>745</v>
      </c>
      <c r="KWC1906" s="2156">
        <v>0</v>
      </c>
      <c r="KWD1906" s="2156">
        <v>17895</v>
      </c>
      <c r="KWE1906" s="2157">
        <v>0</v>
      </c>
      <c r="KWF1906" s="1230">
        <f t="shared" si="2467"/>
        <v>0</v>
      </c>
      <c r="KWG1906" s="1193"/>
      <c r="KWH1906" s="1193"/>
      <c r="KWI1906" s="2153" t="s">
        <v>769</v>
      </c>
      <c r="KWJ1906" s="1800" t="s">
        <v>745</v>
      </c>
      <c r="KWK1906" s="2156">
        <v>0</v>
      </c>
      <c r="KWL1906" s="2156">
        <v>17895</v>
      </c>
      <c r="KWM1906" s="2157">
        <v>0</v>
      </c>
      <c r="KWN1906" s="1230">
        <f t="shared" si="2469"/>
        <v>0</v>
      </c>
      <c r="KWO1906" s="1193"/>
      <c r="KWP1906" s="1193"/>
      <c r="KWQ1906" s="2153" t="s">
        <v>769</v>
      </c>
      <c r="KWR1906" s="1800" t="s">
        <v>745</v>
      </c>
      <c r="KWS1906" s="2156">
        <v>0</v>
      </c>
      <c r="KWT1906" s="2156">
        <v>17895</v>
      </c>
      <c r="KWU1906" s="2157">
        <v>0</v>
      </c>
      <c r="KWV1906" s="1230">
        <f t="shared" si="2471"/>
        <v>0</v>
      </c>
      <c r="KWW1906" s="1193"/>
      <c r="KWX1906" s="1193"/>
      <c r="KWY1906" s="2153" t="s">
        <v>769</v>
      </c>
      <c r="KWZ1906" s="1800" t="s">
        <v>745</v>
      </c>
      <c r="KXA1906" s="2156">
        <v>0</v>
      </c>
      <c r="KXB1906" s="2156">
        <v>17895</v>
      </c>
      <c r="KXC1906" s="2157">
        <v>0</v>
      </c>
      <c r="KXD1906" s="1230">
        <f t="shared" si="2473"/>
        <v>0</v>
      </c>
      <c r="KXE1906" s="1193"/>
      <c r="KXF1906" s="1193"/>
      <c r="KXG1906" s="2153" t="s">
        <v>769</v>
      </c>
      <c r="KXH1906" s="1800" t="s">
        <v>745</v>
      </c>
      <c r="KXI1906" s="2156">
        <v>0</v>
      </c>
      <c r="KXJ1906" s="2156">
        <v>17895</v>
      </c>
      <c r="KXK1906" s="2157">
        <v>0</v>
      </c>
      <c r="KXL1906" s="1230">
        <f t="shared" si="2475"/>
        <v>0</v>
      </c>
      <c r="KXM1906" s="1193"/>
      <c r="KXN1906" s="1193"/>
      <c r="KXO1906" s="2153" t="s">
        <v>769</v>
      </c>
      <c r="KXP1906" s="1800" t="s">
        <v>745</v>
      </c>
      <c r="KXQ1906" s="2156">
        <v>0</v>
      </c>
      <c r="KXR1906" s="2156">
        <v>17895</v>
      </c>
      <c r="KXS1906" s="2157">
        <v>0</v>
      </c>
      <c r="KXT1906" s="1230">
        <f t="shared" si="2477"/>
        <v>0</v>
      </c>
      <c r="KXU1906" s="1193"/>
      <c r="KXV1906" s="1193"/>
      <c r="KXW1906" s="2153" t="s">
        <v>769</v>
      </c>
      <c r="KXX1906" s="1800" t="s">
        <v>745</v>
      </c>
      <c r="KXY1906" s="2156">
        <v>0</v>
      </c>
      <c r="KXZ1906" s="2156">
        <v>17895</v>
      </c>
      <c r="KYA1906" s="2157">
        <v>0</v>
      </c>
      <c r="KYB1906" s="1230">
        <f t="shared" si="2479"/>
        <v>0</v>
      </c>
      <c r="KYC1906" s="1193"/>
      <c r="KYD1906" s="1193"/>
      <c r="KYE1906" s="2153" t="s">
        <v>769</v>
      </c>
      <c r="KYF1906" s="1800" t="s">
        <v>745</v>
      </c>
      <c r="KYG1906" s="2156">
        <v>0</v>
      </c>
      <c r="KYH1906" s="2156">
        <v>17895</v>
      </c>
      <c r="KYI1906" s="2157">
        <v>0</v>
      </c>
      <c r="KYJ1906" s="1230">
        <f t="shared" si="2481"/>
        <v>0</v>
      </c>
      <c r="KYK1906" s="1193"/>
      <c r="KYL1906" s="1193"/>
      <c r="KYM1906" s="2153" t="s">
        <v>769</v>
      </c>
      <c r="KYN1906" s="1800" t="s">
        <v>745</v>
      </c>
      <c r="KYO1906" s="2156">
        <v>0</v>
      </c>
      <c r="KYP1906" s="2156">
        <v>17895</v>
      </c>
      <c r="KYQ1906" s="2157">
        <v>0</v>
      </c>
      <c r="KYR1906" s="1230">
        <f t="shared" si="2483"/>
        <v>0</v>
      </c>
      <c r="KYS1906" s="1193"/>
      <c r="KYT1906" s="1193"/>
      <c r="KYU1906" s="2153" t="s">
        <v>769</v>
      </c>
      <c r="KYV1906" s="1800" t="s">
        <v>745</v>
      </c>
      <c r="KYW1906" s="2156">
        <v>0</v>
      </c>
      <c r="KYX1906" s="2156">
        <v>17895</v>
      </c>
      <c r="KYY1906" s="2157">
        <v>0</v>
      </c>
      <c r="KYZ1906" s="1230">
        <f t="shared" si="2485"/>
        <v>0</v>
      </c>
      <c r="KZA1906" s="1193"/>
      <c r="KZB1906" s="1193"/>
      <c r="KZC1906" s="2153" t="s">
        <v>769</v>
      </c>
      <c r="KZD1906" s="1800" t="s">
        <v>745</v>
      </c>
      <c r="KZE1906" s="2156">
        <v>0</v>
      </c>
      <c r="KZF1906" s="2156">
        <v>17895</v>
      </c>
      <c r="KZG1906" s="2157">
        <v>0</v>
      </c>
      <c r="KZH1906" s="1230">
        <f t="shared" si="2487"/>
        <v>0</v>
      </c>
      <c r="KZI1906" s="1193"/>
      <c r="KZJ1906" s="1193"/>
      <c r="KZK1906" s="2153" t="s">
        <v>769</v>
      </c>
      <c r="KZL1906" s="1800" t="s">
        <v>745</v>
      </c>
      <c r="KZM1906" s="2156">
        <v>0</v>
      </c>
      <c r="KZN1906" s="2156">
        <v>17895</v>
      </c>
      <c r="KZO1906" s="2157">
        <v>0</v>
      </c>
      <c r="KZP1906" s="1230">
        <f t="shared" si="2489"/>
        <v>0</v>
      </c>
      <c r="KZQ1906" s="1193"/>
      <c r="KZR1906" s="1193"/>
      <c r="KZS1906" s="2153" t="s">
        <v>769</v>
      </c>
      <c r="KZT1906" s="1800" t="s">
        <v>745</v>
      </c>
      <c r="KZU1906" s="2156">
        <v>0</v>
      </c>
      <c r="KZV1906" s="2156">
        <v>17895</v>
      </c>
      <c r="KZW1906" s="2157">
        <v>0</v>
      </c>
      <c r="KZX1906" s="1230">
        <f t="shared" si="2491"/>
        <v>0</v>
      </c>
      <c r="KZY1906" s="1193"/>
      <c r="KZZ1906" s="1193"/>
      <c r="LAA1906" s="2153" t="s">
        <v>769</v>
      </c>
      <c r="LAB1906" s="1800" t="s">
        <v>745</v>
      </c>
      <c r="LAC1906" s="2156">
        <v>0</v>
      </c>
      <c r="LAD1906" s="2156">
        <v>17895</v>
      </c>
      <c r="LAE1906" s="2157">
        <v>0</v>
      </c>
      <c r="LAF1906" s="1230">
        <f t="shared" si="2493"/>
        <v>0</v>
      </c>
      <c r="LAG1906" s="1193"/>
      <c r="LAH1906" s="1193"/>
      <c r="LAI1906" s="2153" t="s">
        <v>769</v>
      </c>
      <c r="LAJ1906" s="1800" t="s">
        <v>745</v>
      </c>
      <c r="LAK1906" s="2156">
        <v>0</v>
      </c>
      <c r="LAL1906" s="2156">
        <v>17895</v>
      </c>
      <c r="LAM1906" s="2157">
        <v>0</v>
      </c>
      <c r="LAN1906" s="1230">
        <f t="shared" si="2495"/>
        <v>0</v>
      </c>
      <c r="LAO1906" s="1193"/>
      <c r="LAP1906" s="1193"/>
      <c r="LAQ1906" s="2153" t="s">
        <v>769</v>
      </c>
      <c r="LAR1906" s="1800" t="s">
        <v>745</v>
      </c>
      <c r="LAS1906" s="2156">
        <v>0</v>
      </c>
      <c r="LAT1906" s="2156">
        <v>17895</v>
      </c>
      <c r="LAU1906" s="2157">
        <v>0</v>
      </c>
      <c r="LAV1906" s="1230">
        <f t="shared" si="2497"/>
        <v>0</v>
      </c>
      <c r="LAW1906" s="1193"/>
      <c r="LAX1906" s="1193"/>
      <c r="LAY1906" s="2153" t="s">
        <v>769</v>
      </c>
      <c r="LAZ1906" s="1800" t="s">
        <v>745</v>
      </c>
      <c r="LBA1906" s="2156">
        <v>0</v>
      </c>
      <c r="LBB1906" s="2156">
        <v>17895</v>
      </c>
      <c r="LBC1906" s="2157">
        <v>0</v>
      </c>
      <c r="LBD1906" s="1230">
        <f t="shared" si="2499"/>
        <v>0</v>
      </c>
      <c r="LBE1906" s="1193"/>
      <c r="LBF1906" s="1193"/>
      <c r="LBG1906" s="2153" t="s">
        <v>769</v>
      </c>
      <c r="LBH1906" s="1800" t="s">
        <v>745</v>
      </c>
      <c r="LBI1906" s="2156">
        <v>0</v>
      </c>
      <c r="LBJ1906" s="2156">
        <v>17895</v>
      </c>
      <c r="LBK1906" s="2157">
        <v>0</v>
      </c>
      <c r="LBL1906" s="1230">
        <f t="shared" si="2501"/>
        <v>0</v>
      </c>
      <c r="LBM1906" s="1193"/>
      <c r="LBN1906" s="1193"/>
      <c r="LBO1906" s="2153" t="s">
        <v>769</v>
      </c>
      <c r="LBP1906" s="1800" t="s">
        <v>745</v>
      </c>
      <c r="LBQ1906" s="2156">
        <v>0</v>
      </c>
      <c r="LBR1906" s="2156">
        <v>17895</v>
      </c>
      <c r="LBS1906" s="2157">
        <v>0</v>
      </c>
      <c r="LBT1906" s="1230">
        <f t="shared" si="2503"/>
        <v>0</v>
      </c>
      <c r="LBU1906" s="1193"/>
      <c r="LBV1906" s="1193"/>
      <c r="LBW1906" s="2153" t="s">
        <v>769</v>
      </c>
      <c r="LBX1906" s="1800" t="s">
        <v>745</v>
      </c>
      <c r="LBY1906" s="2156">
        <v>0</v>
      </c>
      <c r="LBZ1906" s="2156">
        <v>17895</v>
      </c>
      <c r="LCA1906" s="2157">
        <v>0</v>
      </c>
      <c r="LCB1906" s="1230">
        <f t="shared" si="2505"/>
        <v>0</v>
      </c>
      <c r="LCC1906" s="1193"/>
      <c r="LCD1906" s="1193"/>
      <c r="LCE1906" s="2153" t="s">
        <v>769</v>
      </c>
      <c r="LCF1906" s="1800" t="s">
        <v>745</v>
      </c>
      <c r="LCG1906" s="2156">
        <v>0</v>
      </c>
      <c r="LCH1906" s="2156">
        <v>17895</v>
      </c>
      <c r="LCI1906" s="2157">
        <v>0</v>
      </c>
      <c r="LCJ1906" s="1230">
        <f t="shared" si="2507"/>
        <v>0</v>
      </c>
      <c r="LCK1906" s="1193"/>
      <c r="LCL1906" s="1193"/>
      <c r="LCM1906" s="2153" t="s">
        <v>769</v>
      </c>
      <c r="LCN1906" s="1800" t="s">
        <v>745</v>
      </c>
      <c r="LCO1906" s="2156">
        <v>0</v>
      </c>
      <c r="LCP1906" s="2156">
        <v>17895</v>
      </c>
      <c r="LCQ1906" s="2157">
        <v>0</v>
      </c>
      <c r="LCR1906" s="1230">
        <f t="shared" si="2509"/>
        <v>0</v>
      </c>
      <c r="LCS1906" s="1193"/>
      <c r="LCT1906" s="1193"/>
      <c r="LCU1906" s="2153" t="s">
        <v>769</v>
      </c>
      <c r="LCV1906" s="1800" t="s">
        <v>745</v>
      </c>
      <c r="LCW1906" s="2156">
        <v>0</v>
      </c>
      <c r="LCX1906" s="2156">
        <v>17895</v>
      </c>
      <c r="LCY1906" s="2157">
        <v>0</v>
      </c>
      <c r="LCZ1906" s="1230">
        <f t="shared" si="2511"/>
        <v>0</v>
      </c>
      <c r="LDA1906" s="1193"/>
      <c r="LDB1906" s="1193"/>
      <c r="LDC1906" s="2153" t="s">
        <v>769</v>
      </c>
      <c r="LDD1906" s="1800" t="s">
        <v>745</v>
      </c>
      <c r="LDE1906" s="2156">
        <v>0</v>
      </c>
      <c r="LDF1906" s="2156">
        <v>17895</v>
      </c>
      <c r="LDG1906" s="2157">
        <v>0</v>
      </c>
      <c r="LDH1906" s="1230">
        <f t="shared" si="2513"/>
        <v>0</v>
      </c>
      <c r="LDI1906" s="1193"/>
      <c r="LDJ1906" s="1193"/>
      <c r="LDK1906" s="2153" t="s">
        <v>769</v>
      </c>
      <c r="LDL1906" s="1800" t="s">
        <v>745</v>
      </c>
      <c r="LDM1906" s="2156">
        <v>0</v>
      </c>
      <c r="LDN1906" s="2156">
        <v>17895</v>
      </c>
      <c r="LDO1906" s="2157">
        <v>0</v>
      </c>
      <c r="LDP1906" s="1230">
        <f t="shared" si="2515"/>
        <v>0</v>
      </c>
      <c r="LDQ1906" s="1193"/>
      <c r="LDR1906" s="1193"/>
      <c r="LDS1906" s="2153" t="s">
        <v>769</v>
      </c>
      <c r="LDT1906" s="1800" t="s">
        <v>745</v>
      </c>
      <c r="LDU1906" s="2156">
        <v>0</v>
      </c>
      <c r="LDV1906" s="2156">
        <v>17895</v>
      </c>
      <c r="LDW1906" s="2157">
        <v>0</v>
      </c>
      <c r="LDX1906" s="1230">
        <f t="shared" si="2517"/>
        <v>0</v>
      </c>
      <c r="LDY1906" s="1193"/>
      <c r="LDZ1906" s="1193"/>
      <c r="LEA1906" s="2153" t="s">
        <v>769</v>
      </c>
      <c r="LEB1906" s="1800" t="s">
        <v>745</v>
      </c>
      <c r="LEC1906" s="2156">
        <v>0</v>
      </c>
      <c r="LED1906" s="2156">
        <v>17895</v>
      </c>
      <c r="LEE1906" s="2157">
        <v>0</v>
      </c>
      <c r="LEF1906" s="1230">
        <f t="shared" si="2519"/>
        <v>0</v>
      </c>
      <c r="LEG1906" s="1193"/>
      <c r="LEH1906" s="1193"/>
      <c r="LEI1906" s="2153" t="s">
        <v>769</v>
      </c>
      <c r="LEJ1906" s="1800" t="s">
        <v>745</v>
      </c>
      <c r="LEK1906" s="2156">
        <v>0</v>
      </c>
      <c r="LEL1906" s="2156">
        <v>17895</v>
      </c>
      <c r="LEM1906" s="2157">
        <v>0</v>
      </c>
      <c r="LEN1906" s="1230">
        <f t="shared" si="2521"/>
        <v>0</v>
      </c>
      <c r="LEO1906" s="1193"/>
      <c r="LEP1906" s="1193"/>
      <c r="LEQ1906" s="2153" t="s">
        <v>769</v>
      </c>
      <c r="LER1906" s="1800" t="s">
        <v>745</v>
      </c>
      <c r="LES1906" s="2156">
        <v>0</v>
      </c>
      <c r="LET1906" s="2156">
        <v>17895</v>
      </c>
      <c r="LEU1906" s="2157">
        <v>0</v>
      </c>
      <c r="LEV1906" s="1230">
        <f t="shared" si="2523"/>
        <v>0</v>
      </c>
      <c r="LEW1906" s="1193"/>
      <c r="LEX1906" s="1193"/>
      <c r="LEY1906" s="2153" t="s">
        <v>769</v>
      </c>
      <c r="LEZ1906" s="1800" t="s">
        <v>745</v>
      </c>
      <c r="LFA1906" s="2156">
        <v>0</v>
      </c>
      <c r="LFB1906" s="2156">
        <v>17895</v>
      </c>
      <c r="LFC1906" s="2157">
        <v>0</v>
      </c>
      <c r="LFD1906" s="1230">
        <f t="shared" si="2525"/>
        <v>0</v>
      </c>
      <c r="LFE1906" s="1193"/>
      <c r="LFF1906" s="1193"/>
      <c r="LFG1906" s="2153" t="s">
        <v>769</v>
      </c>
      <c r="LFH1906" s="1800" t="s">
        <v>745</v>
      </c>
      <c r="LFI1906" s="2156">
        <v>0</v>
      </c>
      <c r="LFJ1906" s="2156">
        <v>17895</v>
      </c>
      <c r="LFK1906" s="2157">
        <v>0</v>
      </c>
      <c r="LFL1906" s="1230">
        <f t="shared" si="2527"/>
        <v>0</v>
      </c>
      <c r="LFM1906" s="1193"/>
      <c r="LFN1906" s="1193"/>
      <c r="LFO1906" s="2153" t="s">
        <v>769</v>
      </c>
      <c r="LFP1906" s="1800" t="s">
        <v>745</v>
      </c>
      <c r="LFQ1906" s="2156">
        <v>0</v>
      </c>
      <c r="LFR1906" s="2156">
        <v>17895</v>
      </c>
      <c r="LFS1906" s="2157">
        <v>0</v>
      </c>
      <c r="LFT1906" s="1230">
        <f t="shared" si="2529"/>
        <v>0</v>
      </c>
      <c r="LFU1906" s="1193"/>
      <c r="LFV1906" s="1193"/>
      <c r="LFW1906" s="2153" t="s">
        <v>769</v>
      </c>
      <c r="LFX1906" s="1800" t="s">
        <v>745</v>
      </c>
      <c r="LFY1906" s="2156">
        <v>0</v>
      </c>
      <c r="LFZ1906" s="2156">
        <v>17895</v>
      </c>
      <c r="LGA1906" s="2157">
        <v>0</v>
      </c>
      <c r="LGB1906" s="1230">
        <f t="shared" si="2531"/>
        <v>0</v>
      </c>
      <c r="LGC1906" s="1193"/>
      <c r="LGD1906" s="1193"/>
      <c r="LGE1906" s="2153" t="s">
        <v>769</v>
      </c>
      <c r="LGF1906" s="1800" t="s">
        <v>745</v>
      </c>
      <c r="LGG1906" s="2156">
        <v>0</v>
      </c>
      <c r="LGH1906" s="2156">
        <v>17895</v>
      </c>
      <c r="LGI1906" s="2157">
        <v>0</v>
      </c>
      <c r="LGJ1906" s="1230">
        <f t="shared" si="2533"/>
        <v>0</v>
      </c>
      <c r="LGK1906" s="1193"/>
      <c r="LGL1906" s="1193"/>
      <c r="LGM1906" s="2153" t="s">
        <v>769</v>
      </c>
      <c r="LGN1906" s="1800" t="s">
        <v>745</v>
      </c>
      <c r="LGO1906" s="2156">
        <v>0</v>
      </c>
      <c r="LGP1906" s="2156">
        <v>17895</v>
      </c>
      <c r="LGQ1906" s="2157">
        <v>0</v>
      </c>
      <c r="LGR1906" s="1230">
        <f t="shared" si="2535"/>
        <v>0</v>
      </c>
      <c r="LGS1906" s="1193"/>
      <c r="LGT1906" s="1193"/>
      <c r="LGU1906" s="2153" t="s">
        <v>769</v>
      </c>
      <c r="LGV1906" s="1800" t="s">
        <v>745</v>
      </c>
      <c r="LGW1906" s="2156">
        <v>0</v>
      </c>
      <c r="LGX1906" s="2156">
        <v>17895</v>
      </c>
      <c r="LGY1906" s="2157">
        <v>0</v>
      </c>
      <c r="LGZ1906" s="1230">
        <f t="shared" si="2537"/>
        <v>0</v>
      </c>
      <c r="LHA1906" s="1193"/>
      <c r="LHB1906" s="1193"/>
      <c r="LHC1906" s="2153" t="s">
        <v>769</v>
      </c>
      <c r="LHD1906" s="1800" t="s">
        <v>745</v>
      </c>
      <c r="LHE1906" s="2156">
        <v>0</v>
      </c>
      <c r="LHF1906" s="2156">
        <v>17895</v>
      </c>
      <c r="LHG1906" s="2157">
        <v>0</v>
      </c>
      <c r="LHH1906" s="1230">
        <f t="shared" si="2539"/>
        <v>0</v>
      </c>
      <c r="LHI1906" s="1193"/>
      <c r="LHJ1906" s="1193"/>
      <c r="LHK1906" s="2153" t="s">
        <v>769</v>
      </c>
      <c r="LHL1906" s="1800" t="s">
        <v>745</v>
      </c>
      <c r="LHM1906" s="2156">
        <v>0</v>
      </c>
      <c r="LHN1906" s="2156">
        <v>17895</v>
      </c>
      <c r="LHO1906" s="2157">
        <v>0</v>
      </c>
      <c r="LHP1906" s="1230">
        <f t="shared" si="2541"/>
        <v>0</v>
      </c>
      <c r="LHQ1906" s="1193"/>
      <c r="LHR1906" s="1193"/>
      <c r="LHS1906" s="2153" t="s">
        <v>769</v>
      </c>
      <c r="LHT1906" s="1800" t="s">
        <v>745</v>
      </c>
      <c r="LHU1906" s="2156">
        <v>0</v>
      </c>
      <c r="LHV1906" s="2156">
        <v>17895</v>
      </c>
      <c r="LHW1906" s="2157">
        <v>0</v>
      </c>
      <c r="LHX1906" s="1230">
        <f t="shared" si="2543"/>
        <v>0</v>
      </c>
      <c r="LHY1906" s="1193"/>
      <c r="LHZ1906" s="1193"/>
      <c r="LIA1906" s="2153" t="s">
        <v>769</v>
      </c>
      <c r="LIB1906" s="1800" t="s">
        <v>745</v>
      </c>
      <c r="LIC1906" s="2156">
        <v>0</v>
      </c>
      <c r="LID1906" s="2156">
        <v>17895</v>
      </c>
      <c r="LIE1906" s="2157">
        <v>0</v>
      </c>
      <c r="LIF1906" s="1230">
        <f t="shared" si="2545"/>
        <v>0</v>
      </c>
      <c r="LIG1906" s="1193"/>
      <c r="LIH1906" s="1193"/>
      <c r="LII1906" s="2153" t="s">
        <v>769</v>
      </c>
      <c r="LIJ1906" s="1800" t="s">
        <v>745</v>
      </c>
      <c r="LIK1906" s="2156">
        <v>0</v>
      </c>
      <c r="LIL1906" s="2156">
        <v>17895</v>
      </c>
      <c r="LIM1906" s="2157">
        <v>0</v>
      </c>
      <c r="LIN1906" s="1230">
        <f t="shared" si="2547"/>
        <v>0</v>
      </c>
      <c r="LIO1906" s="1193"/>
      <c r="LIP1906" s="1193"/>
      <c r="LIQ1906" s="2153" t="s">
        <v>769</v>
      </c>
      <c r="LIR1906" s="1800" t="s">
        <v>745</v>
      </c>
      <c r="LIS1906" s="2156">
        <v>0</v>
      </c>
      <c r="LIT1906" s="2156">
        <v>17895</v>
      </c>
      <c r="LIU1906" s="2157">
        <v>0</v>
      </c>
      <c r="LIV1906" s="1230">
        <f t="shared" si="2549"/>
        <v>0</v>
      </c>
      <c r="LIW1906" s="1193"/>
      <c r="LIX1906" s="1193"/>
      <c r="LIY1906" s="2153" t="s">
        <v>769</v>
      </c>
      <c r="LIZ1906" s="1800" t="s">
        <v>745</v>
      </c>
      <c r="LJA1906" s="2156">
        <v>0</v>
      </c>
      <c r="LJB1906" s="2156">
        <v>17895</v>
      </c>
      <c r="LJC1906" s="2157">
        <v>0</v>
      </c>
      <c r="LJD1906" s="1230">
        <f t="shared" si="2551"/>
        <v>0</v>
      </c>
      <c r="LJE1906" s="1193"/>
      <c r="LJF1906" s="1193"/>
      <c r="LJG1906" s="2153" t="s">
        <v>769</v>
      </c>
      <c r="LJH1906" s="1800" t="s">
        <v>745</v>
      </c>
      <c r="LJI1906" s="2156">
        <v>0</v>
      </c>
      <c r="LJJ1906" s="2156">
        <v>17895</v>
      </c>
      <c r="LJK1906" s="2157">
        <v>0</v>
      </c>
      <c r="LJL1906" s="1230">
        <f t="shared" si="2553"/>
        <v>0</v>
      </c>
      <c r="LJM1906" s="1193"/>
      <c r="LJN1906" s="1193"/>
      <c r="LJO1906" s="2153" t="s">
        <v>769</v>
      </c>
      <c r="LJP1906" s="1800" t="s">
        <v>745</v>
      </c>
      <c r="LJQ1906" s="2156">
        <v>0</v>
      </c>
      <c r="LJR1906" s="2156">
        <v>17895</v>
      </c>
      <c r="LJS1906" s="2157">
        <v>0</v>
      </c>
      <c r="LJT1906" s="1230">
        <f t="shared" si="2555"/>
        <v>0</v>
      </c>
      <c r="LJU1906" s="1193"/>
      <c r="LJV1906" s="1193"/>
      <c r="LJW1906" s="2153" t="s">
        <v>769</v>
      </c>
      <c r="LJX1906" s="1800" t="s">
        <v>745</v>
      </c>
      <c r="LJY1906" s="2156">
        <v>0</v>
      </c>
      <c r="LJZ1906" s="2156">
        <v>17895</v>
      </c>
      <c r="LKA1906" s="2157">
        <v>0</v>
      </c>
      <c r="LKB1906" s="1230">
        <f t="shared" si="2557"/>
        <v>0</v>
      </c>
      <c r="LKC1906" s="1193"/>
      <c r="LKD1906" s="1193"/>
      <c r="LKE1906" s="2153" t="s">
        <v>769</v>
      </c>
      <c r="LKF1906" s="1800" t="s">
        <v>745</v>
      </c>
      <c r="LKG1906" s="2156">
        <v>0</v>
      </c>
      <c r="LKH1906" s="2156">
        <v>17895</v>
      </c>
      <c r="LKI1906" s="2157">
        <v>0</v>
      </c>
      <c r="LKJ1906" s="1230">
        <f t="shared" si="2559"/>
        <v>0</v>
      </c>
      <c r="LKK1906" s="1193"/>
      <c r="LKL1906" s="1193"/>
      <c r="LKM1906" s="2153" t="s">
        <v>769</v>
      </c>
      <c r="LKN1906" s="1800" t="s">
        <v>745</v>
      </c>
      <c r="LKO1906" s="2156">
        <v>0</v>
      </c>
      <c r="LKP1906" s="2156">
        <v>17895</v>
      </c>
      <c r="LKQ1906" s="2157">
        <v>0</v>
      </c>
      <c r="LKR1906" s="1230">
        <f t="shared" si="2561"/>
        <v>0</v>
      </c>
      <c r="LKS1906" s="1193"/>
      <c r="LKT1906" s="1193"/>
      <c r="LKU1906" s="2153" t="s">
        <v>769</v>
      </c>
      <c r="LKV1906" s="1800" t="s">
        <v>745</v>
      </c>
      <c r="LKW1906" s="2156">
        <v>0</v>
      </c>
      <c r="LKX1906" s="2156">
        <v>17895</v>
      </c>
      <c r="LKY1906" s="2157">
        <v>0</v>
      </c>
      <c r="LKZ1906" s="1230">
        <f t="shared" si="2563"/>
        <v>0</v>
      </c>
      <c r="LLA1906" s="1193"/>
      <c r="LLB1906" s="1193"/>
      <c r="LLC1906" s="2153" t="s">
        <v>769</v>
      </c>
      <c r="LLD1906" s="1800" t="s">
        <v>745</v>
      </c>
      <c r="LLE1906" s="2156">
        <v>0</v>
      </c>
      <c r="LLF1906" s="2156">
        <v>17895</v>
      </c>
      <c r="LLG1906" s="2157">
        <v>0</v>
      </c>
      <c r="LLH1906" s="1230">
        <f t="shared" si="2565"/>
        <v>0</v>
      </c>
      <c r="LLI1906" s="1193"/>
      <c r="LLJ1906" s="1193"/>
      <c r="LLK1906" s="2153" t="s">
        <v>769</v>
      </c>
      <c r="LLL1906" s="1800" t="s">
        <v>745</v>
      </c>
      <c r="LLM1906" s="2156">
        <v>0</v>
      </c>
      <c r="LLN1906" s="2156">
        <v>17895</v>
      </c>
      <c r="LLO1906" s="2157">
        <v>0</v>
      </c>
      <c r="LLP1906" s="1230">
        <f t="shared" si="2567"/>
        <v>0</v>
      </c>
      <c r="LLQ1906" s="1193"/>
      <c r="LLR1906" s="1193"/>
      <c r="LLS1906" s="2153" t="s">
        <v>769</v>
      </c>
      <c r="LLT1906" s="1800" t="s">
        <v>745</v>
      </c>
      <c r="LLU1906" s="2156">
        <v>0</v>
      </c>
      <c r="LLV1906" s="2156">
        <v>17895</v>
      </c>
      <c r="LLW1906" s="2157">
        <v>0</v>
      </c>
      <c r="LLX1906" s="1230">
        <f t="shared" si="2569"/>
        <v>0</v>
      </c>
      <c r="LLY1906" s="1193"/>
      <c r="LLZ1906" s="1193"/>
      <c r="LMA1906" s="2153" t="s">
        <v>769</v>
      </c>
      <c r="LMB1906" s="1800" t="s">
        <v>745</v>
      </c>
      <c r="LMC1906" s="2156">
        <v>0</v>
      </c>
      <c r="LMD1906" s="2156">
        <v>17895</v>
      </c>
      <c r="LME1906" s="2157">
        <v>0</v>
      </c>
      <c r="LMF1906" s="1230">
        <f t="shared" si="2571"/>
        <v>0</v>
      </c>
      <c r="LMG1906" s="1193"/>
      <c r="LMH1906" s="1193"/>
      <c r="LMI1906" s="2153" t="s">
        <v>769</v>
      </c>
      <c r="LMJ1906" s="1800" t="s">
        <v>745</v>
      </c>
      <c r="LMK1906" s="2156">
        <v>0</v>
      </c>
      <c r="LML1906" s="2156">
        <v>17895</v>
      </c>
      <c r="LMM1906" s="2157">
        <v>0</v>
      </c>
      <c r="LMN1906" s="1230">
        <f t="shared" si="2573"/>
        <v>0</v>
      </c>
      <c r="LMO1906" s="1193"/>
      <c r="LMP1906" s="1193"/>
      <c r="LMQ1906" s="2153" t="s">
        <v>769</v>
      </c>
      <c r="LMR1906" s="1800" t="s">
        <v>745</v>
      </c>
      <c r="LMS1906" s="2156">
        <v>0</v>
      </c>
      <c r="LMT1906" s="2156">
        <v>17895</v>
      </c>
      <c r="LMU1906" s="2157">
        <v>0</v>
      </c>
      <c r="LMV1906" s="1230">
        <f t="shared" si="2575"/>
        <v>0</v>
      </c>
      <c r="LMW1906" s="1193"/>
      <c r="LMX1906" s="1193"/>
      <c r="LMY1906" s="2153" t="s">
        <v>769</v>
      </c>
      <c r="LMZ1906" s="1800" t="s">
        <v>745</v>
      </c>
      <c r="LNA1906" s="2156">
        <v>0</v>
      </c>
      <c r="LNB1906" s="2156">
        <v>17895</v>
      </c>
      <c r="LNC1906" s="2157">
        <v>0</v>
      </c>
      <c r="LND1906" s="1230">
        <f t="shared" si="2577"/>
        <v>0</v>
      </c>
      <c r="LNE1906" s="1193"/>
      <c r="LNF1906" s="1193"/>
      <c r="LNG1906" s="2153" t="s">
        <v>769</v>
      </c>
      <c r="LNH1906" s="1800" t="s">
        <v>745</v>
      </c>
      <c r="LNI1906" s="2156">
        <v>0</v>
      </c>
      <c r="LNJ1906" s="2156">
        <v>17895</v>
      </c>
      <c r="LNK1906" s="2157">
        <v>0</v>
      </c>
      <c r="LNL1906" s="1230">
        <f t="shared" si="2579"/>
        <v>0</v>
      </c>
      <c r="LNM1906" s="1193"/>
      <c r="LNN1906" s="1193"/>
      <c r="LNO1906" s="2153" t="s">
        <v>769</v>
      </c>
      <c r="LNP1906" s="1800" t="s">
        <v>745</v>
      </c>
      <c r="LNQ1906" s="2156">
        <v>0</v>
      </c>
      <c r="LNR1906" s="2156">
        <v>17895</v>
      </c>
      <c r="LNS1906" s="2157">
        <v>0</v>
      </c>
      <c r="LNT1906" s="1230">
        <f t="shared" si="2581"/>
        <v>0</v>
      </c>
      <c r="LNU1906" s="1193"/>
      <c r="LNV1906" s="1193"/>
      <c r="LNW1906" s="2153" t="s">
        <v>769</v>
      </c>
      <c r="LNX1906" s="1800" t="s">
        <v>745</v>
      </c>
      <c r="LNY1906" s="2156">
        <v>0</v>
      </c>
      <c r="LNZ1906" s="2156">
        <v>17895</v>
      </c>
      <c r="LOA1906" s="2157">
        <v>0</v>
      </c>
      <c r="LOB1906" s="1230">
        <f t="shared" si="2583"/>
        <v>0</v>
      </c>
      <c r="LOC1906" s="1193"/>
      <c r="LOD1906" s="1193"/>
      <c r="LOE1906" s="2153" t="s">
        <v>769</v>
      </c>
      <c r="LOF1906" s="1800" t="s">
        <v>745</v>
      </c>
      <c r="LOG1906" s="2156">
        <v>0</v>
      </c>
      <c r="LOH1906" s="2156">
        <v>17895</v>
      </c>
      <c r="LOI1906" s="2157">
        <v>0</v>
      </c>
      <c r="LOJ1906" s="1230">
        <f t="shared" si="2585"/>
        <v>0</v>
      </c>
      <c r="LOK1906" s="1193"/>
      <c r="LOL1906" s="1193"/>
      <c r="LOM1906" s="2153" t="s">
        <v>769</v>
      </c>
      <c r="LON1906" s="1800" t="s">
        <v>745</v>
      </c>
      <c r="LOO1906" s="2156">
        <v>0</v>
      </c>
      <c r="LOP1906" s="2156">
        <v>17895</v>
      </c>
      <c r="LOQ1906" s="2157">
        <v>0</v>
      </c>
      <c r="LOR1906" s="1230">
        <f t="shared" si="2587"/>
        <v>0</v>
      </c>
      <c r="LOS1906" s="1193"/>
      <c r="LOT1906" s="1193"/>
      <c r="LOU1906" s="2153" t="s">
        <v>769</v>
      </c>
      <c r="LOV1906" s="1800" t="s">
        <v>745</v>
      </c>
      <c r="LOW1906" s="2156">
        <v>0</v>
      </c>
      <c r="LOX1906" s="2156">
        <v>17895</v>
      </c>
      <c r="LOY1906" s="2157">
        <v>0</v>
      </c>
      <c r="LOZ1906" s="1230">
        <f t="shared" si="2589"/>
        <v>0</v>
      </c>
      <c r="LPA1906" s="1193"/>
      <c r="LPB1906" s="1193"/>
      <c r="LPC1906" s="2153" t="s">
        <v>769</v>
      </c>
      <c r="LPD1906" s="1800" t="s">
        <v>745</v>
      </c>
      <c r="LPE1906" s="2156">
        <v>0</v>
      </c>
      <c r="LPF1906" s="2156">
        <v>17895</v>
      </c>
      <c r="LPG1906" s="2157">
        <v>0</v>
      </c>
      <c r="LPH1906" s="1230">
        <f t="shared" si="2591"/>
        <v>0</v>
      </c>
      <c r="LPI1906" s="1193"/>
      <c r="LPJ1906" s="1193"/>
      <c r="LPK1906" s="2153" t="s">
        <v>769</v>
      </c>
      <c r="LPL1906" s="1800" t="s">
        <v>745</v>
      </c>
      <c r="LPM1906" s="2156">
        <v>0</v>
      </c>
      <c r="LPN1906" s="2156">
        <v>17895</v>
      </c>
      <c r="LPO1906" s="2157">
        <v>0</v>
      </c>
      <c r="LPP1906" s="1230">
        <f t="shared" si="2593"/>
        <v>0</v>
      </c>
      <c r="LPQ1906" s="1193"/>
      <c r="LPR1906" s="1193"/>
      <c r="LPS1906" s="2153" t="s">
        <v>769</v>
      </c>
      <c r="LPT1906" s="1800" t="s">
        <v>745</v>
      </c>
      <c r="LPU1906" s="2156">
        <v>0</v>
      </c>
      <c r="LPV1906" s="2156">
        <v>17895</v>
      </c>
      <c r="LPW1906" s="2157">
        <v>0</v>
      </c>
      <c r="LPX1906" s="1230">
        <f t="shared" si="2595"/>
        <v>0</v>
      </c>
      <c r="LPY1906" s="1193"/>
      <c r="LPZ1906" s="1193"/>
      <c r="LQA1906" s="2153" t="s">
        <v>769</v>
      </c>
      <c r="LQB1906" s="1800" t="s">
        <v>745</v>
      </c>
      <c r="LQC1906" s="2156">
        <v>0</v>
      </c>
      <c r="LQD1906" s="2156">
        <v>17895</v>
      </c>
      <c r="LQE1906" s="2157">
        <v>0</v>
      </c>
      <c r="LQF1906" s="1230">
        <f t="shared" si="2597"/>
        <v>0</v>
      </c>
      <c r="LQG1906" s="1193"/>
      <c r="LQH1906" s="1193"/>
      <c r="LQI1906" s="2153" t="s">
        <v>769</v>
      </c>
      <c r="LQJ1906" s="1800" t="s">
        <v>745</v>
      </c>
      <c r="LQK1906" s="2156">
        <v>0</v>
      </c>
      <c r="LQL1906" s="2156">
        <v>17895</v>
      </c>
      <c r="LQM1906" s="2157">
        <v>0</v>
      </c>
      <c r="LQN1906" s="1230">
        <f t="shared" si="2599"/>
        <v>0</v>
      </c>
      <c r="LQO1906" s="1193"/>
      <c r="LQP1906" s="1193"/>
      <c r="LQQ1906" s="2153" t="s">
        <v>769</v>
      </c>
      <c r="LQR1906" s="1800" t="s">
        <v>745</v>
      </c>
      <c r="LQS1906" s="2156">
        <v>0</v>
      </c>
      <c r="LQT1906" s="2156">
        <v>17895</v>
      </c>
      <c r="LQU1906" s="2157">
        <v>0</v>
      </c>
      <c r="LQV1906" s="1230">
        <f t="shared" si="2601"/>
        <v>0</v>
      </c>
      <c r="LQW1906" s="1193"/>
      <c r="LQX1906" s="1193"/>
      <c r="LQY1906" s="2153" t="s">
        <v>769</v>
      </c>
      <c r="LQZ1906" s="1800" t="s">
        <v>745</v>
      </c>
      <c r="LRA1906" s="2156">
        <v>0</v>
      </c>
      <c r="LRB1906" s="2156">
        <v>17895</v>
      </c>
      <c r="LRC1906" s="2157">
        <v>0</v>
      </c>
      <c r="LRD1906" s="1230">
        <f t="shared" si="2603"/>
        <v>0</v>
      </c>
      <c r="LRE1906" s="1193"/>
      <c r="LRF1906" s="1193"/>
      <c r="LRG1906" s="2153" t="s">
        <v>769</v>
      </c>
      <c r="LRH1906" s="1800" t="s">
        <v>745</v>
      </c>
      <c r="LRI1906" s="2156">
        <v>0</v>
      </c>
      <c r="LRJ1906" s="2156">
        <v>17895</v>
      </c>
      <c r="LRK1906" s="2157">
        <v>0</v>
      </c>
      <c r="LRL1906" s="1230">
        <f t="shared" si="2605"/>
        <v>0</v>
      </c>
      <c r="LRM1906" s="1193"/>
      <c r="LRN1906" s="1193"/>
      <c r="LRO1906" s="2153" t="s">
        <v>769</v>
      </c>
      <c r="LRP1906" s="1800" t="s">
        <v>745</v>
      </c>
      <c r="LRQ1906" s="2156">
        <v>0</v>
      </c>
      <c r="LRR1906" s="2156">
        <v>17895</v>
      </c>
      <c r="LRS1906" s="2157">
        <v>0</v>
      </c>
      <c r="LRT1906" s="1230">
        <f t="shared" si="2607"/>
        <v>0</v>
      </c>
      <c r="LRU1906" s="1193"/>
      <c r="LRV1906" s="1193"/>
      <c r="LRW1906" s="2153" t="s">
        <v>769</v>
      </c>
      <c r="LRX1906" s="1800" t="s">
        <v>745</v>
      </c>
      <c r="LRY1906" s="2156">
        <v>0</v>
      </c>
      <c r="LRZ1906" s="2156">
        <v>17895</v>
      </c>
      <c r="LSA1906" s="2157">
        <v>0</v>
      </c>
      <c r="LSB1906" s="1230">
        <f t="shared" si="2609"/>
        <v>0</v>
      </c>
      <c r="LSC1906" s="1193"/>
      <c r="LSD1906" s="1193"/>
      <c r="LSE1906" s="2153" t="s">
        <v>769</v>
      </c>
      <c r="LSF1906" s="1800" t="s">
        <v>745</v>
      </c>
      <c r="LSG1906" s="2156">
        <v>0</v>
      </c>
      <c r="LSH1906" s="2156">
        <v>17895</v>
      </c>
      <c r="LSI1906" s="2157">
        <v>0</v>
      </c>
      <c r="LSJ1906" s="1230">
        <f t="shared" si="2611"/>
        <v>0</v>
      </c>
      <c r="LSK1906" s="1193"/>
      <c r="LSL1906" s="1193"/>
      <c r="LSM1906" s="2153" t="s">
        <v>769</v>
      </c>
      <c r="LSN1906" s="1800" t="s">
        <v>745</v>
      </c>
      <c r="LSO1906" s="2156">
        <v>0</v>
      </c>
      <c r="LSP1906" s="2156">
        <v>17895</v>
      </c>
      <c r="LSQ1906" s="2157">
        <v>0</v>
      </c>
      <c r="LSR1906" s="1230">
        <f t="shared" si="2613"/>
        <v>0</v>
      </c>
      <c r="LSS1906" s="1193"/>
      <c r="LST1906" s="1193"/>
      <c r="LSU1906" s="2153" t="s">
        <v>769</v>
      </c>
      <c r="LSV1906" s="1800" t="s">
        <v>745</v>
      </c>
      <c r="LSW1906" s="2156">
        <v>0</v>
      </c>
      <c r="LSX1906" s="2156">
        <v>17895</v>
      </c>
      <c r="LSY1906" s="2157">
        <v>0</v>
      </c>
      <c r="LSZ1906" s="1230">
        <f t="shared" si="2615"/>
        <v>0</v>
      </c>
      <c r="LTA1906" s="1193"/>
      <c r="LTB1906" s="1193"/>
      <c r="LTC1906" s="2153" t="s">
        <v>769</v>
      </c>
      <c r="LTD1906" s="1800" t="s">
        <v>745</v>
      </c>
      <c r="LTE1906" s="2156">
        <v>0</v>
      </c>
      <c r="LTF1906" s="2156">
        <v>17895</v>
      </c>
      <c r="LTG1906" s="2157">
        <v>0</v>
      </c>
      <c r="LTH1906" s="1230">
        <f t="shared" si="2617"/>
        <v>0</v>
      </c>
      <c r="LTI1906" s="1193"/>
      <c r="LTJ1906" s="1193"/>
      <c r="LTK1906" s="2153" t="s">
        <v>769</v>
      </c>
      <c r="LTL1906" s="1800" t="s">
        <v>745</v>
      </c>
      <c r="LTM1906" s="2156">
        <v>0</v>
      </c>
      <c r="LTN1906" s="2156">
        <v>17895</v>
      </c>
      <c r="LTO1906" s="2157">
        <v>0</v>
      </c>
      <c r="LTP1906" s="1230">
        <f t="shared" si="2619"/>
        <v>0</v>
      </c>
      <c r="LTQ1906" s="1193"/>
      <c r="LTR1906" s="1193"/>
      <c r="LTS1906" s="2153" t="s">
        <v>769</v>
      </c>
      <c r="LTT1906" s="1800" t="s">
        <v>745</v>
      </c>
      <c r="LTU1906" s="2156">
        <v>0</v>
      </c>
      <c r="LTV1906" s="2156">
        <v>17895</v>
      </c>
      <c r="LTW1906" s="2157">
        <v>0</v>
      </c>
      <c r="LTX1906" s="1230">
        <f t="shared" si="2621"/>
        <v>0</v>
      </c>
      <c r="LTY1906" s="1193"/>
      <c r="LTZ1906" s="1193"/>
      <c r="LUA1906" s="2153" t="s">
        <v>769</v>
      </c>
      <c r="LUB1906" s="1800" t="s">
        <v>745</v>
      </c>
      <c r="LUC1906" s="2156">
        <v>0</v>
      </c>
      <c r="LUD1906" s="2156">
        <v>17895</v>
      </c>
      <c r="LUE1906" s="2157">
        <v>0</v>
      </c>
      <c r="LUF1906" s="1230">
        <f t="shared" si="2623"/>
        <v>0</v>
      </c>
      <c r="LUG1906" s="1193"/>
      <c r="LUH1906" s="1193"/>
      <c r="LUI1906" s="2153" t="s">
        <v>769</v>
      </c>
      <c r="LUJ1906" s="1800" t="s">
        <v>745</v>
      </c>
      <c r="LUK1906" s="2156">
        <v>0</v>
      </c>
      <c r="LUL1906" s="2156">
        <v>17895</v>
      </c>
      <c r="LUM1906" s="2157">
        <v>0</v>
      </c>
      <c r="LUN1906" s="1230">
        <f t="shared" si="2625"/>
        <v>0</v>
      </c>
      <c r="LUO1906" s="1193"/>
      <c r="LUP1906" s="1193"/>
      <c r="LUQ1906" s="2153" t="s">
        <v>769</v>
      </c>
      <c r="LUR1906" s="1800" t="s">
        <v>745</v>
      </c>
      <c r="LUS1906" s="2156">
        <v>0</v>
      </c>
      <c r="LUT1906" s="2156">
        <v>17895</v>
      </c>
      <c r="LUU1906" s="2157">
        <v>0</v>
      </c>
      <c r="LUV1906" s="1230">
        <f t="shared" si="2627"/>
        <v>0</v>
      </c>
      <c r="LUW1906" s="1193"/>
      <c r="LUX1906" s="1193"/>
      <c r="LUY1906" s="2153" t="s">
        <v>769</v>
      </c>
      <c r="LUZ1906" s="1800" t="s">
        <v>745</v>
      </c>
      <c r="LVA1906" s="2156">
        <v>0</v>
      </c>
      <c r="LVB1906" s="2156">
        <v>17895</v>
      </c>
      <c r="LVC1906" s="2157">
        <v>0</v>
      </c>
      <c r="LVD1906" s="1230">
        <f t="shared" si="2629"/>
        <v>0</v>
      </c>
      <c r="LVE1906" s="1193"/>
      <c r="LVF1906" s="1193"/>
      <c r="LVG1906" s="2153" t="s">
        <v>769</v>
      </c>
      <c r="LVH1906" s="1800" t="s">
        <v>745</v>
      </c>
      <c r="LVI1906" s="2156">
        <v>0</v>
      </c>
      <c r="LVJ1906" s="2156">
        <v>17895</v>
      </c>
      <c r="LVK1906" s="2157">
        <v>0</v>
      </c>
      <c r="LVL1906" s="1230">
        <f t="shared" si="2631"/>
        <v>0</v>
      </c>
      <c r="LVM1906" s="1193"/>
      <c r="LVN1906" s="1193"/>
      <c r="LVO1906" s="2153" t="s">
        <v>769</v>
      </c>
      <c r="LVP1906" s="1800" t="s">
        <v>745</v>
      </c>
      <c r="LVQ1906" s="2156">
        <v>0</v>
      </c>
      <c r="LVR1906" s="2156">
        <v>17895</v>
      </c>
      <c r="LVS1906" s="2157">
        <v>0</v>
      </c>
      <c r="LVT1906" s="1230">
        <f t="shared" si="2633"/>
        <v>0</v>
      </c>
      <c r="LVU1906" s="1193"/>
      <c r="LVV1906" s="1193"/>
      <c r="LVW1906" s="2153" t="s">
        <v>769</v>
      </c>
      <c r="LVX1906" s="1800" t="s">
        <v>745</v>
      </c>
      <c r="LVY1906" s="2156">
        <v>0</v>
      </c>
      <c r="LVZ1906" s="2156">
        <v>17895</v>
      </c>
      <c r="LWA1906" s="2157">
        <v>0</v>
      </c>
      <c r="LWB1906" s="1230">
        <f t="shared" si="2635"/>
        <v>0</v>
      </c>
      <c r="LWC1906" s="1193"/>
      <c r="LWD1906" s="1193"/>
      <c r="LWE1906" s="2153" t="s">
        <v>769</v>
      </c>
      <c r="LWF1906" s="1800" t="s">
        <v>745</v>
      </c>
      <c r="LWG1906" s="2156">
        <v>0</v>
      </c>
      <c r="LWH1906" s="2156">
        <v>17895</v>
      </c>
      <c r="LWI1906" s="2157">
        <v>0</v>
      </c>
      <c r="LWJ1906" s="1230">
        <f t="shared" si="2637"/>
        <v>0</v>
      </c>
      <c r="LWK1906" s="1193"/>
      <c r="LWL1906" s="1193"/>
      <c r="LWM1906" s="2153" t="s">
        <v>769</v>
      </c>
      <c r="LWN1906" s="1800" t="s">
        <v>745</v>
      </c>
      <c r="LWO1906" s="2156">
        <v>0</v>
      </c>
      <c r="LWP1906" s="2156">
        <v>17895</v>
      </c>
      <c r="LWQ1906" s="2157">
        <v>0</v>
      </c>
      <c r="LWR1906" s="1230">
        <f t="shared" si="2639"/>
        <v>0</v>
      </c>
      <c r="LWS1906" s="1193"/>
      <c r="LWT1906" s="1193"/>
      <c r="LWU1906" s="2153" t="s">
        <v>769</v>
      </c>
      <c r="LWV1906" s="1800" t="s">
        <v>745</v>
      </c>
      <c r="LWW1906" s="2156">
        <v>0</v>
      </c>
      <c r="LWX1906" s="2156">
        <v>17895</v>
      </c>
      <c r="LWY1906" s="2157">
        <v>0</v>
      </c>
      <c r="LWZ1906" s="1230">
        <f t="shared" si="2641"/>
        <v>0</v>
      </c>
      <c r="LXA1906" s="1193"/>
      <c r="LXB1906" s="1193"/>
      <c r="LXC1906" s="2153" t="s">
        <v>769</v>
      </c>
      <c r="LXD1906" s="1800" t="s">
        <v>745</v>
      </c>
      <c r="LXE1906" s="2156">
        <v>0</v>
      </c>
      <c r="LXF1906" s="2156">
        <v>17895</v>
      </c>
      <c r="LXG1906" s="2157">
        <v>0</v>
      </c>
      <c r="LXH1906" s="1230">
        <f t="shared" si="2643"/>
        <v>0</v>
      </c>
      <c r="LXI1906" s="1193"/>
      <c r="LXJ1906" s="1193"/>
      <c r="LXK1906" s="2153" t="s">
        <v>769</v>
      </c>
      <c r="LXL1906" s="1800" t="s">
        <v>745</v>
      </c>
      <c r="LXM1906" s="2156">
        <v>0</v>
      </c>
      <c r="LXN1906" s="2156">
        <v>17895</v>
      </c>
      <c r="LXO1906" s="2157">
        <v>0</v>
      </c>
      <c r="LXP1906" s="1230">
        <f t="shared" si="2645"/>
        <v>0</v>
      </c>
      <c r="LXQ1906" s="1193"/>
      <c r="LXR1906" s="1193"/>
      <c r="LXS1906" s="2153" t="s">
        <v>769</v>
      </c>
      <c r="LXT1906" s="1800" t="s">
        <v>745</v>
      </c>
      <c r="LXU1906" s="2156">
        <v>0</v>
      </c>
      <c r="LXV1906" s="2156">
        <v>17895</v>
      </c>
      <c r="LXW1906" s="2157">
        <v>0</v>
      </c>
      <c r="LXX1906" s="1230">
        <f t="shared" si="2647"/>
        <v>0</v>
      </c>
      <c r="LXY1906" s="1193"/>
      <c r="LXZ1906" s="1193"/>
      <c r="LYA1906" s="2153" t="s">
        <v>769</v>
      </c>
      <c r="LYB1906" s="1800" t="s">
        <v>745</v>
      </c>
      <c r="LYC1906" s="2156">
        <v>0</v>
      </c>
      <c r="LYD1906" s="2156">
        <v>17895</v>
      </c>
      <c r="LYE1906" s="2157">
        <v>0</v>
      </c>
      <c r="LYF1906" s="1230">
        <f t="shared" si="2649"/>
        <v>0</v>
      </c>
      <c r="LYG1906" s="1193"/>
      <c r="LYH1906" s="1193"/>
      <c r="LYI1906" s="2153" t="s">
        <v>769</v>
      </c>
      <c r="LYJ1906" s="1800" t="s">
        <v>745</v>
      </c>
      <c r="LYK1906" s="2156">
        <v>0</v>
      </c>
      <c r="LYL1906" s="2156">
        <v>17895</v>
      </c>
      <c r="LYM1906" s="2157">
        <v>0</v>
      </c>
      <c r="LYN1906" s="1230">
        <f t="shared" si="2651"/>
        <v>0</v>
      </c>
      <c r="LYO1906" s="1193"/>
      <c r="LYP1906" s="1193"/>
      <c r="LYQ1906" s="2153" t="s">
        <v>769</v>
      </c>
      <c r="LYR1906" s="1800" t="s">
        <v>745</v>
      </c>
      <c r="LYS1906" s="2156">
        <v>0</v>
      </c>
      <c r="LYT1906" s="2156">
        <v>17895</v>
      </c>
      <c r="LYU1906" s="2157">
        <v>0</v>
      </c>
      <c r="LYV1906" s="1230">
        <f t="shared" si="2653"/>
        <v>0</v>
      </c>
      <c r="LYW1906" s="1193"/>
      <c r="LYX1906" s="1193"/>
      <c r="LYY1906" s="2153" t="s">
        <v>769</v>
      </c>
      <c r="LYZ1906" s="1800" t="s">
        <v>745</v>
      </c>
      <c r="LZA1906" s="2156">
        <v>0</v>
      </c>
      <c r="LZB1906" s="2156">
        <v>17895</v>
      </c>
      <c r="LZC1906" s="2157">
        <v>0</v>
      </c>
      <c r="LZD1906" s="1230">
        <f t="shared" si="2655"/>
        <v>0</v>
      </c>
      <c r="LZE1906" s="1193"/>
      <c r="LZF1906" s="1193"/>
      <c r="LZG1906" s="2153" t="s">
        <v>769</v>
      </c>
      <c r="LZH1906" s="1800" t="s">
        <v>745</v>
      </c>
      <c r="LZI1906" s="2156">
        <v>0</v>
      </c>
      <c r="LZJ1906" s="2156">
        <v>17895</v>
      </c>
      <c r="LZK1906" s="2157">
        <v>0</v>
      </c>
      <c r="LZL1906" s="1230">
        <f t="shared" si="2657"/>
        <v>0</v>
      </c>
      <c r="LZM1906" s="1193"/>
      <c r="LZN1906" s="1193"/>
      <c r="LZO1906" s="2153" t="s">
        <v>769</v>
      </c>
      <c r="LZP1906" s="1800" t="s">
        <v>745</v>
      </c>
      <c r="LZQ1906" s="2156">
        <v>0</v>
      </c>
      <c r="LZR1906" s="2156">
        <v>17895</v>
      </c>
      <c r="LZS1906" s="2157">
        <v>0</v>
      </c>
      <c r="LZT1906" s="1230">
        <f t="shared" si="2659"/>
        <v>0</v>
      </c>
      <c r="LZU1906" s="1193"/>
      <c r="LZV1906" s="1193"/>
      <c r="LZW1906" s="2153" t="s">
        <v>769</v>
      </c>
      <c r="LZX1906" s="1800" t="s">
        <v>745</v>
      </c>
      <c r="LZY1906" s="2156">
        <v>0</v>
      </c>
      <c r="LZZ1906" s="2156">
        <v>17895</v>
      </c>
      <c r="MAA1906" s="2157">
        <v>0</v>
      </c>
      <c r="MAB1906" s="1230">
        <f t="shared" si="2661"/>
        <v>0</v>
      </c>
      <c r="MAC1906" s="1193"/>
      <c r="MAD1906" s="1193"/>
      <c r="MAE1906" s="2153" t="s">
        <v>769</v>
      </c>
      <c r="MAF1906" s="1800" t="s">
        <v>745</v>
      </c>
      <c r="MAG1906" s="2156">
        <v>0</v>
      </c>
      <c r="MAH1906" s="2156">
        <v>17895</v>
      </c>
      <c r="MAI1906" s="2157">
        <v>0</v>
      </c>
      <c r="MAJ1906" s="1230">
        <f t="shared" si="2663"/>
        <v>0</v>
      </c>
      <c r="MAK1906" s="1193"/>
      <c r="MAL1906" s="1193"/>
      <c r="MAM1906" s="2153" t="s">
        <v>769</v>
      </c>
      <c r="MAN1906" s="1800" t="s">
        <v>745</v>
      </c>
      <c r="MAO1906" s="2156">
        <v>0</v>
      </c>
      <c r="MAP1906" s="2156">
        <v>17895</v>
      </c>
      <c r="MAQ1906" s="2157">
        <v>0</v>
      </c>
      <c r="MAR1906" s="1230">
        <f t="shared" si="2665"/>
        <v>0</v>
      </c>
      <c r="MAS1906" s="1193"/>
      <c r="MAT1906" s="1193"/>
      <c r="MAU1906" s="2153" t="s">
        <v>769</v>
      </c>
      <c r="MAV1906" s="1800" t="s">
        <v>745</v>
      </c>
      <c r="MAW1906" s="2156">
        <v>0</v>
      </c>
      <c r="MAX1906" s="2156">
        <v>17895</v>
      </c>
      <c r="MAY1906" s="2157">
        <v>0</v>
      </c>
      <c r="MAZ1906" s="1230">
        <f t="shared" si="2667"/>
        <v>0</v>
      </c>
      <c r="MBA1906" s="1193"/>
      <c r="MBB1906" s="1193"/>
      <c r="MBC1906" s="2153" t="s">
        <v>769</v>
      </c>
      <c r="MBD1906" s="1800" t="s">
        <v>745</v>
      </c>
      <c r="MBE1906" s="2156">
        <v>0</v>
      </c>
      <c r="MBF1906" s="2156">
        <v>17895</v>
      </c>
      <c r="MBG1906" s="2157">
        <v>0</v>
      </c>
      <c r="MBH1906" s="1230">
        <f t="shared" si="2669"/>
        <v>0</v>
      </c>
      <c r="MBI1906" s="1193"/>
      <c r="MBJ1906" s="1193"/>
      <c r="MBK1906" s="2153" t="s">
        <v>769</v>
      </c>
      <c r="MBL1906" s="1800" t="s">
        <v>745</v>
      </c>
      <c r="MBM1906" s="2156">
        <v>0</v>
      </c>
      <c r="MBN1906" s="2156">
        <v>17895</v>
      </c>
      <c r="MBO1906" s="2157">
        <v>0</v>
      </c>
      <c r="MBP1906" s="1230">
        <f t="shared" si="2671"/>
        <v>0</v>
      </c>
      <c r="MBQ1906" s="1193"/>
      <c r="MBR1906" s="1193"/>
      <c r="MBS1906" s="2153" t="s">
        <v>769</v>
      </c>
      <c r="MBT1906" s="1800" t="s">
        <v>745</v>
      </c>
      <c r="MBU1906" s="2156">
        <v>0</v>
      </c>
      <c r="MBV1906" s="2156">
        <v>17895</v>
      </c>
      <c r="MBW1906" s="2157">
        <v>0</v>
      </c>
      <c r="MBX1906" s="1230">
        <f t="shared" si="2673"/>
        <v>0</v>
      </c>
      <c r="MBY1906" s="1193"/>
      <c r="MBZ1906" s="1193"/>
      <c r="MCA1906" s="2153" t="s">
        <v>769</v>
      </c>
      <c r="MCB1906" s="1800" t="s">
        <v>745</v>
      </c>
      <c r="MCC1906" s="2156">
        <v>0</v>
      </c>
      <c r="MCD1906" s="2156">
        <v>17895</v>
      </c>
      <c r="MCE1906" s="2157">
        <v>0</v>
      </c>
      <c r="MCF1906" s="1230">
        <f t="shared" si="2675"/>
        <v>0</v>
      </c>
      <c r="MCG1906" s="1193"/>
      <c r="MCH1906" s="1193"/>
      <c r="MCI1906" s="2153" t="s">
        <v>769</v>
      </c>
      <c r="MCJ1906" s="1800" t="s">
        <v>745</v>
      </c>
      <c r="MCK1906" s="2156">
        <v>0</v>
      </c>
      <c r="MCL1906" s="2156">
        <v>17895</v>
      </c>
      <c r="MCM1906" s="2157">
        <v>0</v>
      </c>
      <c r="MCN1906" s="1230">
        <f t="shared" si="2677"/>
        <v>0</v>
      </c>
      <c r="MCO1906" s="1193"/>
      <c r="MCP1906" s="1193"/>
      <c r="MCQ1906" s="2153" t="s">
        <v>769</v>
      </c>
      <c r="MCR1906" s="1800" t="s">
        <v>745</v>
      </c>
      <c r="MCS1906" s="2156">
        <v>0</v>
      </c>
      <c r="MCT1906" s="2156">
        <v>17895</v>
      </c>
      <c r="MCU1906" s="2157">
        <v>0</v>
      </c>
      <c r="MCV1906" s="1230">
        <f t="shared" si="2679"/>
        <v>0</v>
      </c>
      <c r="MCW1906" s="1193"/>
      <c r="MCX1906" s="1193"/>
      <c r="MCY1906" s="2153" t="s">
        <v>769</v>
      </c>
      <c r="MCZ1906" s="1800" t="s">
        <v>745</v>
      </c>
      <c r="MDA1906" s="2156">
        <v>0</v>
      </c>
      <c r="MDB1906" s="2156">
        <v>17895</v>
      </c>
      <c r="MDC1906" s="2157">
        <v>0</v>
      </c>
      <c r="MDD1906" s="1230">
        <f t="shared" si="2681"/>
        <v>0</v>
      </c>
      <c r="MDE1906" s="1193"/>
      <c r="MDF1906" s="1193"/>
      <c r="MDG1906" s="2153" t="s">
        <v>769</v>
      </c>
      <c r="MDH1906" s="1800" t="s">
        <v>745</v>
      </c>
      <c r="MDI1906" s="2156">
        <v>0</v>
      </c>
      <c r="MDJ1906" s="2156">
        <v>17895</v>
      </c>
      <c r="MDK1906" s="2157">
        <v>0</v>
      </c>
      <c r="MDL1906" s="1230">
        <f t="shared" si="2683"/>
        <v>0</v>
      </c>
      <c r="MDM1906" s="1193"/>
      <c r="MDN1906" s="1193"/>
      <c r="MDO1906" s="2153" t="s">
        <v>769</v>
      </c>
      <c r="MDP1906" s="1800" t="s">
        <v>745</v>
      </c>
      <c r="MDQ1906" s="2156">
        <v>0</v>
      </c>
      <c r="MDR1906" s="2156">
        <v>17895</v>
      </c>
      <c r="MDS1906" s="2157">
        <v>0</v>
      </c>
      <c r="MDT1906" s="1230">
        <f t="shared" si="2685"/>
        <v>0</v>
      </c>
      <c r="MDU1906" s="1193"/>
      <c r="MDV1906" s="1193"/>
      <c r="MDW1906" s="2153" t="s">
        <v>769</v>
      </c>
      <c r="MDX1906" s="1800" t="s">
        <v>745</v>
      </c>
      <c r="MDY1906" s="2156">
        <v>0</v>
      </c>
      <c r="MDZ1906" s="2156">
        <v>17895</v>
      </c>
      <c r="MEA1906" s="2157">
        <v>0</v>
      </c>
      <c r="MEB1906" s="1230">
        <f t="shared" si="2687"/>
        <v>0</v>
      </c>
      <c r="MEC1906" s="1193"/>
      <c r="MED1906" s="1193"/>
      <c r="MEE1906" s="2153" t="s">
        <v>769</v>
      </c>
      <c r="MEF1906" s="1800" t="s">
        <v>745</v>
      </c>
      <c r="MEG1906" s="2156">
        <v>0</v>
      </c>
      <c r="MEH1906" s="2156">
        <v>17895</v>
      </c>
      <c r="MEI1906" s="2157">
        <v>0</v>
      </c>
      <c r="MEJ1906" s="1230">
        <f t="shared" si="2689"/>
        <v>0</v>
      </c>
      <c r="MEK1906" s="1193"/>
      <c r="MEL1906" s="1193"/>
      <c r="MEM1906" s="2153" t="s">
        <v>769</v>
      </c>
      <c r="MEN1906" s="1800" t="s">
        <v>745</v>
      </c>
      <c r="MEO1906" s="2156">
        <v>0</v>
      </c>
      <c r="MEP1906" s="2156">
        <v>17895</v>
      </c>
      <c r="MEQ1906" s="2157">
        <v>0</v>
      </c>
      <c r="MER1906" s="1230">
        <f t="shared" si="2691"/>
        <v>0</v>
      </c>
      <c r="MES1906" s="1193"/>
      <c r="MET1906" s="1193"/>
      <c r="MEU1906" s="2153" t="s">
        <v>769</v>
      </c>
      <c r="MEV1906" s="1800" t="s">
        <v>745</v>
      </c>
      <c r="MEW1906" s="2156">
        <v>0</v>
      </c>
      <c r="MEX1906" s="2156">
        <v>17895</v>
      </c>
      <c r="MEY1906" s="2157">
        <v>0</v>
      </c>
      <c r="MEZ1906" s="1230">
        <f t="shared" si="2693"/>
        <v>0</v>
      </c>
      <c r="MFA1906" s="1193"/>
      <c r="MFB1906" s="1193"/>
      <c r="MFC1906" s="2153" t="s">
        <v>769</v>
      </c>
      <c r="MFD1906" s="1800" t="s">
        <v>745</v>
      </c>
      <c r="MFE1906" s="2156">
        <v>0</v>
      </c>
      <c r="MFF1906" s="2156">
        <v>17895</v>
      </c>
      <c r="MFG1906" s="2157">
        <v>0</v>
      </c>
      <c r="MFH1906" s="1230">
        <f t="shared" si="2695"/>
        <v>0</v>
      </c>
      <c r="MFI1906" s="1193"/>
      <c r="MFJ1906" s="1193"/>
      <c r="MFK1906" s="2153" t="s">
        <v>769</v>
      </c>
      <c r="MFL1906" s="1800" t="s">
        <v>745</v>
      </c>
      <c r="MFM1906" s="2156">
        <v>0</v>
      </c>
      <c r="MFN1906" s="2156">
        <v>17895</v>
      </c>
      <c r="MFO1906" s="2157">
        <v>0</v>
      </c>
      <c r="MFP1906" s="1230">
        <f t="shared" si="2697"/>
        <v>0</v>
      </c>
      <c r="MFQ1906" s="1193"/>
      <c r="MFR1906" s="1193"/>
      <c r="MFS1906" s="2153" t="s">
        <v>769</v>
      </c>
      <c r="MFT1906" s="1800" t="s">
        <v>745</v>
      </c>
      <c r="MFU1906" s="2156">
        <v>0</v>
      </c>
      <c r="MFV1906" s="2156">
        <v>17895</v>
      </c>
      <c r="MFW1906" s="2157">
        <v>0</v>
      </c>
      <c r="MFX1906" s="1230">
        <f t="shared" si="2699"/>
        <v>0</v>
      </c>
      <c r="MFY1906" s="1193"/>
      <c r="MFZ1906" s="1193"/>
      <c r="MGA1906" s="2153" t="s">
        <v>769</v>
      </c>
      <c r="MGB1906" s="1800" t="s">
        <v>745</v>
      </c>
      <c r="MGC1906" s="2156">
        <v>0</v>
      </c>
      <c r="MGD1906" s="2156">
        <v>17895</v>
      </c>
      <c r="MGE1906" s="2157">
        <v>0</v>
      </c>
      <c r="MGF1906" s="1230">
        <f t="shared" si="2701"/>
        <v>0</v>
      </c>
      <c r="MGG1906" s="1193"/>
      <c r="MGH1906" s="1193"/>
      <c r="MGI1906" s="2153" t="s">
        <v>769</v>
      </c>
      <c r="MGJ1906" s="1800" t="s">
        <v>745</v>
      </c>
      <c r="MGK1906" s="2156">
        <v>0</v>
      </c>
      <c r="MGL1906" s="2156">
        <v>17895</v>
      </c>
      <c r="MGM1906" s="2157">
        <v>0</v>
      </c>
      <c r="MGN1906" s="1230">
        <f t="shared" si="2703"/>
        <v>0</v>
      </c>
      <c r="MGO1906" s="1193"/>
      <c r="MGP1906" s="1193"/>
      <c r="MGQ1906" s="2153" t="s">
        <v>769</v>
      </c>
      <c r="MGR1906" s="1800" t="s">
        <v>745</v>
      </c>
      <c r="MGS1906" s="2156">
        <v>0</v>
      </c>
      <c r="MGT1906" s="2156">
        <v>17895</v>
      </c>
      <c r="MGU1906" s="2157">
        <v>0</v>
      </c>
      <c r="MGV1906" s="1230">
        <f t="shared" si="2705"/>
        <v>0</v>
      </c>
      <c r="MGW1906" s="1193"/>
      <c r="MGX1906" s="1193"/>
      <c r="MGY1906" s="2153" t="s">
        <v>769</v>
      </c>
      <c r="MGZ1906" s="1800" t="s">
        <v>745</v>
      </c>
      <c r="MHA1906" s="2156">
        <v>0</v>
      </c>
      <c r="MHB1906" s="2156">
        <v>17895</v>
      </c>
      <c r="MHC1906" s="2157">
        <v>0</v>
      </c>
      <c r="MHD1906" s="1230">
        <f t="shared" si="2707"/>
        <v>0</v>
      </c>
      <c r="MHE1906" s="1193"/>
      <c r="MHF1906" s="1193"/>
      <c r="MHG1906" s="2153" t="s">
        <v>769</v>
      </c>
      <c r="MHH1906" s="1800" t="s">
        <v>745</v>
      </c>
      <c r="MHI1906" s="2156">
        <v>0</v>
      </c>
      <c r="MHJ1906" s="2156">
        <v>17895</v>
      </c>
      <c r="MHK1906" s="2157">
        <v>0</v>
      </c>
      <c r="MHL1906" s="1230">
        <f t="shared" si="2709"/>
        <v>0</v>
      </c>
      <c r="MHM1906" s="1193"/>
      <c r="MHN1906" s="1193"/>
      <c r="MHO1906" s="2153" t="s">
        <v>769</v>
      </c>
      <c r="MHP1906" s="1800" t="s">
        <v>745</v>
      </c>
      <c r="MHQ1906" s="2156">
        <v>0</v>
      </c>
      <c r="MHR1906" s="2156">
        <v>17895</v>
      </c>
      <c r="MHS1906" s="2157">
        <v>0</v>
      </c>
      <c r="MHT1906" s="1230">
        <f t="shared" si="2711"/>
        <v>0</v>
      </c>
      <c r="MHU1906" s="1193"/>
      <c r="MHV1906" s="1193"/>
      <c r="MHW1906" s="2153" t="s">
        <v>769</v>
      </c>
      <c r="MHX1906" s="1800" t="s">
        <v>745</v>
      </c>
      <c r="MHY1906" s="2156">
        <v>0</v>
      </c>
      <c r="MHZ1906" s="2156">
        <v>17895</v>
      </c>
      <c r="MIA1906" s="2157">
        <v>0</v>
      </c>
      <c r="MIB1906" s="1230">
        <f t="shared" si="2713"/>
        <v>0</v>
      </c>
      <c r="MIC1906" s="1193"/>
      <c r="MID1906" s="1193"/>
      <c r="MIE1906" s="2153" t="s">
        <v>769</v>
      </c>
      <c r="MIF1906" s="1800" t="s">
        <v>745</v>
      </c>
      <c r="MIG1906" s="2156">
        <v>0</v>
      </c>
      <c r="MIH1906" s="2156">
        <v>17895</v>
      </c>
      <c r="MII1906" s="2157">
        <v>0</v>
      </c>
      <c r="MIJ1906" s="1230">
        <f t="shared" si="2715"/>
        <v>0</v>
      </c>
      <c r="MIK1906" s="1193"/>
      <c r="MIL1906" s="1193"/>
      <c r="MIM1906" s="2153" t="s">
        <v>769</v>
      </c>
      <c r="MIN1906" s="1800" t="s">
        <v>745</v>
      </c>
      <c r="MIO1906" s="2156">
        <v>0</v>
      </c>
      <c r="MIP1906" s="2156">
        <v>17895</v>
      </c>
      <c r="MIQ1906" s="2157">
        <v>0</v>
      </c>
      <c r="MIR1906" s="1230">
        <f t="shared" si="2717"/>
        <v>0</v>
      </c>
      <c r="MIS1906" s="1193"/>
      <c r="MIT1906" s="1193"/>
      <c r="MIU1906" s="2153" t="s">
        <v>769</v>
      </c>
      <c r="MIV1906" s="1800" t="s">
        <v>745</v>
      </c>
      <c r="MIW1906" s="2156">
        <v>0</v>
      </c>
      <c r="MIX1906" s="2156">
        <v>17895</v>
      </c>
      <c r="MIY1906" s="2157">
        <v>0</v>
      </c>
      <c r="MIZ1906" s="1230">
        <f t="shared" si="2719"/>
        <v>0</v>
      </c>
      <c r="MJA1906" s="1193"/>
      <c r="MJB1906" s="1193"/>
      <c r="MJC1906" s="2153" t="s">
        <v>769</v>
      </c>
      <c r="MJD1906" s="1800" t="s">
        <v>745</v>
      </c>
      <c r="MJE1906" s="2156">
        <v>0</v>
      </c>
      <c r="MJF1906" s="2156">
        <v>17895</v>
      </c>
      <c r="MJG1906" s="2157">
        <v>0</v>
      </c>
      <c r="MJH1906" s="1230">
        <f t="shared" si="2721"/>
        <v>0</v>
      </c>
      <c r="MJI1906" s="1193"/>
      <c r="MJJ1906" s="1193"/>
      <c r="MJK1906" s="2153" t="s">
        <v>769</v>
      </c>
      <c r="MJL1906" s="1800" t="s">
        <v>745</v>
      </c>
      <c r="MJM1906" s="2156">
        <v>0</v>
      </c>
      <c r="MJN1906" s="2156">
        <v>17895</v>
      </c>
      <c r="MJO1906" s="2157">
        <v>0</v>
      </c>
      <c r="MJP1906" s="1230">
        <f t="shared" si="2723"/>
        <v>0</v>
      </c>
      <c r="MJQ1906" s="1193"/>
      <c r="MJR1906" s="1193"/>
      <c r="MJS1906" s="2153" t="s">
        <v>769</v>
      </c>
      <c r="MJT1906" s="1800" t="s">
        <v>745</v>
      </c>
      <c r="MJU1906" s="2156">
        <v>0</v>
      </c>
      <c r="MJV1906" s="2156">
        <v>17895</v>
      </c>
      <c r="MJW1906" s="2157">
        <v>0</v>
      </c>
      <c r="MJX1906" s="1230">
        <f t="shared" si="2725"/>
        <v>0</v>
      </c>
      <c r="MJY1906" s="1193"/>
      <c r="MJZ1906" s="1193"/>
      <c r="MKA1906" s="2153" t="s">
        <v>769</v>
      </c>
      <c r="MKB1906" s="1800" t="s">
        <v>745</v>
      </c>
      <c r="MKC1906" s="2156">
        <v>0</v>
      </c>
      <c r="MKD1906" s="2156">
        <v>17895</v>
      </c>
      <c r="MKE1906" s="2157">
        <v>0</v>
      </c>
      <c r="MKF1906" s="1230">
        <f t="shared" si="2727"/>
        <v>0</v>
      </c>
      <c r="MKG1906" s="1193"/>
      <c r="MKH1906" s="1193"/>
      <c r="MKI1906" s="2153" t="s">
        <v>769</v>
      </c>
      <c r="MKJ1906" s="1800" t="s">
        <v>745</v>
      </c>
      <c r="MKK1906" s="2156">
        <v>0</v>
      </c>
      <c r="MKL1906" s="2156">
        <v>17895</v>
      </c>
      <c r="MKM1906" s="2157">
        <v>0</v>
      </c>
      <c r="MKN1906" s="1230">
        <f t="shared" si="2729"/>
        <v>0</v>
      </c>
      <c r="MKO1906" s="1193"/>
      <c r="MKP1906" s="1193"/>
      <c r="MKQ1906" s="2153" t="s">
        <v>769</v>
      </c>
      <c r="MKR1906" s="1800" t="s">
        <v>745</v>
      </c>
      <c r="MKS1906" s="2156">
        <v>0</v>
      </c>
      <c r="MKT1906" s="2156">
        <v>17895</v>
      </c>
      <c r="MKU1906" s="2157">
        <v>0</v>
      </c>
      <c r="MKV1906" s="1230">
        <f t="shared" si="2731"/>
        <v>0</v>
      </c>
      <c r="MKW1906" s="1193"/>
      <c r="MKX1906" s="1193"/>
      <c r="MKY1906" s="2153" t="s">
        <v>769</v>
      </c>
      <c r="MKZ1906" s="1800" t="s">
        <v>745</v>
      </c>
      <c r="MLA1906" s="2156">
        <v>0</v>
      </c>
      <c r="MLB1906" s="2156">
        <v>17895</v>
      </c>
      <c r="MLC1906" s="2157">
        <v>0</v>
      </c>
      <c r="MLD1906" s="1230">
        <f t="shared" si="2733"/>
        <v>0</v>
      </c>
      <c r="MLE1906" s="1193"/>
      <c r="MLF1906" s="1193"/>
      <c r="MLG1906" s="2153" t="s">
        <v>769</v>
      </c>
      <c r="MLH1906" s="1800" t="s">
        <v>745</v>
      </c>
      <c r="MLI1906" s="2156">
        <v>0</v>
      </c>
      <c r="MLJ1906" s="2156">
        <v>17895</v>
      </c>
      <c r="MLK1906" s="2157">
        <v>0</v>
      </c>
      <c r="MLL1906" s="1230">
        <f t="shared" si="2735"/>
        <v>0</v>
      </c>
      <c r="MLM1906" s="1193"/>
      <c r="MLN1906" s="1193"/>
      <c r="MLO1906" s="2153" t="s">
        <v>769</v>
      </c>
      <c r="MLP1906" s="1800" t="s">
        <v>745</v>
      </c>
      <c r="MLQ1906" s="2156">
        <v>0</v>
      </c>
      <c r="MLR1906" s="2156">
        <v>17895</v>
      </c>
      <c r="MLS1906" s="2157">
        <v>0</v>
      </c>
      <c r="MLT1906" s="1230">
        <f t="shared" si="2737"/>
        <v>0</v>
      </c>
      <c r="MLU1906" s="1193"/>
      <c r="MLV1906" s="1193"/>
      <c r="MLW1906" s="2153" t="s">
        <v>769</v>
      </c>
      <c r="MLX1906" s="1800" t="s">
        <v>745</v>
      </c>
      <c r="MLY1906" s="2156">
        <v>0</v>
      </c>
      <c r="MLZ1906" s="2156">
        <v>17895</v>
      </c>
      <c r="MMA1906" s="2157">
        <v>0</v>
      </c>
      <c r="MMB1906" s="1230">
        <f t="shared" si="2739"/>
        <v>0</v>
      </c>
      <c r="MMC1906" s="1193"/>
      <c r="MMD1906" s="1193"/>
      <c r="MME1906" s="2153" t="s">
        <v>769</v>
      </c>
      <c r="MMF1906" s="1800" t="s">
        <v>745</v>
      </c>
      <c r="MMG1906" s="2156">
        <v>0</v>
      </c>
      <c r="MMH1906" s="2156">
        <v>17895</v>
      </c>
      <c r="MMI1906" s="2157">
        <v>0</v>
      </c>
      <c r="MMJ1906" s="1230">
        <f t="shared" si="2741"/>
        <v>0</v>
      </c>
      <c r="MMK1906" s="1193"/>
      <c r="MML1906" s="1193"/>
      <c r="MMM1906" s="2153" t="s">
        <v>769</v>
      </c>
      <c r="MMN1906" s="1800" t="s">
        <v>745</v>
      </c>
      <c r="MMO1906" s="2156">
        <v>0</v>
      </c>
      <c r="MMP1906" s="2156">
        <v>17895</v>
      </c>
      <c r="MMQ1906" s="2157">
        <v>0</v>
      </c>
      <c r="MMR1906" s="1230">
        <f t="shared" si="2743"/>
        <v>0</v>
      </c>
      <c r="MMS1906" s="1193"/>
      <c r="MMT1906" s="1193"/>
      <c r="MMU1906" s="2153" t="s">
        <v>769</v>
      </c>
      <c r="MMV1906" s="1800" t="s">
        <v>745</v>
      </c>
      <c r="MMW1906" s="2156">
        <v>0</v>
      </c>
      <c r="MMX1906" s="2156">
        <v>17895</v>
      </c>
      <c r="MMY1906" s="2157">
        <v>0</v>
      </c>
      <c r="MMZ1906" s="1230">
        <f t="shared" si="2745"/>
        <v>0</v>
      </c>
      <c r="MNA1906" s="1193"/>
      <c r="MNB1906" s="1193"/>
      <c r="MNC1906" s="2153" t="s">
        <v>769</v>
      </c>
      <c r="MND1906" s="1800" t="s">
        <v>745</v>
      </c>
      <c r="MNE1906" s="2156">
        <v>0</v>
      </c>
      <c r="MNF1906" s="2156">
        <v>17895</v>
      </c>
      <c r="MNG1906" s="2157">
        <v>0</v>
      </c>
      <c r="MNH1906" s="1230">
        <f t="shared" si="2747"/>
        <v>0</v>
      </c>
      <c r="MNI1906" s="1193"/>
      <c r="MNJ1906" s="1193"/>
      <c r="MNK1906" s="2153" t="s">
        <v>769</v>
      </c>
      <c r="MNL1906" s="1800" t="s">
        <v>745</v>
      </c>
      <c r="MNM1906" s="2156">
        <v>0</v>
      </c>
      <c r="MNN1906" s="2156">
        <v>17895</v>
      </c>
      <c r="MNO1906" s="2157">
        <v>0</v>
      </c>
      <c r="MNP1906" s="1230">
        <f t="shared" si="2749"/>
        <v>0</v>
      </c>
      <c r="MNQ1906" s="1193"/>
      <c r="MNR1906" s="1193"/>
      <c r="MNS1906" s="2153" t="s">
        <v>769</v>
      </c>
      <c r="MNT1906" s="1800" t="s">
        <v>745</v>
      </c>
      <c r="MNU1906" s="2156">
        <v>0</v>
      </c>
      <c r="MNV1906" s="2156">
        <v>17895</v>
      </c>
      <c r="MNW1906" s="2157">
        <v>0</v>
      </c>
      <c r="MNX1906" s="1230">
        <f t="shared" si="2751"/>
        <v>0</v>
      </c>
      <c r="MNY1906" s="1193"/>
      <c r="MNZ1906" s="1193"/>
      <c r="MOA1906" s="2153" t="s">
        <v>769</v>
      </c>
      <c r="MOB1906" s="1800" t="s">
        <v>745</v>
      </c>
      <c r="MOC1906" s="2156">
        <v>0</v>
      </c>
      <c r="MOD1906" s="2156">
        <v>17895</v>
      </c>
      <c r="MOE1906" s="2157">
        <v>0</v>
      </c>
      <c r="MOF1906" s="1230">
        <f t="shared" si="2753"/>
        <v>0</v>
      </c>
      <c r="MOG1906" s="1193"/>
      <c r="MOH1906" s="1193"/>
      <c r="MOI1906" s="2153" t="s">
        <v>769</v>
      </c>
      <c r="MOJ1906" s="1800" t="s">
        <v>745</v>
      </c>
      <c r="MOK1906" s="2156">
        <v>0</v>
      </c>
      <c r="MOL1906" s="2156">
        <v>17895</v>
      </c>
      <c r="MOM1906" s="2157">
        <v>0</v>
      </c>
      <c r="MON1906" s="1230">
        <f t="shared" si="2755"/>
        <v>0</v>
      </c>
      <c r="MOO1906" s="1193"/>
      <c r="MOP1906" s="1193"/>
      <c r="MOQ1906" s="2153" t="s">
        <v>769</v>
      </c>
      <c r="MOR1906" s="1800" t="s">
        <v>745</v>
      </c>
      <c r="MOS1906" s="2156">
        <v>0</v>
      </c>
      <c r="MOT1906" s="2156">
        <v>17895</v>
      </c>
      <c r="MOU1906" s="2157">
        <v>0</v>
      </c>
      <c r="MOV1906" s="1230">
        <f t="shared" si="2757"/>
        <v>0</v>
      </c>
      <c r="MOW1906" s="1193"/>
      <c r="MOX1906" s="1193"/>
      <c r="MOY1906" s="2153" t="s">
        <v>769</v>
      </c>
      <c r="MOZ1906" s="1800" t="s">
        <v>745</v>
      </c>
      <c r="MPA1906" s="2156">
        <v>0</v>
      </c>
      <c r="MPB1906" s="2156">
        <v>17895</v>
      </c>
      <c r="MPC1906" s="2157">
        <v>0</v>
      </c>
      <c r="MPD1906" s="1230">
        <f t="shared" si="2759"/>
        <v>0</v>
      </c>
      <c r="MPE1906" s="1193"/>
      <c r="MPF1906" s="1193"/>
      <c r="MPG1906" s="2153" t="s">
        <v>769</v>
      </c>
      <c r="MPH1906" s="1800" t="s">
        <v>745</v>
      </c>
      <c r="MPI1906" s="2156">
        <v>0</v>
      </c>
      <c r="MPJ1906" s="2156">
        <v>17895</v>
      </c>
      <c r="MPK1906" s="2157">
        <v>0</v>
      </c>
      <c r="MPL1906" s="1230">
        <f t="shared" si="2761"/>
        <v>0</v>
      </c>
      <c r="MPM1906" s="1193"/>
      <c r="MPN1906" s="1193"/>
      <c r="MPO1906" s="2153" t="s">
        <v>769</v>
      </c>
      <c r="MPP1906" s="1800" t="s">
        <v>745</v>
      </c>
      <c r="MPQ1906" s="2156">
        <v>0</v>
      </c>
      <c r="MPR1906" s="2156">
        <v>17895</v>
      </c>
      <c r="MPS1906" s="2157">
        <v>0</v>
      </c>
      <c r="MPT1906" s="1230">
        <f t="shared" si="2763"/>
        <v>0</v>
      </c>
      <c r="MPU1906" s="1193"/>
      <c r="MPV1906" s="1193"/>
      <c r="MPW1906" s="2153" t="s">
        <v>769</v>
      </c>
      <c r="MPX1906" s="1800" t="s">
        <v>745</v>
      </c>
      <c r="MPY1906" s="2156">
        <v>0</v>
      </c>
      <c r="MPZ1906" s="2156">
        <v>17895</v>
      </c>
      <c r="MQA1906" s="2157">
        <v>0</v>
      </c>
      <c r="MQB1906" s="1230">
        <f t="shared" si="2765"/>
        <v>0</v>
      </c>
      <c r="MQC1906" s="1193"/>
      <c r="MQD1906" s="1193"/>
      <c r="MQE1906" s="2153" t="s">
        <v>769</v>
      </c>
      <c r="MQF1906" s="1800" t="s">
        <v>745</v>
      </c>
      <c r="MQG1906" s="2156">
        <v>0</v>
      </c>
      <c r="MQH1906" s="2156">
        <v>17895</v>
      </c>
      <c r="MQI1906" s="2157">
        <v>0</v>
      </c>
      <c r="MQJ1906" s="1230">
        <f t="shared" si="2767"/>
        <v>0</v>
      </c>
      <c r="MQK1906" s="1193"/>
      <c r="MQL1906" s="1193"/>
      <c r="MQM1906" s="2153" t="s">
        <v>769</v>
      </c>
      <c r="MQN1906" s="1800" t="s">
        <v>745</v>
      </c>
      <c r="MQO1906" s="2156">
        <v>0</v>
      </c>
      <c r="MQP1906" s="2156">
        <v>17895</v>
      </c>
      <c r="MQQ1906" s="2157">
        <v>0</v>
      </c>
      <c r="MQR1906" s="1230">
        <f t="shared" si="2769"/>
        <v>0</v>
      </c>
      <c r="MQS1906" s="1193"/>
      <c r="MQT1906" s="1193"/>
      <c r="MQU1906" s="2153" t="s">
        <v>769</v>
      </c>
      <c r="MQV1906" s="1800" t="s">
        <v>745</v>
      </c>
      <c r="MQW1906" s="2156">
        <v>0</v>
      </c>
      <c r="MQX1906" s="2156">
        <v>17895</v>
      </c>
      <c r="MQY1906" s="2157">
        <v>0</v>
      </c>
      <c r="MQZ1906" s="1230">
        <f t="shared" si="2771"/>
        <v>0</v>
      </c>
      <c r="MRA1906" s="1193"/>
      <c r="MRB1906" s="1193"/>
      <c r="MRC1906" s="2153" t="s">
        <v>769</v>
      </c>
      <c r="MRD1906" s="1800" t="s">
        <v>745</v>
      </c>
      <c r="MRE1906" s="2156">
        <v>0</v>
      </c>
      <c r="MRF1906" s="2156">
        <v>17895</v>
      </c>
      <c r="MRG1906" s="2157">
        <v>0</v>
      </c>
      <c r="MRH1906" s="1230">
        <f t="shared" si="2773"/>
        <v>0</v>
      </c>
      <c r="MRI1906" s="1193"/>
      <c r="MRJ1906" s="1193"/>
      <c r="MRK1906" s="2153" t="s">
        <v>769</v>
      </c>
      <c r="MRL1906" s="1800" t="s">
        <v>745</v>
      </c>
      <c r="MRM1906" s="2156">
        <v>0</v>
      </c>
      <c r="MRN1906" s="2156">
        <v>17895</v>
      </c>
      <c r="MRO1906" s="2157">
        <v>0</v>
      </c>
      <c r="MRP1906" s="1230">
        <f t="shared" si="2775"/>
        <v>0</v>
      </c>
      <c r="MRQ1906" s="1193"/>
      <c r="MRR1906" s="1193"/>
      <c r="MRS1906" s="2153" t="s">
        <v>769</v>
      </c>
      <c r="MRT1906" s="1800" t="s">
        <v>745</v>
      </c>
      <c r="MRU1906" s="2156">
        <v>0</v>
      </c>
      <c r="MRV1906" s="2156">
        <v>17895</v>
      </c>
      <c r="MRW1906" s="2157">
        <v>0</v>
      </c>
      <c r="MRX1906" s="1230">
        <f t="shared" si="2777"/>
        <v>0</v>
      </c>
      <c r="MRY1906" s="1193"/>
      <c r="MRZ1906" s="1193"/>
      <c r="MSA1906" s="2153" t="s">
        <v>769</v>
      </c>
      <c r="MSB1906" s="1800" t="s">
        <v>745</v>
      </c>
      <c r="MSC1906" s="2156">
        <v>0</v>
      </c>
      <c r="MSD1906" s="2156">
        <v>17895</v>
      </c>
      <c r="MSE1906" s="2157">
        <v>0</v>
      </c>
      <c r="MSF1906" s="1230">
        <f t="shared" si="2779"/>
        <v>0</v>
      </c>
      <c r="MSG1906" s="1193"/>
      <c r="MSH1906" s="1193"/>
      <c r="MSI1906" s="2153" t="s">
        <v>769</v>
      </c>
      <c r="MSJ1906" s="1800" t="s">
        <v>745</v>
      </c>
      <c r="MSK1906" s="2156">
        <v>0</v>
      </c>
      <c r="MSL1906" s="2156">
        <v>17895</v>
      </c>
      <c r="MSM1906" s="2157">
        <v>0</v>
      </c>
      <c r="MSN1906" s="1230">
        <f t="shared" si="2781"/>
        <v>0</v>
      </c>
      <c r="MSO1906" s="1193"/>
      <c r="MSP1906" s="1193"/>
      <c r="MSQ1906" s="2153" t="s">
        <v>769</v>
      </c>
      <c r="MSR1906" s="1800" t="s">
        <v>745</v>
      </c>
      <c r="MSS1906" s="2156">
        <v>0</v>
      </c>
      <c r="MST1906" s="2156">
        <v>17895</v>
      </c>
      <c r="MSU1906" s="2157">
        <v>0</v>
      </c>
      <c r="MSV1906" s="1230">
        <f t="shared" si="2783"/>
        <v>0</v>
      </c>
      <c r="MSW1906" s="1193"/>
      <c r="MSX1906" s="1193"/>
      <c r="MSY1906" s="2153" t="s">
        <v>769</v>
      </c>
      <c r="MSZ1906" s="1800" t="s">
        <v>745</v>
      </c>
      <c r="MTA1906" s="2156">
        <v>0</v>
      </c>
      <c r="MTB1906" s="2156">
        <v>17895</v>
      </c>
      <c r="MTC1906" s="2157">
        <v>0</v>
      </c>
      <c r="MTD1906" s="1230">
        <f t="shared" si="2785"/>
        <v>0</v>
      </c>
      <c r="MTE1906" s="1193"/>
      <c r="MTF1906" s="1193"/>
      <c r="MTG1906" s="2153" t="s">
        <v>769</v>
      </c>
      <c r="MTH1906" s="1800" t="s">
        <v>745</v>
      </c>
      <c r="MTI1906" s="2156">
        <v>0</v>
      </c>
      <c r="MTJ1906" s="2156">
        <v>17895</v>
      </c>
      <c r="MTK1906" s="2157">
        <v>0</v>
      </c>
      <c r="MTL1906" s="1230">
        <f t="shared" si="2787"/>
        <v>0</v>
      </c>
      <c r="MTM1906" s="1193"/>
      <c r="MTN1906" s="1193"/>
      <c r="MTO1906" s="2153" t="s">
        <v>769</v>
      </c>
      <c r="MTP1906" s="1800" t="s">
        <v>745</v>
      </c>
      <c r="MTQ1906" s="2156">
        <v>0</v>
      </c>
      <c r="MTR1906" s="2156">
        <v>17895</v>
      </c>
      <c r="MTS1906" s="2157">
        <v>0</v>
      </c>
      <c r="MTT1906" s="1230">
        <f t="shared" si="2789"/>
        <v>0</v>
      </c>
      <c r="MTU1906" s="1193"/>
      <c r="MTV1906" s="1193"/>
      <c r="MTW1906" s="2153" t="s">
        <v>769</v>
      </c>
      <c r="MTX1906" s="1800" t="s">
        <v>745</v>
      </c>
      <c r="MTY1906" s="2156">
        <v>0</v>
      </c>
      <c r="MTZ1906" s="2156">
        <v>17895</v>
      </c>
      <c r="MUA1906" s="2157">
        <v>0</v>
      </c>
      <c r="MUB1906" s="1230">
        <f t="shared" si="2791"/>
        <v>0</v>
      </c>
      <c r="MUC1906" s="1193"/>
      <c r="MUD1906" s="1193"/>
      <c r="MUE1906" s="2153" t="s">
        <v>769</v>
      </c>
      <c r="MUF1906" s="1800" t="s">
        <v>745</v>
      </c>
      <c r="MUG1906" s="2156">
        <v>0</v>
      </c>
      <c r="MUH1906" s="2156">
        <v>17895</v>
      </c>
      <c r="MUI1906" s="2157">
        <v>0</v>
      </c>
      <c r="MUJ1906" s="1230">
        <f t="shared" si="2793"/>
        <v>0</v>
      </c>
      <c r="MUK1906" s="1193"/>
      <c r="MUL1906" s="1193"/>
      <c r="MUM1906" s="2153" t="s">
        <v>769</v>
      </c>
      <c r="MUN1906" s="1800" t="s">
        <v>745</v>
      </c>
      <c r="MUO1906" s="2156">
        <v>0</v>
      </c>
      <c r="MUP1906" s="2156">
        <v>17895</v>
      </c>
      <c r="MUQ1906" s="2157">
        <v>0</v>
      </c>
      <c r="MUR1906" s="1230">
        <f t="shared" si="2795"/>
        <v>0</v>
      </c>
      <c r="MUS1906" s="1193"/>
      <c r="MUT1906" s="1193"/>
      <c r="MUU1906" s="2153" t="s">
        <v>769</v>
      </c>
      <c r="MUV1906" s="1800" t="s">
        <v>745</v>
      </c>
      <c r="MUW1906" s="2156">
        <v>0</v>
      </c>
      <c r="MUX1906" s="2156">
        <v>17895</v>
      </c>
      <c r="MUY1906" s="2157">
        <v>0</v>
      </c>
      <c r="MUZ1906" s="1230">
        <f t="shared" si="2797"/>
        <v>0</v>
      </c>
      <c r="MVA1906" s="1193"/>
      <c r="MVB1906" s="1193"/>
      <c r="MVC1906" s="2153" t="s">
        <v>769</v>
      </c>
      <c r="MVD1906" s="1800" t="s">
        <v>745</v>
      </c>
      <c r="MVE1906" s="2156">
        <v>0</v>
      </c>
      <c r="MVF1906" s="2156">
        <v>17895</v>
      </c>
      <c r="MVG1906" s="2157">
        <v>0</v>
      </c>
      <c r="MVH1906" s="1230">
        <f t="shared" si="2799"/>
        <v>0</v>
      </c>
      <c r="MVI1906" s="1193"/>
      <c r="MVJ1906" s="1193"/>
      <c r="MVK1906" s="2153" t="s">
        <v>769</v>
      </c>
      <c r="MVL1906" s="1800" t="s">
        <v>745</v>
      </c>
      <c r="MVM1906" s="2156">
        <v>0</v>
      </c>
      <c r="MVN1906" s="2156">
        <v>17895</v>
      </c>
      <c r="MVO1906" s="2157">
        <v>0</v>
      </c>
      <c r="MVP1906" s="1230">
        <f t="shared" si="2801"/>
        <v>0</v>
      </c>
      <c r="MVQ1906" s="1193"/>
      <c r="MVR1906" s="1193"/>
      <c r="MVS1906" s="2153" t="s">
        <v>769</v>
      </c>
      <c r="MVT1906" s="1800" t="s">
        <v>745</v>
      </c>
      <c r="MVU1906" s="2156">
        <v>0</v>
      </c>
      <c r="MVV1906" s="2156">
        <v>17895</v>
      </c>
      <c r="MVW1906" s="2157">
        <v>0</v>
      </c>
      <c r="MVX1906" s="1230">
        <f t="shared" si="2803"/>
        <v>0</v>
      </c>
      <c r="MVY1906" s="1193"/>
      <c r="MVZ1906" s="1193"/>
      <c r="MWA1906" s="2153" t="s">
        <v>769</v>
      </c>
      <c r="MWB1906" s="1800" t="s">
        <v>745</v>
      </c>
      <c r="MWC1906" s="2156">
        <v>0</v>
      </c>
      <c r="MWD1906" s="2156">
        <v>17895</v>
      </c>
      <c r="MWE1906" s="2157">
        <v>0</v>
      </c>
      <c r="MWF1906" s="1230">
        <f t="shared" si="2805"/>
        <v>0</v>
      </c>
      <c r="MWG1906" s="1193"/>
      <c r="MWH1906" s="1193"/>
      <c r="MWI1906" s="2153" t="s">
        <v>769</v>
      </c>
      <c r="MWJ1906" s="1800" t="s">
        <v>745</v>
      </c>
      <c r="MWK1906" s="2156">
        <v>0</v>
      </c>
      <c r="MWL1906" s="2156">
        <v>17895</v>
      </c>
      <c r="MWM1906" s="2157">
        <v>0</v>
      </c>
      <c r="MWN1906" s="1230">
        <f t="shared" si="2807"/>
        <v>0</v>
      </c>
      <c r="MWO1906" s="1193"/>
      <c r="MWP1906" s="1193"/>
      <c r="MWQ1906" s="2153" t="s">
        <v>769</v>
      </c>
      <c r="MWR1906" s="1800" t="s">
        <v>745</v>
      </c>
      <c r="MWS1906" s="2156">
        <v>0</v>
      </c>
      <c r="MWT1906" s="2156">
        <v>17895</v>
      </c>
      <c r="MWU1906" s="2157">
        <v>0</v>
      </c>
      <c r="MWV1906" s="1230">
        <f t="shared" si="2809"/>
        <v>0</v>
      </c>
      <c r="MWW1906" s="1193"/>
      <c r="MWX1906" s="1193"/>
      <c r="MWY1906" s="2153" t="s">
        <v>769</v>
      </c>
      <c r="MWZ1906" s="1800" t="s">
        <v>745</v>
      </c>
      <c r="MXA1906" s="2156">
        <v>0</v>
      </c>
      <c r="MXB1906" s="2156">
        <v>17895</v>
      </c>
      <c r="MXC1906" s="2157">
        <v>0</v>
      </c>
      <c r="MXD1906" s="1230">
        <f t="shared" si="2811"/>
        <v>0</v>
      </c>
      <c r="MXE1906" s="1193"/>
      <c r="MXF1906" s="1193"/>
      <c r="MXG1906" s="2153" t="s">
        <v>769</v>
      </c>
      <c r="MXH1906" s="1800" t="s">
        <v>745</v>
      </c>
      <c r="MXI1906" s="2156">
        <v>0</v>
      </c>
      <c r="MXJ1906" s="2156">
        <v>17895</v>
      </c>
      <c r="MXK1906" s="2157">
        <v>0</v>
      </c>
      <c r="MXL1906" s="1230">
        <f t="shared" si="2813"/>
        <v>0</v>
      </c>
      <c r="MXM1906" s="1193"/>
      <c r="MXN1906" s="1193"/>
      <c r="MXO1906" s="2153" t="s">
        <v>769</v>
      </c>
      <c r="MXP1906" s="1800" t="s">
        <v>745</v>
      </c>
      <c r="MXQ1906" s="2156">
        <v>0</v>
      </c>
      <c r="MXR1906" s="2156">
        <v>17895</v>
      </c>
      <c r="MXS1906" s="2157">
        <v>0</v>
      </c>
      <c r="MXT1906" s="1230">
        <f t="shared" si="2815"/>
        <v>0</v>
      </c>
      <c r="MXU1906" s="1193"/>
      <c r="MXV1906" s="1193"/>
      <c r="MXW1906" s="2153" t="s">
        <v>769</v>
      </c>
      <c r="MXX1906" s="1800" t="s">
        <v>745</v>
      </c>
      <c r="MXY1906" s="2156">
        <v>0</v>
      </c>
      <c r="MXZ1906" s="2156">
        <v>17895</v>
      </c>
      <c r="MYA1906" s="2157">
        <v>0</v>
      </c>
      <c r="MYB1906" s="1230">
        <f t="shared" si="2817"/>
        <v>0</v>
      </c>
      <c r="MYC1906" s="1193"/>
      <c r="MYD1906" s="1193"/>
      <c r="MYE1906" s="2153" t="s">
        <v>769</v>
      </c>
      <c r="MYF1906" s="1800" t="s">
        <v>745</v>
      </c>
      <c r="MYG1906" s="2156">
        <v>0</v>
      </c>
      <c r="MYH1906" s="2156">
        <v>17895</v>
      </c>
      <c r="MYI1906" s="2157">
        <v>0</v>
      </c>
      <c r="MYJ1906" s="1230">
        <f t="shared" si="2819"/>
        <v>0</v>
      </c>
      <c r="MYK1906" s="1193"/>
      <c r="MYL1906" s="1193"/>
      <c r="MYM1906" s="2153" t="s">
        <v>769</v>
      </c>
      <c r="MYN1906" s="1800" t="s">
        <v>745</v>
      </c>
      <c r="MYO1906" s="2156">
        <v>0</v>
      </c>
      <c r="MYP1906" s="2156">
        <v>17895</v>
      </c>
      <c r="MYQ1906" s="2157">
        <v>0</v>
      </c>
      <c r="MYR1906" s="1230">
        <f t="shared" si="2821"/>
        <v>0</v>
      </c>
      <c r="MYS1906" s="1193"/>
      <c r="MYT1906" s="1193"/>
      <c r="MYU1906" s="2153" t="s">
        <v>769</v>
      </c>
      <c r="MYV1906" s="1800" t="s">
        <v>745</v>
      </c>
      <c r="MYW1906" s="2156">
        <v>0</v>
      </c>
      <c r="MYX1906" s="2156">
        <v>17895</v>
      </c>
      <c r="MYY1906" s="2157">
        <v>0</v>
      </c>
      <c r="MYZ1906" s="1230">
        <f t="shared" si="2823"/>
        <v>0</v>
      </c>
      <c r="MZA1906" s="1193"/>
      <c r="MZB1906" s="1193"/>
      <c r="MZC1906" s="2153" t="s">
        <v>769</v>
      </c>
      <c r="MZD1906" s="1800" t="s">
        <v>745</v>
      </c>
      <c r="MZE1906" s="2156">
        <v>0</v>
      </c>
      <c r="MZF1906" s="2156">
        <v>17895</v>
      </c>
      <c r="MZG1906" s="2157">
        <v>0</v>
      </c>
      <c r="MZH1906" s="1230">
        <f t="shared" si="2825"/>
        <v>0</v>
      </c>
      <c r="MZI1906" s="1193"/>
      <c r="MZJ1906" s="1193"/>
      <c r="MZK1906" s="2153" t="s">
        <v>769</v>
      </c>
      <c r="MZL1906" s="1800" t="s">
        <v>745</v>
      </c>
      <c r="MZM1906" s="2156">
        <v>0</v>
      </c>
      <c r="MZN1906" s="2156">
        <v>17895</v>
      </c>
      <c r="MZO1906" s="2157">
        <v>0</v>
      </c>
      <c r="MZP1906" s="1230">
        <f t="shared" si="2827"/>
        <v>0</v>
      </c>
      <c r="MZQ1906" s="1193"/>
      <c r="MZR1906" s="1193"/>
      <c r="MZS1906" s="2153" t="s">
        <v>769</v>
      </c>
      <c r="MZT1906" s="1800" t="s">
        <v>745</v>
      </c>
      <c r="MZU1906" s="2156">
        <v>0</v>
      </c>
      <c r="MZV1906" s="2156">
        <v>17895</v>
      </c>
      <c r="MZW1906" s="2157">
        <v>0</v>
      </c>
      <c r="MZX1906" s="1230">
        <f t="shared" si="2829"/>
        <v>0</v>
      </c>
      <c r="MZY1906" s="1193"/>
      <c r="MZZ1906" s="1193"/>
      <c r="NAA1906" s="2153" t="s">
        <v>769</v>
      </c>
      <c r="NAB1906" s="1800" t="s">
        <v>745</v>
      </c>
      <c r="NAC1906" s="2156">
        <v>0</v>
      </c>
      <c r="NAD1906" s="2156">
        <v>17895</v>
      </c>
      <c r="NAE1906" s="2157">
        <v>0</v>
      </c>
      <c r="NAF1906" s="1230">
        <f t="shared" si="2831"/>
        <v>0</v>
      </c>
      <c r="NAG1906" s="1193"/>
      <c r="NAH1906" s="1193"/>
      <c r="NAI1906" s="2153" t="s">
        <v>769</v>
      </c>
      <c r="NAJ1906" s="1800" t="s">
        <v>745</v>
      </c>
      <c r="NAK1906" s="2156">
        <v>0</v>
      </c>
      <c r="NAL1906" s="2156">
        <v>17895</v>
      </c>
      <c r="NAM1906" s="2157">
        <v>0</v>
      </c>
      <c r="NAN1906" s="1230">
        <f t="shared" si="2833"/>
        <v>0</v>
      </c>
      <c r="NAO1906" s="1193"/>
      <c r="NAP1906" s="1193"/>
      <c r="NAQ1906" s="2153" t="s">
        <v>769</v>
      </c>
      <c r="NAR1906" s="1800" t="s">
        <v>745</v>
      </c>
      <c r="NAS1906" s="2156">
        <v>0</v>
      </c>
      <c r="NAT1906" s="2156">
        <v>17895</v>
      </c>
      <c r="NAU1906" s="2157">
        <v>0</v>
      </c>
      <c r="NAV1906" s="1230">
        <f t="shared" si="2835"/>
        <v>0</v>
      </c>
      <c r="NAW1906" s="1193"/>
      <c r="NAX1906" s="1193"/>
      <c r="NAY1906" s="2153" t="s">
        <v>769</v>
      </c>
      <c r="NAZ1906" s="1800" t="s">
        <v>745</v>
      </c>
      <c r="NBA1906" s="2156">
        <v>0</v>
      </c>
      <c r="NBB1906" s="2156">
        <v>17895</v>
      </c>
      <c r="NBC1906" s="2157">
        <v>0</v>
      </c>
      <c r="NBD1906" s="1230">
        <f t="shared" si="2837"/>
        <v>0</v>
      </c>
      <c r="NBE1906" s="1193"/>
      <c r="NBF1906" s="1193"/>
      <c r="NBG1906" s="2153" t="s">
        <v>769</v>
      </c>
      <c r="NBH1906" s="1800" t="s">
        <v>745</v>
      </c>
      <c r="NBI1906" s="2156">
        <v>0</v>
      </c>
      <c r="NBJ1906" s="2156">
        <v>17895</v>
      </c>
      <c r="NBK1906" s="2157">
        <v>0</v>
      </c>
      <c r="NBL1906" s="1230">
        <f t="shared" si="2839"/>
        <v>0</v>
      </c>
      <c r="NBM1906" s="1193"/>
      <c r="NBN1906" s="1193"/>
      <c r="NBO1906" s="2153" t="s">
        <v>769</v>
      </c>
      <c r="NBP1906" s="1800" t="s">
        <v>745</v>
      </c>
      <c r="NBQ1906" s="2156">
        <v>0</v>
      </c>
      <c r="NBR1906" s="2156">
        <v>17895</v>
      </c>
      <c r="NBS1906" s="2157">
        <v>0</v>
      </c>
      <c r="NBT1906" s="1230">
        <f t="shared" si="2841"/>
        <v>0</v>
      </c>
      <c r="NBU1906" s="1193"/>
      <c r="NBV1906" s="1193"/>
      <c r="NBW1906" s="2153" t="s">
        <v>769</v>
      </c>
      <c r="NBX1906" s="1800" t="s">
        <v>745</v>
      </c>
      <c r="NBY1906" s="2156">
        <v>0</v>
      </c>
      <c r="NBZ1906" s="2156">
        <v>17895</v>
      </c>
      <c r="NCA1906" s="2157">
        <v>0</v>
      </c>
      <c r="NCB1906" s="1230">
        <f t="shared" si="2843"/>
        <v>0</v>
      </c>
      <c r="NCC1906" s="1193"/>
      <c r="NCD1906" s="1193"/>
      <c r="NCE1906" s="2153" t="s">
        <v>769</v>
      </c>
      <c r="NCF1906" s="1800" t="s">
        <v>745</v>
      </c>
      <c r="NCG1906" s="2156">
        <v>0</v>
      </c>
      <c r="NCH1906" s="2156">
        <v>17895</v>
      </c>
      <c r="NCI1906" s="2157">
        <v>0</v>
      </c>
      <c r="NCJ1906" s="1230">
        <f t="shared" si="2845"/>
        <v>0</v>
      </c>
      <c r="NCK1906" s="1193"/>
      <c r="NCL1906" s="1193"/>
      <c r="NCM1906" s="2153" t="s">
        <v>769</v>
      </c>
      <c r="NCN1906" s="1800" t="s">
        <v>745</v>
      </c>
      <c r="NCO1906" s="2156">
        <v>0</v>
      </c>
      <c r="NCP1906" s="2156">
        <v>17895</v>
      </c>
      <c r="NCQ1906" s="2157">
        <v>0</v>
      </c>
      <c r="NCR1906" s="1230">
        <f t="shared" si="2847"/>
        <v>0</v>
      </c>
      <c r="NCS1906" s="1193"/>
      <c r="NCT1906" s="1193"/>
      <c r="NCU1906" s="2153" t="s">
        <v>769</v>
      </c>
      <c r="NCV1906" s="1800" t="s">
        <v>745</v>
      </c>
      <c r="NCW1906" s="2156">
        <v>0</v>
      </c>
      <c r="NCX1906" s="2156">
        <v>17895</v>
      </c>
      <c r="NCY1906" s="2157">
        <v>0</v>
      </c>
      <c r="NCZ1906" s="1230">
        <f t="shared" si="2849"/>
        <v>0</v>
      </c>
      <c r="NDA1906" s="1193"/>
      <c r="NDB1906" s="1193"/>
      <c r="NDC1906" s="2153" t="s">
        <v>769</v>
      </c>
      <c r="NDD1906" s="1800" t="s">
        <v>745</v>
      </c>
      <c r="NDE1906" s="2156">
        <v>0</v>
      </c>
      <c r="NDF1906" s="2156">
        <v>17895</v>
      </c>
      <c r="NDG1906" s="2157">
        <v>0</v>
      </c>
      <c r="NDH1906" s="1230">
        <f t="shared" si="2851"/>
        <v>0</v>
      </c>
      <c r="NDI1906" s="1193"/>
      <c r="NDJ1906" s="1193"/>
      <c r="NDK1906" s="2153" t="s">
        <v>769</v>
      </c>
      <c r="NDL1906" s="1800" t="s">
        <v>745</v>
      </c>
      <c r="NDM1906" s="2156">
        <v>0</v>
      </c>
      <c r="NDN1906" s="2156">
        <v>17895</v>
      </c>
      <c r="NDO1906" s="2157">
        <v>0</v>
      </c>
      <c r="NDP1906" s="1230">
        <f t="shared" si="2853"/>
        <v>0</v>
      </c>
      <c r="NDQ1906" s="1193"/>
      <c r="NDR1906" s="1193"/>
      <c r="NDS1906" s="2153" t="s">
        <v>769</v>
      </c>
      <c r="NDT1906" s="1800" t="s">
        <v>745</v>
      </c>
      <c r="NDU1906" s="2156">
        <v>0</v>
      </c>
      <c r="NDV1906" s="2156">
        <v>17895</v>
      </c>
      <c r="NDW1906" s="2157">
        <v>0</v>
      </c>
      <c r="NDX1906" s="1230">
        <f t="shared" si="2855"/>
        <v>0</v>
      </c>
      <c r="NDY1906" s="1193"/>
      <c r="NDZ1906" s="1193"/>
      <c r="NEA1906" s="2153" t="s">
        <v>769</v>
      </c>
      <c r="NEB1906" s="1800" t="s">
        <v>745</v>
      </c>
      <c r="NEC1906" s="2156">
        <v>0</v>
      </c>
      <c r="NED1906" s="2156">
        <v>17895</v>
      </c>
      <c r="NEE1906" s="2157">
        <v>0</v>
      </c>
      <c r="NEF1906" s="1230">
        <f t="shared" si="2857"/>
        <v>0</v>
      </c>
      <c r="NEG1906" s="1193"/>
      <c r="NEH1906" s="1193"/>
      <c r="NEI1906" s="2153" t="s">
        <v>769</v>
      </c>
      <c r="NEJ1906" s="1800" t="s">
        <v>745</v>
      </c>
      <c r="NEK1906" s="2156">
        <v>0</v>
      </c>
      <c r="NEL1906" s="2156">
        <v>17895</v>
      </c>
      <c r="NEM1906" s="2157">
        <v>0</v>
      </c>
      <c r="NEN1906" s="1230">
        <f t="shared" si="2859"/>
        <v>0</v>
      </c>
      <c r="NEO1906" s="1193"/>
      <c r="NEP1906" s="1193"/>
      <c r="NEQ1906" s="2153" t="s">
        <v>769</v>
      </c>
      <c r="NER1906" s="1800" t="s">
        <v>745</v>
      </c>
      <c r="NES1906" s="2156">
        <v>0</v>
      </c>
      <c r="NET1906" s="2156">
        <v>17895</v>
      </c>
      <c r="NEU1906" s="2157">
        <v>0</v>
      </c>
      <c r="NEV1906" s="1230">
        <f t="shared" si="2861"/>
        <v>0</v>
      </c>
      <c r="NEW1906" s="1193"/>
      <c r="NEX1906" s="1193"/>
      <c r="NEY1906" s="2153" t="s">
        <v>769</v>
      </c>
      <c r="NEZ1906" s="1800" t="s">
        <v>745</v>
      </c>
      <c r="NFA1906" s="2156">
        <v>0</v>
      </c>
      <c r="NFB1906" s="2156">
        <v>17895</v>
      </c>
      <c r="NFC1906" s="2157">
        <v>0</v>
      </c>
      <c r="NFD1906" s="1230">
        <f t="shared" si="2863"/>
        <v>0</v>
      </c>
      <c r="NFE1906" s="1193"/>
      <c r="NFF1906" s="1193"/>
      <c r="NFG1906" s="2153" t="s">
        <v>769</v>
      </c>
      <c r="NFH1906" s="1800" t="s">
        <v>745</v>
      </c>
      <c r="NFI1906" s="2156">
        <v>0</v>
      </c>
      <c r="NFJ1906" s="2156">
        <v>17895</v>
      </c>
      <c r="NFK1906" s="2157">
        <v>0</v>
      </c>
      <c r="NFL1906" s="1230">
        <f t="shared" si="2865"/>
        <v>0</v>
      </c>
      <c r="NFM1906" s="1193"/>
      <c r="NFN1906" s="1193"/>
      <c r="NFO1906" s="2153" t="s">
        <v>769</v>
      </c>
      <c r="NFP1906" s="1800" t="s">
        <v>745</v>
      </c>
      <c r="NFQ1906" s="2156">
        <v>0</v>
      </c>
      <c r="NFR1906" s="2156">
        <v>17895</v>
      </c>
      <c r="NFS1906" s="2157">
        <v>0</v>
      </c>
      <c r="NFT1906" s="1230">
        <f t="shared" si="2867"/>
        <v>0</v>
      </c>
      <c r="NFU1906" s="1193"/>
      <c r="NFV1906" s="1193"/>
      <c r="NFW1906" s="2153" t="s">
        <v>769</v>
      </c>
      <c r="NFX1906" s="1800" t="s">
        <v>745</v>
      </c>
      <c r="NFY1906" s="2156">
        <v>0</v>
      </c>
      <c r="NFZ1906" s="2156">
        <v>17895</v>
      </c>
      <c r="NGA1906" s="2157">
        <v>0</v>
      </c>
      <c r="NGB1906" s="1230">
        <f t="shared" si="2869"/>
        <v>0</v>
      </c>
      <c r="NGC1906" s="1193"/>
      <c r="NGD1906" s="1193"/>
      <c r="NGE1906" s="2153" t="s">
        <v>769</v>
      </c>
      <c r="NGF1906" s="1800" t="s">
        <v>745</v>
      </c>
      <c r="NGG1906" s="2156">
        <v>0</v>
      </c>
      <c r="NGH1906" s="2156">
        <v>17895</v>
      </c>
      <c r="NGI1906" s="2157">
        <v>0</v>
      </c>
      <c r="NGJ1906" s="1230">
        <f t="shared" si="2871"/>
        <v>0</v>
      </c>
      <c r="NGK1906" s="1193"/>
      <c r="NGL1906" s="1193"/>
      <c r="NGM1906" s="2153" t="s">
        <v>769</v>
      </c>
      <c r="NGN1906" s="1800" t="s">
        <v>745</v>
      </c>
      <c r="NGO1906" s="2156">
        <v>0</v>
      </c>
      <c r="NGP1906" s="2156">
        <v>17895</v>
      </c>
      <c r="NGQ1906" s="2157">
        <v>0</v>
      </c>
      <c r="NGR1906" s="1230">
        <f t="shared" si="2873"/>
        <v>0</v>
      </c>
      <c r="NGS1906" s="1193"/>
      <c r="NGT1906" s="1193"/>
      <c r="NGU1906" s="2153" t="s">
        <v>769</v>
      </c>
      <c r="NGV1906" s="1800" t="s">
        <v>745</v>
      </c>
      <c r="NGW1906" s="2156">
        <v>0</v>
      </c>
      <c r="NGX1906" s="2156">
        <v>17895</v>
      </c>
      <c r="NGY1906" s="2157">
        <v>0</v>
      </c>
      <c r="NGZ1906" s="1230">
        <f t="shared" si="2875"/>
        <v>0</v>
      </c>
      <c r="NHA1906" s="1193"/>
      <c r="NHB1906" s="1193"/>
      <c r="NHC1906" s="2153" t="s">
        <v>769</v>
      </c>
      <c r="NHD1906" s="1800" t="s">
        <v>745</v>
      </c>
      <c r="NHE1906" s="2156">
        <v>0</v>
      </c>
      <c r="NHF1906" s="2156">
        <v>17895</v>
      </c>
      <c r="NHG1906" s="2157">
        <v>0</v>
      </c>
      <c r="NHH1906" s="1230">
        <f t="shared" si="2877"/>
        <v>0</v>
      </c>
      <c r="NHI1906" s="1193"/>
      <c r="NHJ1906" s="1193"/>
      <c r="NHK1906" s="2153" t="s">
        <v>769</v>
      </c>
      <c r="NHL1906" s="1800" t="s">
        <v>745</v>
      </c>
      <c r="NHM1906" s="2156">
        <v>0</v>
      </c>
      <c r="NHN1906" s="2156">
        <v>17895</v>
      </c>
      <c r="NHO1906" s="2157">
        <v>0</v>
      </c>
      <c r="NHP1906" s="1230">
        <f t="shared" si="2879"/>
        <v>0</v>
      </c>
      <c r="NHQ1906" s="1193"/>
      <c r="NHR1906" s="1193"/>
      <c r="NHS1906" s="2153" t="s">
        <v>769</v>
      </c>
      <c r="NHT1906" s="1800" t="s">
        <v>745</v>
      </c>
      <c r="NHU1906" s="2156">
        <v>0</v>
      </c>
      <c r="NHV1906" s="2156">
        <v>17895</v>
      </c>
      <c r="NHW1906" s="2157">
        <v>0</v>
      </c>
      <c r="NHX1906" s="1230">
        <f t="shared" si="2881"/>
        <v>0</v>
      </c>
      <c r="NHY1906" s="1193"/>
      <c r="NHZ1906" s="1193"/>
      <c r="NIA1906" s="2153" t="s">
        <v>769</v>
      </c>
      <c r="NIB1906" s="1800" t="s">
        <v>745</v>
      </c>
      <c r="NIC1906" s="2156">
        <v>0</v>
      </c>
      <c r="NID1906" s="2156">
        <v>17895</v>
      </c>
      <c r="NIE1906" s="2157">
        <v>0</v>
      </c>
      <c r="NIF1906" s="1230">
        <f t="shared" si="2883"/>
        <v>0</v>
      </c>
      <c r="NIG1906" s="1193"/>
      <c r="NIH1906" s="1193"/>
      <c r="NII1906" s="2153" t="s">
        <v>769</v>
      </c>
      <c r="NIJ1906" s="1800" t="s">
        <v>745</v>
      </c>
      <c r="NIK1906" s="2156">
        <v>0</v>
      </c>
      <c r="NIL1906" s="2156">
        <v>17895</v>
      </c>
      <c r="NIM1906" s="2157">
        <v>0</v>
      </c>
      <c r="NIN1906" s="1230">
        <f t="shared" si="2885"/>
        <v>0</v>
      </c>
      <c r="NIO1906" s="1193"/>
      <c r="NIP1906" s="1193"/>
      <c r="NIQ1906" s="2153" t="s">
        <v>769</v>
      </c>
      <c r="NIR1906" s="1800" t="s">
        <v>745</v>
      </c>
      <c r="NIS1906" s="2156">
        <v>0</v>
      </c>
      <c r="NIT1906" s="2156">
        <v>17895</v>
      </c>
      <c r="NIU1906" s="2157">
        <v>0</v>
      </c>
      <c r="NIV1906" s="1230">
        <f t="shared" si="2887"/>
        <v>0</v>
      </c>
      <c r="NIW1906" s="1193"/>
      <c r="NIX1906" s="1193"/>
      <c r="NIY1906" s="2153" t="s">
        <v>769</v>
      </c>
      <c r="NIZ1906" s="1800" t="s">
        <v>745</v>
      </c>
      <c r="NJA1906" s="2156">
        <v>0</v>
      </c>
      <c r="NJB1906" s="2156">
        <v>17895</v>
      </c>
      <c r="NJC1906" s="2157">
        <v>0</v>
      </c>
      <c r="NJD1906" s="1230">
        <f t="shared" si="2889"/>
        <v>0</v>
      </c>
      <c r="NJE1906" s="1193"/>
      <c r="NJF1906" s="1193"/>
      <c r="NJG1906" s="2153" t="s">
        <v>769</v>
      </c>
      <c r="NJH1906" s="1800" t="s">
        <v>745</v>
      </c>
      <c r="NJI1906" s="2156">
        <v>0</v>
      </c>
      <c r="NJJ1906" s="2156">
        <v>17895</v>
      </c>
      <c r="NJK1906" s="2157">
        <v>0</v>
      </c>
      <c r="NJL1906" s="1230">
        <f t="shared" si="2891"/>
        <v>0</v>
      </c>
      <c r="NJM1906" s="1193"/>
      <c r="NJN1906" s="1193"/>
      <c r="NJO1906" s="2153" t="s">
        <v>769</v>
      </c>
      <c r="NJP1906" s="1800" t="s">
        <v>745</v>
      </c>
      <c r="NJQ1906" s="2156">
        <v>0</v>
      </c>
      <c r="NJR1906" s="2156">
        <v>17895</v>
      </c>
      <c r="NJS1906" s="2157">
        <v>0</v>
      </c>
      <c r="NJT1906" s="1230">
        <f t="shared" si="2893"/>
        <v>0</v>
      </c>
      <c r="NJU1906" s="1193"/>
      <c r="NJV1906" s="1193"/>
      <c r="NJW1906" s="2153" t="s">
        <v>769</v>
      </c>
      <c r="NJX1906" s="1800" t="s">
        <v>745</v>
      </c>
      <c r="NJY1906" s="2156">
        <v>0</v>
      </c>
      <c r="NJZ1906" s="2156">
        <v>17895</v>
      </c>
      <c r="NKA1906" s="2157">
        <v>0</v>
      </c>
      <c r="NKB1906" s="1230">
        <f t="shared" si="2895"/>
        <v>0</v>
      </c>
      <c r="NKC1906" s="1193"/>
      <c r="NKD1906" s="1193"/>
      <c r="NKE1906" s="2153" t="s">
        <v>769</v>
      </c>
      <c r="NKF1906" s="1800" t="s">
        <v>745</v>
      </c>
      <c r="NKG1906" s="2156">
        <v>0</v>
      </c>
      <c r="NKH1906" s="2156">
        <v>17895</v>
      </c>
      <c r="NKI1906" s="2157">
        <v>0</v>
      </c>
      <c r="NKJ1906" s="1230">
        <f t="shared" si="2897"/>
        <v>0</v>
      </c>
      <c r="NKK1906" s="1193"/>
      <c r="NKL1906" s="1193"/>
      <c r="NKM1906" s="2153" t="s">
        <v>769</v>
      </c>
      <c r="NKN1906" s="1800" t="s">
        <v>745</v>
      </c>
      <c r="NKO1906" s="2156">
        <v>0</v>
      </c>
      <c r="NKP1906" s="2156">
        <v>17895</v>
      </c>
      <c r="NKQ1906" s="2157">
        <v>0</v>
      </c>
      <c r="NKR1906" s="1230">
        <f t="shared" si="2899"/>
        <v>0</v>
      </c>
      <c r="NKS1906" s="1193"/>
      <c r="NKT1906" s="1193"/>
      <c r="NKU1906" s="2153" t="s">
        <v>769</v>
      </c>
      <c r="NKV1906" s="1800" t="s">
        <v>745</v>
      </c>
      <c r="NKW1906" s="2156">
        <v>0</v>
      </c>
      <c r="NKX1906" s="2156">
        <v>17895</v>
      </c>
      <c r="NKY1906" s="2157">
        <v>0</v>
      </c>
      <c r="NKZ1906" s="1230">
        <f t="shared" si="2901"/>
        <v>0</v>
      </c>
      <c r="NLA1906" s="1193"/>
      <c r="NLB1906" s="1193"/>
      <c r="NLC1906" s="2153" t="s">
        <v>769</v>
      </c>
      <c r="NLD1906" s="1800" t="s">
        <v>745</v>
      </c>
      <c r="NLE1906" s="2156">
        <v>0</v>
      </c>
      <c r="NLF1906" s="2156">
        <v>17895</v>
      </c>
      <c r="NLG1906" s="2157">
        <v>0</v>
      </c>
      <c r="NLH1906" s="1230">
        <f t="shared" si="2903"/>
        <v>0</v>
      </c>
      <c r="NLI1906" s="1193"/>
      <c r="NLJ1906" s="1193"/>
      <c r="NLK1906" s="2153" t="s">
        <v>769</v>
      </c>
      <c r="NLL1906" s="1800" t="s">
        <v>745</v>
      </c>
      <c r="NLM1906" s="2156">
        <v>0</v>
      </c>
      <c r="NLN1906" s="2156">
        <v>17895</v>
      </c>
      <c r="NLO1906" s="2157">
        <v>0</v>
      </c>
      <c r="NLP1906" s="1230">
        <f t="shared" si="2905"/>
        <v>0</v>
      </c>
      <c r="NLQ1906" s="1193"/>
      <c r="NLR1906" s="1193"/>
      <c r="NLS1906" s="2153" t="s">
        <v>769</v>
      </c>
      <c r="NLT1906" s="1800" t="s">
        <v>745</v>
      </c>
      <c r="NLU1906" s="2156">
        <v>0</v>
      </c>
      <c r="NLV1906" s="2156">
        <v>17895</v>
      </c>
      <c r="NLW1906" s="2157">
        <v>0</v>
      </c>
      <c r="NLX1906" s="1230">
        <f t="shared" si="2907"/>
        <v>0</v>
      </c>
      <c r="NLY1906" s="1193"/>
      <c r="NLZ1906" s="1193"/>
      <c r="NMA1906" s="2153" t="s">
        <v>769</v>
      </c>
      <c r="NMB1906" s="1800" t="s">
        <v>745</v>
      </c>
      <c r="NMC1906" s="2156">
        <v>0</v>
      </c>
      <c r="NMD1906" s="2156">
        <v>17895</v>
      </c>
      <c r="NME1906" s="2157">
        <v>0</v>
      </c>
      <c r="NMF1906" s="1230">
        <f t="shared" si="2909"/>
        <v>0</v>
      </c>
      <c r="NMG1906" s="1193"/>
      <c r="NMH1906" s="1193"/>
      <c r="NMI1906" s="2153" t="s">
        <v>769</v>
      </c>
      <c r="NMJ1906" s="1800" t="s">
        <v>745</v>
      </c>
      <c r="NMK1906" s="2156">
        <v>0</v>
      </c>
      <c r="NML1906" s="2156">
        <v>17895</v>
      </c>
      <c r="NMM1906" s="2157">
        <v>0</v>
      </c>
      <c r="NMN1906" s="1230">
        <f t="shared" si="2911"/>
        <v>0</v>
      </c>
      <c r="NMO1906" s="1193"/>
      <c r="NMP1906" s="1193"/>
      <c r="NMQ1906" s="2153" t="s">
        <v>769</v>
      </c>
      <c r="NMR1906" s="1800" t="s">
        <v>745</v>
      </c>
      <c r="NMS1906" s="2156">
        <v>0</v>
      </c>
      <c r="NMT1906" s="2156">
        <v>17895</v>
      </c>
      <c r="NMU1906" s="2157">
        <v>0</v>
      </c>
      <c r="NMV1906" s="1230">
        <f t="shared" si="2913"/>
        <v>0</v>
      </c>
      <c r="NMW1906" s="1193"/>
      <c r="NMX1906" s="1193"/>
      <c r="NMY1906" s="2153" t="s">
        <v>769</v>
      </c>
      <c r="NMZ1906" s="1800" t="s">
        <v>745</v>
      </c>
      <c r="NNA1906" s="2156">
        <v>0</v>
      </c>
      <c r="NNB1906" s="2156">
        <v>17895</v>
      </c>
      <c r="NNC1906" s="2157">
        <v>0</v>
      </c>
      <c r="NND1906" s="1230">
        <f t="shared" si="2915"/>
        <v>0</v>
      </c>
      <c r="NNE1906" s="1193"/>
      <c r="NNF1906" s="1193"/>
      <c r="NNG1906" s="2153" t="s">
        <v>769</v>
      </c>
      <c r="NNH1906" s="1800" t="s">
        <v>745</v>
      </c>
      <c r="NNI1906" s="2156">
        <v>0</v>
      </c>
      <c r="NNJ1906" s="2156">
        <v>17895</v>
      </c>
      <c r="NNK1906" s="2157">
        <v>0</v>
      </c>
      <c r="NNL1906" s="1230">
        <f t="shared" si="2917"/>
        <v>0</v>
      </c>
      <c r="NNM1906" s="1193"/>
      <c r="NNN1906" s="1193"/>
      <c r="NNO1906" s="2153" t="s">
        <v>769</v>
      </c>
      <c r="NNP1906" s="1800" t="s">
        <v>745</v>
      </c>
      <c r="NNQ1906" s="2156">
        <v>0</v>
      </c>
      <c r="NNR1906" s="2156">
        <v>17895</v>
      </c>
      <c r="NNS1906" s="2157">
        <v>0</v>
      </c>
      <c r="NNT1906" s="1230">
        <f t="shared" si="2919"/>
        <v>0</v>
      </c>
      <c r="NNU1906" s="1193"/>
      <c r="NNV1906" s="1193"/>
      <c r="NNW1906" s="2153" t="s">
        <v>769</v>
      </c>
      <c r="NNX1906" s="1800" t="s">
        <v>745</v>
      </c>
      <c r="NNY1906" s="2156">
        <v>0</v>
      </c>
      <c r="NNZ1906" s="2156">
        <v>17895</v>
      </c>
      <c r="NOA1906" s="2157">
        <v>0</v>
      </c>
      <c r="NOB1906" s="1230">
        <f t="shared" si="2921"/>
        <v>0</v>
      </c>
      <c r="NOC1906" s="1193"/>
      <c r="NOD1906" s="1193"/>
      <c r="NOE1906" s="2153" t="s">
        <v>769</v>
      </c>
      <c r="NOF1906" s="1800" t="s">
        <v>745</v>
      </c>
      <c r="NOG1906" s="2156">
        <v>0</v>
      </c>
      <c r="NOH1906" s="2156">
        <v>17895</v>
      </c>
      <c r="NOI1906" s="2157">
        <v>0</v>
      </c>
      <c r="NOJ1906" s="1230">
        <f t="shared" si="2923"/>
        <v>0</v>
      </c>
      <c r="NOK1906" s="1193"/>
      <c r="NOL1906" s="1193"/>
      <c r="NOM1906" s="2153" t="s">
        <v>769</v>
      </c>
      <c r="NON1906" s="1800" t="s">
        <v>745</v>
      </c>
      <c r="NOO1906" s="2156">
        <v>0</v>
      </c>
      <c r="NOP1906" s="2156">
        <v>17895</v>
      </c>
      <c r="NOQ1906" s="2157">
        <v>0</v>
      </c>
      <c r="NOR1906" s="1230">
        <f t="shared" si="2925"/>
        <v>0</v>
      </c>
      <c r="NOS1906" s="1193"/>
      <c r="NOT1906" s="1193"/>
      <c r="NOU1906" s="2153" t="s">
        <v>769</v>
      </c>
      <c r="NOV1906" s="1800" t="s">
        <v>745</v>
      </c>
      <c r="NOW1906" s="2156">
        <v>0</v>
      </c>
      <c r="NOX1906" s="2156">
        <v>17895</v>
      </c>
      <c r="NOY1906" s="2157">
        <v>0</v>
      </c>
      <c r="NOZ1906" s="1230">
        <f t="shared" si="2927"/>
        <v>0</v>
      </c>
      <c r="NPA1906" s="1193"/>
      <c r="NPB1906" s="1193"/>
      <c r="NPC1906" s="2153" t="s">
        <v>769</v>
      </c>
      <c r="NPD1906" s="1800" t="s">
        <v>745</v>
      </c>
      <c r="NPE1906" s="2156">
        <v>0</v>
      </c>
      <c r="NPF1906" s="2156">
        <v>17895</v>
      </c>
      <c r="NPG1906" s="2157">
        <v>0</v>
      </c>
      <c r="NPH1906" s="1230">
        <f t="shared" si="2929"/>
        <v>0</v>
      </c>
      <c r="NPI1906" s="1193"/>
      <c r="NPJ1906" s="1193"/>
      <c r="NPK1906" s="2153" t="s">
        <v>769</v>
      </c>
      <c r="NPL1906" s="1800" t="s">
        <v>745</v>
      </c>
      <c r="NPM1906" s="2156">
        <v>0</v>
      </c>
      <c r="NPN1906" s="2156">
        <v>17895</v>
      </c>
      <c r="NPO1906" s="2157">
        <v>0</v>
      </c>
      <c r="NPP1906" s="1230">
        <f t="shared" si="2931"/>
        <v>0</v>
      </c>
      <c r="NPQ1906" s="1193"/>
      <c r="NPR1906" s="1193"/>
      <c r="NPS1906" s="2153" t="s">
        <v>769</v>
      </c>
      <c r="NPT1906" s="1800" t="s">
        <v>745</v>
      </c>
      <c r="NPU1906" s="2156">
        <v>0</v>
      </c>
      <c r="NPV1906" s="2156">
        <v>17895</v>
      </c>
      <c r="NPW1906" s="2157">
        <v>0</v>
      </c>
      <c r="NPX1906" s="1230">
        <f t="shared" si="2933"/>
        <v>0</v>
      </c>
      <c r="NPY1906" s="1193"/>
      <c r="NPZ1906" s="1193"/>
      <c r="NQA1906" s="2153" t="s">
        <v>769</v>
      </c>
      <c r="NQB1906" s="1800" t="s">
        <v>745</v>
      </c>
      <c r="NQC1906" s="2156">
        <v>0</v>
      </c>
      <c r="NQD1906" s="2156">
        <v>17895</v>
      </c>
      <c r="NQE1906" s="2157">
        <v>0</v>
      </c>
      <c r="NQF1906" s="1230">
        <f t="shared" si="2935"/>
        <v>0</v>
      </c>
      <c r="NQG1906" s="1193"/>
      <c r="NQH1906" s="1193"/>
      <c r="NQI1906" s="2153" t="s">
        <v>769</v>
      </c>
      <c r="NQJ1906" s="1800" t="s">
        <v>745</v>
      </c>
      <c r="NQK1906" s="2156">
        <v>0</v>
      </c>
      <c r="NQL1906" s="2156">
        <v>17895</v>
      </c>
      <c r="NQM1906" s="2157">
        <v>0</v>
      </c>
      <c r="NQN1906" s="1230">
        <f t="shared" si="2937"/>
        <v>0</v>
      </c>
      <c r="NQO1906" s="1193"/>
      <c r="NQP1906" s="1193"/>
      <c r="NQQ1906" s="2153" t="s">
        <v>769</v>
      </c>
      <c r="NQR1906" s="1800" t="s">
        <v>745</v>
      </c>
      <c r="NQS1906" s="2156">
        <v>0</v>
      </c>
      <c r="NQT1906" s="2156">
        <v>17895</v>
      </c>
      <c r="NQU1906" s="2157">
        <v>0</v>
      </c>
      <c r="NQV1906" s="1230">
        <f t="shared" si="2939"/>
        <v>0</v>
      </c>
      <c r="NQW1906" s="1193"/>
      <c r="NQX1906" s="1193"/>
      <c r="NQY1906" s="2153" t="s">
        <v>769</v>
      </c>
      <c r="NQZ1906" s="1800" t="s">
        <v>745</v>
      </c>
      <c r="NRA1906" s="2156">
        <v>0</v>
      </c>
      <c r="NRB1906" s="2156">
        <v>17895</v>
      </c>
      <c r="NRC1906" s="2157">
        <v>0</v>
      </c>
      <c r="NRD1906" s="1230">
        <f t="shared" si="2941"/>
        <v>0</v>
      </c>
      <c r="NRE1906" s="1193"/>
      <c r="NRF1906" s="1193"/>
      <c r="NRG1906" s="2153" t="s">
        <v>769</v>
      </c>
      <c r="NRH1906" s="1800" t="s">
        <v>745</v>
      </c>
      <c r="NRI1906" s="2156">
        <v>0</v>
      </c>
      <c r="NRJ1906" s="2156">
        <v>17895</v>
      </c>
      <c r="NRK1906" s="2157">
        <v>0</v>
      </c>
      <c r="NRL1906" s="1230">
        <f t="shared" si="2943"/>
        <v>0</v>
      </c>
      <c r="NRM1906" s="1193"/>
      <c r="NRN1906" s="1193"/>
      <c r="NRO1906" s="2153" t="s">
        <v>769</v>
      </c>
      <c r="NRP1906" s="1800" t="s">
        <v>745</v>
      </c>
      <c r="NRQ1906" s="2156">
        <v>0</v>
      </c>
      <c r="NRR1906" s="2156">
        <v>17895</v>
      </c>
      <c r="NRS1906" s="2157">
        <v>0</v>
      </c>
      <c r="NRT1906" s="1230">
        <f t="shared" si="2945"/>
        <v>0</v>
      </c>
      <c r="NRU1906" s="1193"/>
      <c r="NRV1906" s="1193"/>
      <c r="NRW1906" s="2153" t="s">
        <v>769</v>
      </c>
      <c r="NRX1906" s="1800" t="s">
        <v>745</v>
      </c>
      <c r="NRY1906" s="2156">
        <v>0</v>
      </c>
      <c r="NRZ1906" s="2156">
        <v>17895</v>
      </c>
      <c r="NSA1906" s="2157">
        <v>0</v>
      </c>
      <c r="NSB1906" s="1230">
        <f t="shared" si="2947"/>
        <v>0</v>
      </c>
      <c r="NSC1906" s="1193"/>
      <c r="NSD1906" s="1193"/>
      <c r="NSE1906" s="2153" t="s">
        <v>769</v>
      </c>
      <c r="NSF1906" s="1800" t="s">
        <v>745</v>
      </c>
      <c r="NSG1906" s="2156">
        <v>0</v>
      </c>
      <c r="NSH1906" s="2156">
        <v>17895</v>
      </c>
      <c r="NSI1906" s="2157">
        <v>0</v>
      </c>
      <c r="NSJ1906" s="1230">
        <f t="shared" si="2949"/>
        <v>0</v>
      </c>
      <c r="NSK1906" s="1193"/>
      <c r="NSL1906" s="1193"/>
      <c r="NSM1906" s="2153" t="s">
        <v>769</v>
      </c>
      <c r="NSN1906" s="1800" t="s">
        <v>745</v>
      </c>
      <c r="NSO1906" s="2156">
        <v>0</v>
      </c>
      <c r="NSP1906" s="2156">
        <v>17895</v>
      </c>
      <c r="NSQ1906" s="2157">
        <v>0</v>
      </c>
      <c r="NSR1906" s="1230">
        <f t="shared" si="2951"/>
        <v>0</v>
      </c>
      <c r="NSS1906" s="1193"/>
      <c r="NST1906" s="1193"/>
      <c r="NSU1906" s="2153" t="s">
        <v>769</v>
      </c>
      <c r="NSV1906" s="1800" t="s">
        <v>745</v>
      </c>
      <c r="NSW1906" s="2156">
        <v>0</v>
      </c>
      <c r="NSX1906" s="2156">
        <v>17895</v>
      </c>
      <c r="NSY1906" s="2157">
        <v>0</v>
      </c>
      <c r="NSZ1906" s="1230">
        <f t="shared" si="2953"/>
        <v>0</v>
      </c>
      <c r="NTA1906" s="1193"/>
      <c r="NTB1906" s="1193"/>
      <c r="NTC1906" s="2153" t="s">
        <v>769</v>
      </c>
      <c r="NTD1906" s="1800" t="s">
        <v>745</v>
      </c>
      <c r="NTE1906" s="2156">
        <v>0</v>
      </c>
      <c r="NTF1906" s="2156">
        <v>17895</v>
      </c>
      <c r="NTG1906" s="2157">
        <v>0</v>
      </c>
      <c r="NTH1906" s="1230">
        <f t="shared" si="2955"/>
        <v>0</v>
      </c>
      <c r="NTI1906" s="1193"/>
      <c r="NTJ1906" s="1193"/>
      <c r="NTK1906" s="2153" t="s">
        <v>769</v>
      </c>
      <c r="NTL1906" s="1800" t="s">
        <v>745</v>
      </c>
      <c r="NTM1906" s="2156">
        <v>0</v>
      </c>
      <c r="NTN1906" s="2156">
        <v>17895</v>
      </c>
      <c r="NTO1906" s="2157">
        <v>0</v>
      </c>
      <c r="NTP1906" s="1230">
        <f t="shared" si="2957"/>
        <v>0</v>
      </c>
      <c r="NTQ1906" s="1193"/>
      <c r="NTR1906" s="1193"/>
      <c r="NTS1906" s="2153" t="s">
        <v>769</v>
      </c>
      <c r="NTT1906" s="1800" t="s">
        <v>745</v>
      </c>
      <c r="NTU1906" s="2156">
        <v>0</v>
      </c>
      <c r="NTV1906" s="2156">
        <v>17895</v>
      </c>
      <c r="NTW1906" s="2157">
        <v>0</v>
      </c>
      <c r="NTX1906" s="1230">
        <f t="shared" si="2959"/>
        <v>0</v>
      </c>
      <c r="NTY1906" s="1193"/>
      <c r="NTZ1906" s="1193"/>
      <c r="NUA1906" s="2153" t="s">
        <v>769</v>
      </c>
      <c r="NUB1906" s="1800" t="s">
        <v>745</v>
      </c>
      <c r="NUC1906" s="2156">
        <v>0</v>
      </c>
      <c r="NUD1906" s="2156">
        <v>17895</v>
      </c>
      <c r="NUE1906" s="2157">
        <v>0</v>
      </c>
      <c r="NUF1906" s="1230">
        <f t="shared" si="2961"/>
        <v>0</v>
      </c>
      <c r="NUG1906" s="1193"/>
      <c r="NUH1906" s="1193"/>
      <c r="NUI1906" s="2153" t="s">
        <v>769</v>
      </c>
      <c r="NUJ1906" s="1800" t="s">
        <v>745</v>
      </c>
      <c r="NUK1906" s="2156">
        <v>0</v>
      </c>
      <c r="NUL1906" s="2156">
        <v>17895</v>
      </c>
      <c r="NUM1906" s="2157">
        <v>0</v>
      </c>
      <c r="NUN1906" s="1230">
        <f t="shared" si="2963"/>
        <v>0</v>
      </c>
      <c r="NUO1906" s="1193"/>
      <c r="NUP1906" s="1193"/>
      <c r="NUQ1906" s="2153" t="s">
        <v>769</v>
      </c>
      <c r="NUR1906" s="1800" t="s">
        <v>745</v>
      </c>
      <c r="NUS1906" s="2156">
        <v>0</v>
      </c>
      <c r="NUT1906" s="2156">
        <v>17895</v>
      </c>
      <c r="NUU1906" s="2157">
        <v>0</v>
      </c>
      <c r="NUV1906" s="1230">
        <f t="shared" si="2965"/>
        <v>0</v>
      </c>
      <c r="NUW1906" s="1193"/>
      <c r="NUX1906" s="1193"/>
      <c r="NUY1906" s="2153" t="s">
        <v>769</v>
      </c>
      <c r="NUZ1906" s="1800" t="s">
        <v>745</v>
      </c>
      <c r="NVA1906" s="2156">
        <v>0</v>
      </c>
      <c r="NVB1906" s="2156">
        <v>17895</v>
      </c>
      <c r="NVC1906" s="2157">
        <v>0</v>
      </c>
      <c r="NVD1906" s="1230">
        <f t="shared" si="2967"/>
        <v>0</v>
      </c>
      <c r="NVE1906" s="1193"/>
      <c r="NVF1906" s="1193"/>
      <c r="NVG1906" s="2153" t="s">
        <v>769</v>
      </c>
      <c r="NVH1906" s="1800" t="s">
        <v>745</v>
      </c>
      <c r="NVI1906" s="2156">
        <v>0</v>
      </c>
      <c r="NVJ1906" s="2156">
        <v>17895</v>
      </c>
      <c r="NVK1906" s="2157">
        <v>0</v>
      </c>
      <c r="NVL1906" s="1230">
        <f t="shared" si="2969"/>
        <v>0</v>
      </c>
      <c r="NVM1906" s="1193"/>
      <c r="NVN1906" s="1193"/>
      <c r="NVO1906" s="2153" t="s">
        <v>769</v>
      </c>
      <c r="NVP1906" s="1800" t="s">
        <v>745</v>
      </c>
      <c r="NVQ1906" s="2156">
        <v>0</v>
      </c>
      <c r="NVR1906" s="2156">
        <v>17895</v>
      </c>
      <c r="NVS1906" s="2157">
        <v>0</v>
      </c>
      <c r="NVT1906" s="1230">
        <f t="shared" si="2971"/>
        <v>0</v>
      </c>
      <c r="NVU1906" s="1193"/>
      <c r="NVV1906" s="1193"/>
      <c r="NVW1906" s="2153" t="s">
        <v>769</v>
      </c>
      <c r="NVX1906" s="1800" t="s">
        <v>745</v>
      </c>
      <c r="NVY1906" s="2156">
        <v>0</v>
      </c>
      <c r="NVZ1906" s="2156">
        <v>17895</v>
      </c>
      <c r="NWA1906" s="2157">
        <v>0</v>
      </c>
      <c r="NWB1906" s="1230">
        <f t="shared" si="2973"/>
        <v>0</v>
      </c>
      <c r="NWC1906" s="1193"/>
      <c r="NWD1906" s="1193"/>
      <c r="NWE1906" s="2153" t="s">
        <v>769</v>
      </c>
      <c r="NWF1906" s="1800" t="s">
        <v>745</v>
      </c>
      <c r="NWG1906" s="2156">
        <v>0</v>
      </c>
      <c r="NWH1906" s="2156">
        <v>17895</v>
      </c>
      <c r="NWI1906" s="2157">
        <v>0</v>
      </c>
      <c r="NWJ1906" s="1230">
        <f t="shared" si="2975"/>
        <v>0</v>
      </c>
      <c r="NWK1906" s="1193"/>
      <c r="NWL1906" s="1193"/>
      <c r="NWM1906" s="2153" t="s">
        <v>769</v>
      </c>
      <c r="NWN1906" s="1800" t="s">
        <v>745</v>
      </c>
      <c r="NWO1906" s="2156">
        <v>0</v>
      </c>
      <c r="NWP1906" s="2156">
        <v>17895</v>
      </c>
      <c r="NWQ1906" s="2157">
        <v>0</v>
      </c>
      <c r="NWR1906" s="1230">
        <f t="shared" si="2977"/>
        <v>0</v>
      </c>
      <c r="NWS1906" s="1193"/>
      <c r="NWT1906" s="1193"/>
      <c r="NWU1906" s="2153" t="s">
        <v>769</v>
      </c>
      <c r="NWV1906" s="1800" t="s">
        <v>745</v>
      </c>
      <c r="NWW1906" s="2156">
        <v>0</v>
      </c>
      <c r="NWX1906" s="2156">
        <v>17895</v>
      </c>
      <c r="NWY1906" s="2157">
        <v>0</v>
      </c>
      <c r="NWZ1906" s="1230">
        <f t="shared" si="2979"/>
        <v>0</v>
      </c>
      <c r="NXA1906" s="1193"/>
      <c r="NXB1906" s="1193"/>
      <c r="NXC1906" s="2153" t="s">
        <v>769</v>
      </c>
      <c r="NXD1906" s="1800" t="s">
        <v>745</v>
      </c>
      <c r="NXE1906" s="2156">
        <v>0</v>
      </c>
      <c r="NXF1906" s="2156">
        <v>17895</v>
      </c>
      <c r="NXG1906" s="2157">
        <v>0</v>
      </c>
      <c r="NXH1906" s="1230">
        <f t="shared" si="2981"/>
        <v>0</v>
      </c>
      <c r="NXI1906" s="1193"/>
      <c r="NXJ1906" s="1193"/>
      <c r="NXK1906" s="2153" t="s">
        <v>769</v>
      </c>
      <c r="NXL1906" s="1800" t="s">
        <v>745</v>
      </c>
      <c r="NXM1906" s="2156">
        <v>0</v>
      </c>
      <c r="NXN1906" s="2156">
        <v>17895</v>
      </c>
      <c r="NXO1906" s="2157">
        <v>0</v>
      </c>
      <c r="NXP1906" s="1230">
        <f t="shared" si="2983"/>
        <v>0</v>
      </c>
      <c r="NXQ1906" s="1193"/>
      <c r="NXR1906" s="1193"/>
      <c r="NXS1906" s="2153" t="s">
        <v>769</v>
      </c>
      <c r="NXT1906" s="1800" t="s">
        <v>745</v>
      </c>
      <c r="NXU1906" s="2156">
        <v>0</v>
      </c>
      <c r="NXV1906" s="2156">
        <v>17895</v>
      </c>
      <c r="NXW1906" s="2157">
        <v>0</v>
      </c>
      <c r="NXX1906" s="1230">
        <f t="shared" si="2985"/>
        <v>0</v>
      </c>
      <c r="NXY1906" s="1193"/>
      <c r="NXZ1906" s="1193"/>
      <c r="NYA1906" s="2153" t="s">
        <v>769</v>
      </c>
      <c r="NYB1906" s="1800" t="s">
        <v>745</v>
      </c>
      <c r="NYC1906" s="2156">
        <v>0</v>
      </c>
      <c r="NYD1906" s="2156">
        <v>17895</v>
      </c>
      <c r="NYE1906" s="2157">
        <v>0</v>
      </c>
      <c r="NYF1906" s="1230">
        <f t="shared" si="2987"/>
        <v>0</v>
      </c>
      <c r="NYG1906" s="1193"/>
      <c r="NYH1906" s="1193"/>
      <c r="NYI1906" s="2153" t="s">
        <v>769</v>
      </c>
      <c r="NYJ1906" s="1800" t="s">
        <v>745</v>
      </c>
      <c r="NYK1906" s="2156">
        <v>0</v>
      </c>
      <c r="NYL1906" s="2156">
        <v>17895</v>
      </c>
      <c r="NYM1906" s="2157">
        <v>0</v>
      </c>
      <c r="NYN1906" s="1230">
        <f t="shared" si="2989"/>
        <v>0</v>
      </c>
      <c r="NYO1906" s="1193"/>
      <c r="NYP1906" s="1193"/>
      <c r="NYQ1906" s="2153" t="s">
        <v>769</v>
      </c>
      <c r="NYR1906" s="1800" t="s">
        <v>745</v>
      </c>
      <c r="NYS1906" s="2156">
        <v>0</v>
      </c>
      <c r="NYT1906" s="2156">
        <v>17895</v>
      </c>
      <c r="NYU1906" s="2157">
        <v>0</v>
      </c>
      <c r="NYV1906" s="1230">
        <f t="shared" si="2991"/>
        <v>0</v>
      </c>
      <c r="NYW1906" s="1193"/>
      <c r="NYX1906" s="1193"/>
      <c r="NYY1906" s="2153" t="s">
        <v>769</v>
      </c>
      <c r="NYZ1906" s="1800" t="s">
        <v>745</v>
      </c>
      <c r="NZA1906" s="2156">
        <v>0</v>
      </c>
      <c r="NZB1906" s="2156">
        <v>17895</v>
      </c>
      <c r="NZC1906" s="2157">
        <v>0</v>
      </c>
      <c r="NZD1906" s="1230">
        <f t="shared" si="2993"/>
        <v>0</v>
      </c>
      <c r="NZE1906" s="1193"/>
      <c r="NZF1906" s="1193"/>
      <c r="NZG1906" s="2153" t="s">
        <v>769</v>
      </c>
      <c r="NZH1906" s="1800" t="s">
        <v>745</v>
      </c>
      <c r="NZI1906" s="2156">
        <v>0</v>
      </c>
      <c r="NZJ1906" s="2156">
        <v>17895</v>
      </c>
      <c r="NZK1906" s="2157">
        <v>0</v>
      </c>
      <c r="NZL1906" s="1230">
        <f t="shared" si="2995"/>
        <v>0</v>
      </c>
      <c r="NZM1906" s="1193"/>
      <c r="NZN1906" s="1193"/>
      <c r="NZO1906" s="2153" t="s">
        <v>769</v>
      </c>
      <c r="NZP1906" s="1800" t="s">
        <v>745</v>
      </c>
      <c r="NZQ1906" s="2156">
        <v>0</v>
      </c>
      <c r="NZR1906" s="2156">
        <v>17895</v>
      </c>
      <c r="NZS1906" s="2157">
        <v>0</v>
      </c>
      <c r="NZT1906" s="1230">
        <f t="shared" si="2997"/>
        <v>0</v>
      </c>
      <c r="NZU1906" s="1193"/>
      <c r="NZV1906" s="1193"/>
      <c r="NZW1906" s="2153" t="s">
        <v>769</v>
      </c>
      <c r="NZX1906" s="1800" t="s">
        <v>745</v>
      </c>
      <c r="NZY1906" s="2156">
        <v>0</v>
      </c>
      <c r="NZZ1906" s="2156">
        <v>17895</v>
      </c>
      <c r="OAA1906" s="2157">
        <v>0</v>
      </c>
      <c r="OAB1906" s="1230">
        <f t="shared" si="2999"/>
        <v>0</v>
      </c>
      <c r="OAC1906" s="1193"/>
      <c r="OAD1906" s="1193"/>
      <c r="OAE1906" s="2153" t="s">
        <v>769</v>
      </c>
      <c r="OAF1906" s="1800" t="s">
        <v>745</v>
      </c>
      <c r="OAG1906" s="2156">
        <v>0</v>
      </c>
      <c r="OAH1906" s="2156">
        <v>17895</v>
      </c>
      <c r="OAI1906" s="2157">
        <v>0</v>
      </c>
      <c r="OAJ1906" s="1230">
        <f t="shared" si="3001"/>
        <v>0</v>
      </c>
      <c r="OAK1906" s="1193"/>
      <c r="OAL1906" s="1193"/>
      <c r="OAM1906" s="2153" t="s">
        <v>769</v>
      </c>
      <c r="OAN1906" s="1800" t="s">
        <v>745</v>
      </c>
      <c r="OAO1906" s="2156">
        <v>0</v>
      </c>
      <c r="OAP1906" s="2156">
        <v>17895</v>
      </c>
      <c r="OAQ1906" s="2157">
        <v>0</v>
      </c>
      <c r="OAR1906" s="1230">
        <f t="shared" si="3003"/>
        <v>0</v>
      </c>
      <c r="OAS1906" s="1193"/>
      <c r="OAT1906" s="1193"/>
      <c r="OAU1906" s="2153" t="s">
        <v>769</v>
      </c>
      <c r="OAV1906" s="1800" t="s">
        <v>745</v>
      </c>
      <c r="OAW1906" s="2156">
        <v>0</v>
      </c>
      <c r="OAX1906" s="2156">
        <v>17895</v>
      </c>
      <c r="OAY1906" s="2157">
        <v>0</v>
      </c>
      <c r="OAZ1906" s="1230">
        <f t="shared" si="3005"/>
        <v>0</v>
      </c>
      <c r="OBA1906" s="1193"/>
      <c r="OBB1906" s="1193"/>
      <c r="OBC1906" s="2153" t="s">
        <v>769</v>
      </c>
      <c r="OBD1906" s="1800" t="s">
        <v>745</v>
      </c>
      <c r="OBE1906" s="2156">
        <v>0</v>
      </c>
      <c r="OBF1906" s="2156">
        <v>17895</v>
      </c>
      <c r="OBG1906" s="2157">
        <v>0</v>
      </c>
      <c r="OBH1906" s="1230">
        <f t="shared" si="3007"/>
        <v>0</v>
      </c>
      <c r="OBI1906" s="1193"/>
      <c r="OBJ1906" s="1193"/>
      <c r="OBK1906" s="2153" t="s">
        <v>769</v>
      </c>
      <c r="OBL1906" s="1800" t="s">
        <v>745</v>
      </c>
      <c r="OBM1906" s="2156">
        <v>0</v>
      </c>
      <c r="OBN1906" s="2156">
        <v>17895</v>
      </c>
      <c r="OBO1906" s="2157">
        <v>0</v>
      </c>
      <c r="OBP1906" s="1230">
        <f t="shared" si="3009"/>
        <v>0</v>
      </c>
      <c r="OBQ1906" s="1193"/>
      <c r="OBR1906" s="1193"/>
      <c r="OBS1906" s="2153" t="s">
        <v>769</v>
      </c>
      <c r="OBT1906" s="1800" t="s">
        <v>745</v>
      </c>
      <c r="OBU1906" s="2156">
        <v>0</v>
      </c>
      <c r="OBV1906" s="2156">
        <v>17895</v>
      </c>
      <c r="OBW1906" s="2157">
        <v>0</v>
      </c>
      <c r="OBX1906" s="1230">
        <f t="shared" si="3011"/>
        <v>0</v>
      </c>
      <c r="OBY1906" s="1193"/>
      <c r="OBZ1906" s="1193"/>
      <c r="OCA1906" s="2153" t="s">
        <v>769</v>
      </c>
      <c r="OCB1906" s="1800" t="s">
        <v>745</v>
      </c>
      <c r="OCC1906" s="2156">
        <v>0</v>
      </c>
      <c r="OCD1906" s="2156">
        <v>17895</v>
      </c>
      <c r="OCE1906" s="2157">
        <v>0</v>
      </c>
      <c r="OCF1906" s="1230">
        <f t="shared" si="3013"/>
        <v>0</v>
      </c>
      <c r="OCG1906" s="1193"/>
      <c r="OCH1906" s="1193"/>
      <c r="OCI1906" s="2153" t="s">
        <v>769</v>
      </c>
      <c r="OCJ1906" s="1800" t="s">
        <v>745</v>
      </c>
      <c r="OCK1906" s="2156">
        <v>0</v>
      </c>
      <c r="OCL1906" s="2156">
        <v>17895</v>
      </c>
      <c r="OCM1906" s="2157">
        <v>0</v>
      </c>
      <c r="OCN1906" s="1230">
        <f t="shared" si="3015"/>
        <v>0</v>
      </c>
      <c r="OCO1906" s="1193"/>
      <c r="OCP1906" s="1193"/>
      <c r="OCQ1906" s="2153" t="s">
        <v>769</v>
      </c>
      <c r="OCR1906" s="1800" t="s">
        <v>745</v>
      </c>
      <c r="OCS1906" s="2156">
        <v>0</v>
      </c>
      <c r="OCT1906" s="2156">
        <v>17895</v>
      </c>
      <c r="OCU1906" s="2157">
        <v>0</v>
      </c>
      <c r="OCV1906" s="1230">
        <f t="shared" si="3017"/>
        <v>0</v>
      </c>
      <c r="OCW1906" s="1193"/>
      <c r="OCX1906" s="1193"/>
      <c r="OCY1906" s="2153" t="s">
        <v>769</v>
      </c>
      <c r="OCZ1906" s="1800" t="s">
        <v>745</v>
      </c>
      <c r="ODA1906" s="2156">
        <v>0</v>
      </c>
      <c r="ODB1906" s="2156">
        <v>17895</v>
      </c>
      <c r="ODC1906" s="2157">
        <v>0</v>
      </c>
      <c r="ODD1906" s="1230">
        <f t="shared" si="3019"/>
        <v>0</v>
      </c>
      <c r="ODE1906" s="1193"/>
      <c r="ODF1906" s="1193"/>
      <c r="ODG1906" s="2153" t="s">
        <v>769</v>
      </c>
      <c r="ODH1906" s="1800" t="s">
        <v>745</v>
      </c>
      <c r="ODI1906" s="2156">
        <v>0</v>
      </c>
      <c r="ODJ1906" s="2156">
        <v>17895</v>
      </c>
      <c r="ODK1906" s="2157">
        <v>0</v>
      </c>
      <c r="ODL1906" s="1230">
        <f t="shared" si="3021"/>
        <v>0</v>
      </c>
      <c r="ODM1906" s="1193"/>
      <c r="ODN1906" s="1193"/>
      <c r="ODO1906" s="2153" t="s">
        <v>769</v>
      </c>
      <c r="ODP1906" s="1800" t="s">
        <v>745</v>
      </c>
      <c r="ODQ1906" s="2156">
        <v>0</v>
      </c>
      <c r="ODR1906" s="2156">
        <v>17895</v>
      </c>
      <c r="ODS1906" s="2157">
        <v>0</v>
      </c>
      <c r="ODT1906" s="1230">
        <f t="shared" si="3023"/>
        <v>0</v>
      </c>
      <c r="ODU1906" s="1193"/>
      <c r="ODV1906" s="1193"/>
      <c r="ODW1906" s="2153" t="s">
        <v>769</v>
      </c>
      <c r="ODX1906" s="1800" t="s">
        <v>745</v>
      </c>
      <c r="ODY1906" s="2156">
        <v>0</v>
      </c>
      <c r="ODZ1906" s="2156">
        <v>17895</v>
      </c>
      <c r="OEA1906" s="2157">
        <v>0</v>
      </c>
      <c r="OEB1906" s="1230">
        <f t="shared" si="3025"/>
        <v>0</v>
      </c>
      <c r="OEC1906" s="1193"/>
      <c r="OED1906" s="1193"/>
      <c r="OEE1906" s="2153" t="s">
        <v>769</v>
      </c>
      <c r="OEF1906" s="1800" t="s">
        <v>745</v>
      </c>
      <c r="OEG1906" s="2156">
        <v>0</v>
      </c>
      <c r="OEH1906" s="2156">
        <v>17895</v>
      </c>
      <c r="OEI1906" s="2157">
        <v>0</v>
      </c>
      <c r="OEJ1906" s="1230">
        <f t="shared" si="3027"/>
        <v>0</v>
      </c>
      <c r="OEK1906" s="1193"/>
      <c r="OEL1906" s="1193"/>
      <c r="OEM1906" s="2153" t="s">
        <v>769</v>
      </c>
      <c r="OEN1906" s="1800" t="s">
        <v>745</v>
      </c>
      <c r="OEO1906" s="2156">
        <v>0</v>
      </c>
      <c r="OEP1906" s="2156">
        <v>17895</v>
      </c>
      <c r="OEQ1906" s="2157">
        <v>0</v>
      </c>
      <c r="OER1906" s="1230">
        <f t="shared" si="3029"/>
        <v>0</v>
      </c>
      <c r="OES1906" s="1193"/>
      <c r="OET1906" s="1193"/>
      <c r="OEU1906" s="2153" t="s">
        <v>769</v>
      </c>
      <c r="OEV1906" s="1800" t="s">
        <v>745</v>
      </c>
      <c r="OEW1906" s="2156">
        <v>0</v>
      </c>
      <c r="OEX1906" s="2156">
        <v>17895</v>
      </c>
      <c r="OEY1906" s="2157">
        <v>0</v>
      </c>
      <c r="OEZ1906" s="1230">
        <f t="shared" si="3031"/>
        <v>0</v>
      </c>
      <c r="OFA1906" s="1193"/>
      <c r="OFB1906" s="1193"/>
      <c r="OFC1906" s="2153" t="s">
        <v>769</v>
      </c>
      <c r="OFD1906" s="1800" t="s">
        <v>745</v>
      </c>
      <c r="OFE1906" s="2156">
        <v>0</v>
      </c>
      <c r="OFF1906" s="2156">
        <v>17895</v>
      </c>
      <c r="OFG1906" s="2157">
        <v>0</v>
      </c>
      <c r="OFH1906" s="1230">
        <f t="shared" si="3033"/>
        <v>0</v>
      </c>
      <c r="OFI1906" s="1193"/>
      <c r="OFJ1906" s="1193"/>
      <c r="OFK1906" s="2153" t="s">
        <v>769</v>
      </c>
      <c r="OFL1906" s="1800" t="s">
        <v>745</v>
      </c>
      <c r="OFM1906" s="2156">
        <v>0</v>
      </c>
      <c r="OFN1906" s="2156">
        <v>17895</v>
      </c>
      <c r="OFO1906" s="2157">
        <v>0</v>
      </c>
      <c r="OFP1906" s="1230">
        <f t="shared" si="3035"/>
        <v>0</v>
      </c>
      <c r="OFQ1906" s="1193"/>
      <c r="OFR1906" s="1193"/>
      <c r="OFS1906" s="2153" t="s">
        <v>769</v>
      </c>
      <c r="OFT1906" s="1800" t="s">
        <v>745</v>
      </c>
      <c r="OFU1906" s="2156">
        <v>0</v>
      </c>
      <c r="OFV1906" s="2156">
        <v>17895</v>
      </c>
      <c r="OFW1906" s="2157">
        <v>0</v>
      </c>
      <c r="OFX1906" s="1230">
        <f t="shared" si="3037"/>
        <v>0</v>
      </c>
      <c r="OFY1906" s="1193"/>
      <c r="OFZ1906" s="1193"/>
      <c r="OGA1906" s="2153" t="s">
        <v>769</v>
      </c>
      <c r="OGB1906" s="1800" t="s">
        <v>745</v>
      </c>
      <c r="OGC1906" s="2156">
        <v>0</v>
      </c>
      <c r="OGD1906" s="2156">
        <v>17895</v>
      </c>
      <c r="OGE1906" s="2157">
        <v>0</v>
      </c>
      <c r="OGF1906" s="1230">
        <f t="shared" si="3039"/>
        <v>0</v>
      </c>
      <c r="OGG1906" s="1193"/>
      <c r="OGH1906" s="1193"/>
      <c r="OGI1906" s="2153" t="s">
        <v>769</v>
      </c>
      <c r="OGJ1906" s="1800" t="s">
        <v>745</v>
      </c>
      <c r="OGK1906" s="2156">
        <v>0</v>
      </c>
      <c r="OGL1906" s="2156">
        <v>17895</v>
      </c>
      <c r="OGM1906" s="2157">
        <v>0</v>
      </c>
      <c r="OGN1906" s="1230">
        <f t="shared" si="3041"/>
        <v>0</v>
      </c>
      <c r="OGO1906" s="1193"/>
      <c r="OGP1906" s="1193"/>
      <c r="OGQ1906" s="2153" t="s">
        <v>769</v>
      </c>
      <c r="OGR1906" s="1800" t="s">
        <v>745</v>
      </c>
      <c r="OGS1906" s="2156">
        <v>0</v>
      </c>
      <c r="OGT1906" s="2156">
        <v>17895</v>
      </c>
      <c r="OGU1906" s="2157">
        <v>0</v>
      </c>
      <c r="OGV1906" s="1230">
        <f t="shared" si="3043"/>
        <v>0</v>
      </c>
      <c r="OGW1906" s="1193"/>
      <c r="OGX1906" s="1193"/>
      <c r="OGY1906" s="2153" t="s">
        <v>769</v>
      </c>
      <c r="OGZ1906" s="1800" t="s">
        <v>745</v>
      </c>
      <c r="OHA1906" s="2156">
        <v>0</v>
      </c>
      <c r="OHB1906" s="2156">
        <v>17895</v>
      </c>
      <c r="OHC1906" s="2157">
        <v>0</v>
      </c>
      <c r="OHD1906" s="1230">
        <f t="shared" si="3045"/>
        <v>0</v>
      </c>
      <c r="OHE1906" s="1193"/>
      <c r="OHF1906" s="1193"/>
      <c r="OHG1906" s="2153" t="s">
        <v>769</v>
      </c>
      <c r="OHH1906" s="1800" t="s">
        <v>745</v>
      </c>
      <c r="OHI1906" s="2156">
        <v>0</v>
      </c>
      <c r="OHJ1906" s="2156">
        <v>17895</v>
      </c>
      <c r="OHK1906" s="2157">
        <v>0</v>
      </c>
      <c r="OHL1906" s="1230">
        <f t="shared" si="3047"/>
        <v>0</v>
      </c>
      <c r="OHM1906" s="1193"/>
      <c r="OHN1906" s="1193"/>
      <c r="OHO1906" s="2153" t="s">
        <v>769</v>
      </c>
      <c r="OHP1906" s="1800" t="s">
        <v>745</v>
      </c>
      <c r="OHQ1906" s="2156">
        <v>0</v>
      </c>
      <c r="OHR1906" s="2156">
        <v>17895</v>
      </c>
      <c r="OHS1906" s="2157">
        <v>0</v>
      </c>
      <c r="OHT1906" s="1230">
        <f t="shared" si="3049"/>
        <v>0</v>
      </c>
      <c r="OHU1906" s="1193"/>
      <c r="OHV1906" s="1193"/>
      <c r="OHW1906" s="2153" t="s">
        <v>769</v>
      </c>
      <c r="OHX1906" s="1800" t="s">
        <v>745</v>
      </c>
      <c r="OHY1906" s="2156">
        <v>0</v>
      </c>
      <c r="OHZ1906" s="2156">
        <v>17895</v>
      </c>
      <c r="OIA1906" s="2157">
        <v>0</v>
      </c>
      <c r="OIB1906" s="1230">
        <f t="shared" si="3051"/>
        <v>0</v>
      </c>
      <c r="OIC1906" s="1193"/>
      <c r="OID1906" s="1193"/>
      <c r="OIE1906" s="2153" t="s">
        <v>769</v>
      </c>
      <c r="OIF1906" s="1800" t="s">
        <v>745</v>
      </c>
      <c r="OIG1906" s="2156">
        <v>0</v>
      </c>
      <c r="OIH1906" s="2156">
        <v>17895</v>
      </c>
      <c r="OII1906" s="2157">
        <v>0</v>
      </c>
      <c r="OIJ1906" s="1230">
        <f t="shared" si="3053"/>
        <v>0</v>
      </c>
      <c r="OIK1906" s="1193"/>
      <c r="OIL1906" s="1193"/>
      <c r="OIM1906" s="2153" t="s">
        <v>769</v>
      </c>
      <c r="OIN1906" s="1800" t="s">
        <v>745</v>
      </c>
      <c r="OIO1906" s="2156">
        <v>0</v>
      </c>
      <c r="OIP1906" s="2156">
        <v>17895</v>
      </c>
      <c r="OIQ1906" s="2157">
        <v>0</v>
      </c>
      <c r="OIR1906" s="1230">
        <f t="shared" si="3055"/>
        <v>0</v>
      </c>
      <c r="OIS1906" s="1193"/>
      <c r="OIT1906" s="1193"/>
      <c r="OIU1906" s="2153" t="s">
        <v>769</v>
      </c>
      <c r="OIV1906" s="1800" t="s">
        <v>745</v>
      </c>
      <c r="OIW1906" s="2156">
        <v>0</v>
      </c>
      <c r="OIX1906" s="2156">
        <v>17895</v>
      </c>
      <c r="OIY1906" s="2157">
        <v>0</v>
      </c>
      <c r="OIZ1906" s="1230">
        <f t="shared" si="3057"/>
        <v>0</v>
      </c>
      <c r="OJA1906" s="1193"/>
      <c r="OJB1906" s="1193"/>
      <c r="OJC1906" s="2153" t="s">
        <v>769</v>
      </c>
      <c r="OJD1906" s="1800" t="s">
        <v>745</v>
      </c>
      <c r="OJE1906" s="2156">
        <v>0</v>
      </c>
      <c r="OJF1906" s="2156">
        <v>17895</v>
      </c>
      <c r="OJG1906" s="2157">
        <v>0</v>
      </c>
      <c r="OJH1906" s="1230">
        <f t="shared" si="3059"/>
        <v>0</v>
      </c>
      <c r="OJI1906" s="1193"/>
      <c r="OJJ1906" s="1193"/>
      <c r="OJK1906" s="2153" t="s">
        <v>769</v>
      </c>
      <c r="OJL1906" s="1800" t="s">
        <v>745</v>
      </c>
      <c r="OJM1906" s="2156">
        <v>0</v>
      </c>
      <c r="OJN1906" s="2156">
        <v>17895</v>
      </c>
      <c r="OJO1906" s="2157">
        <v>0</v>
      </c>
      <c r="OJP1906" s="1230">
        <f t="shared" si="3061"/>
        <v>0</v>
      </c>
      <c r="OJQ1906" s="1193"/>
      <c r="OJR1906" s="1193"/>
      <c r="OJS1906" s="2153" t="s">
        <v>769</v>
      </c>
      <c r="OJT1906" s="1800" t="s">
        <v>745</v>
      </c>
      <c r="OJU1906" s="2156">
        <v>0</v>
      </c>
      <c r="OJV1906" s="2156">
        <v>17895</v>
      </c>
      <c r="OJW1906" s="2157">
        <v>0</v>
      </c>
      <c r="OJX1906" s="1230">
        <f t="shared" si="3063"/>
        <v>0</v>
      </c>
      <c r="OJY1906" s="1193"/>
      <c r="OJZ1906" s="1193"/>
      <c r="OKA1906" s="2153" t="s">
        <v>769</v>
      </c>
      <c r="OKB1906" s="1800" t="s">
        <v>745</v>
      </c>
      <c r="OKC1906" s="2156">
        <v>0</v>
      </c>
      <c r="OKD1906" s="2156">
        <v>17895</v>
      </c>
      <c r="OKE1906" s="2157">
        <v>0</v>
      </c>
      <c r="OKF1906" s="1230">
        <f t="shared" si="3065"/>
        <v>0</v>
      </c>
      <c r="OKG1906" s="1193"/>
      <c r="OKH1906" s="1193"/>
      <c r="OKI1906" s="2153" t="s">
        <v>769</v>
      </c>
      <c r="OKJ1906" s="1800" t="s">
        <v>745</v>
      </c>
      <c r="OKK1906" s="2156">
        <v>0</v>
      </c>
      <c r="OKL1906" s="2156">
        <v>17895</v>
      </c>
      <c r="OKM1906" s="2157">
        <v>0</v>
      </c>
      <c r="OKN1906" s="1230">
        <f t="shared" si="3067"/>
        <v>0</v>
      </c>
      <c r="OKO1906" s="1193"/>
      <c r="OKP1906" s="1193"/>
      <c r="OKQ1906" s="2153" t="s">
        <v>769</v>
      </c>
      <c r="OKR1906" s="1800" t="s">
        <v>745</v>
      </c>
      <c r="OKS1906" s="2156">
        <v>0</v>
      </c>
      <c r="OKT1906" s="2156">
        <v>17895</v>
      </c>
      <c r="OKU1906" s="2157">
        <v>0</v>
      </c>
      <c r="OKV1906" s="1230">
        <f t="shared" si="3069"/>
        <v>0</v>
      </c>
      <c r="OKW1906" s="1193"/>
      <c r="OKX1906" s="1193"/>
      <c r="OKY1906" s="2153" t="s">
        <v>769</v>
      </c>
      <c r="OKZ1906" s="1800" t="s">
        <v>745</v>
      </c>
      <c r="OLA1906" s="2156">
        <v>0</v>
      </c>
      <c r="OLB1906" s="2156">
        <v>17895</v>
      </c>
      <c r="OLC1906" s="2157">
        <v>0</v>
      </c>
      <c r="OLD1906" s="1230">
        <f t="shared" si="3071"/>
        <v>0</v>
      </c>
      <c r="OLE1906" s="1193"/>
      <c r="OLF1906" s="1193"/>
      <c r="OLG1906" s="2153" t="s">
        <v>769</v>
      </c>
      <c r="OLH1906" s="1800" t="s">
        <v>745</v>
      </c>
      <c r="OLI1906" s="2156">
        <v>0</v>
      </c>
      <c r="OLJ1906" s="2156">
        <v>17895</v>
      </c>
      <c r="OLK1906" s="2157">
        <v>0</v>
      </c>
      <c r="OLL1906" s="1230">
        <f t="shared" si="3073"/>
        <v>0</v>
      </c>
      <c r="OLM1906" s="1193"/>
      <c r="OLN1906" s="1193"/>
      <c r="OLO1906" s="2153" t="s">
        <v>769</v>
      </c>
      <c r="OLP1906" s="1800" t="s">
        <v>745</v>
      </c>
      <c r="OLQ1906" s="2156">
        <v>0</v>
      </c>
      <c r="OLR1906" s="2156">
        <v>17895</v>
      </c>
      <c r="OLS1906" s="2157">
        <v>0</v>
      </c>
      <c r="OLT1906" s="1230">
        <f t="shared" si="3075"/>
        <v>0</v>
      </c>
      <c r="OLU1906" s="1193"/>
      <c r="OLV1906" s="1193"/>
      <c r="OLW1906" s="2153" t="s">
        <v>769</v>
      </c>
      <c r="OLX1906" s="1800" t="s">
        <v>745</v>
      </c>
      <c r="OLY1906" s="2156">
        <v>0</v>
      </c>
      <c r="OLZ1906" s="2156">
        <v>17895</v>
      </c>
      <c r="OMA1906" s="2157">
        <v>0</v>
      </c>
      <c r="OMB1906" s="1230">
        <f t="shared" si="3077"/>
        <v>0</v>
      </c>
      <c r="OMC1906" s="1193"/>
      <c r="OMD1906" s="1193"/>
      <c r="OME1906" s="2153" t="s">
        <v>769</v>
      </c>
      <c r="OMF1906" s="1800" t="s">
        <v>745</v>
      </c>
      <c r="OMG1906" s="2156">
        <v>0</v>
      </c>
      <c r="OMH1906" s="2156">
        <v>17895</v>
      </c>
      <c r="OMI1906" s="2157">
        <v>0</v>
      </c>
      <c r="OMJ1906" s="1230">
        <f t="shared" si="3079"/>
        <v>0</v>
      </c>
      <c r="OMK1906" s="1193"/>
      <c r="OML1906" s="1193"/>
      <c r="OMM1906" s="2153" t="s">
        <v>769</v>
      </c>
      <c r="OMN1906" s="1800" t="s">
        <v>745</v>
      </c>
      <c r="OMO1906" s="2156">
        <v>0</v>
      </c>
      <c r="OMP1906" s="2156">
        <v>17895</v>
      </c>
      <c r="OMQ1906" s="2157">
        <v>0</v>
      </c>
      <c r="OMR1906" s="1230">
        <f t="shared" si="3081"/>
        <v>0</v>
      </c>
      <c r="OMS1906" s="1193"/>
      <c r="OMT1906" s="1193"/>
      <c r="OMU1906" s="2153" t="s">
        <v>769</v>
      </c>
      <c r="OMV1906" s="1800" t="s">
        <v>745</v>
      </c>
      <c r="OMW1906" s="2156">
        <v>0</v>
      </c>
      <c r="OMX1906" s="2156">
        <v>17895</v>
      </c>
      <c r="OMY1906" s="2157">
        <v>0</v>
      </c>
      <c r="OMZ1906" s="1230">
        <f t="shared" si="3083"/>
        <v>0</v>
      </c>
      <c r="ONA1906" s="1193"/>
      <c r="ONB1906" s="1193"/>
      <c r="ONC1906" s="2153" t="s">
        <v>769</v>
      </c>
      <c r="OND1906" s="1800" t="s">
        <v>745</v>
      </c>
      <c r="ONE1906" s="2156">
        <v>0</v>
      </c>
      <c r="ONF1906" s="2156">
        <v>17895</v>
      </c>
      <c r="ONG1906" s="2157">
        <v>0</v>
      </c>
      <c r="ONH1906" s="1230">
        <f t="shared" si="3085"/>
        <v>0</v>
      </c>
      <c r="ONI1906" s="1193"/>
      <c r="ONJ1906" s="1193"/>
      <c r="ONK1906" s="2153" t="s">
        <v>769</v>
      </c>
      <c r="ONL1906" s="1800" t="s">
        <v>745</v>
      </c>
      <c r="ONM1906" s="2156">
        <v>0</v>
      </c>
      <c r="ONN1906" s="2156">
        <v>17895</v>
      </c>
      <c r="ONO1906" s="2157">
        <v>0</v>
      </c>
      <c r="ONP1906" s="1230">
        <f t="shared" si="3087"/>
        <v>0</v>
      </c>
      <c r="ONQ1906" s="1193"/>
      <c r="ONR1906" s="1193"/>
      <c r="ONS1906" s="2153" t="s">
        <v>769</v>
      </c>
      <c r="ONT1906" s="1800" t="s">
        <v>745</v>
      </c>
      <c r="ONU1906" s="2156">
        <v>0</v>
      </c>
      <c r="ONV1906" s="2156">
        <v>17895</v>
      </c>
      <c r="ONW1906" s="2157">
        <v>0</v>
      </c>
      <c r="ONX1906" s="1230">
        <f t="shared" si="3089"/>
        <v>0</v>
      </c>
      <c r="ONY1906" s="1193"/>
      <c r="ONZ1906" s="1193"/>
      <c r="OOA1906" s="2153" t="s">
        <v>769</v>
      </c>
      <c r="OOB1906" s="1800" t="s">
        <v>745</v>
      </c>
      <c r="OOC1906" s="2156">
        <v>0</v>
      </c>
      <c r="OOD1906" s="2156">
        <v>17895</v>
      </c>
      <c r="OOE1906" s="2157">
        <v>0</v>
      </c>
      <c r="OOF1906" s="1230">
        <f t="shared" si="3091"/>
        <v>0</v>
      </c>
      <c r="OOG1906" s="1193"/>
      <c r="OOH1906" s="1193"/>
      <c r="OOI1906" s="2153" t="s">
        <v>769</v>
      </c>
      <c r="OOJ1906" s="1800" t="s">
        <v>745</v>
      </c>
      <c r="OOK1906" s="2156">
        <v>0</v>
      </c>
      <c r="OOL1906" s="2156">
        <v>17895</v>
      </c>
      <c r="OOM1906" s="2157">
        <v>0</v>
      </c>
      <c r="OON1906" s="1230">
        <f t="shared" si="3093"/>
        <v>0</v>
      </c>
      <c r="OOO1906" s="1193"/>
      <c r="OOP1906" s="1193"/>
      <c r="OOQ1906" s="2153" t="s">
        <v>769</v>
      </c>
      <c r="OOR1906" s="1800" t="s">
        <v>745</v>
      </c>
      <c r="OOS1906" s="2156">
        <v>0</v>
      </c>
      <c r="OOT1906" s="2156">
        <v>17895</v>
      </c>
      <c r="OOU1906" s="2157">
        <v>0</v>
      </c>
      <c r="OOV1906" s="1230">
        <f t="shared" si="3095"/>
        <v>0</v>
      </c>
      <c r="OOW1906" s="1193"/>
      <c r="OOX1906" s="1193"/>
      <c r="OOY1906" s="2153" t="s">
        <v>769</v>
      </c>
      <c r="OOZ1906" s="1800" t="s">
        <v>745</v>
      </c>
      <c r="OPA1906" s="2156">
        <v>0</v>
      </c>
      <c r="OPB1906" s="2156">
        <v>17895</v>
      </c>
      <c r="OPC1906" s="2157">
        <v>0</v>
      </c>
      <c r="OPD1906" s="1230">
        <f t="shared" si="3097"/>
        <v>0</v>
      </c>
      <c r="OPE1906" s="1193"/>
      <c r="OPF1906" s="1193"/>
      <c r="OPG1906" s="2153" t="s">
        <v>769</v>
      </c>
      <c r="OPH1906" s="1800" t="s">
        <v>745</v>
      </c>
      <c r="OPI1906" s="2156">
        <v>0</v>
      </c>
      <c r="OPJ1906" s="2156">
        <v>17895</v>
      </c>
      <c r="OPK1906" s="2157">
        <v>0</v>
      </c>
      <c r="OPL1906" s="1230">
        <f t="shared" si="3099"/>
        <v>0</v>
      </c>
      <c r="OPM1906" s="1193"/>
      <c r="OPN1906" s="1193"/>
      <c r="OPO1906" s="2153" t="s">
        <v>769</v>
      </c>
      <c r="OPP1906" s="1800" t="s">
        <v>745</v>
      </c>
      <c r="OPQ1906" s="2156">
        <v>0</v>
      </c>
      <c r="OPR1906" s="2156">
        <v>17895</v>
      </c>
      <c r="OPS1906" s="2157">
        <v>0</v>
      </c>
      <c r="OPT1906" s="1230">
        <f t="shared" si="3101"/>
        <v>0</v>
      </c>
      <c r="OPU1906" s="1193"/>
      <c r="OPV1906" s="1193"/>
      <c r="OPW1906" s="2153" t="s">
        <v>769</v>
      </c>
      <c r="OPX1906" s="1800" t="s">
        <v>745</v>
      </c>
      <c r="OPY1906" s="2156">
        <v>0</v>
      </c>
      <c r="OPZ1906" s="2156">
        <v>17895</v>
      </c>
      <c r="OQA1906" s="2157">
        <v>0</v>
      </c>
      <c r="OQB1906" s="1230">
        <f t="shared" si="3103"/>
        <v>0</v>
      </c>
      <c r="OQC1906" s="1193"/>
      <c r="OQD1906" s="1193"/>
      <c r="OQE1906" s="2153" t="s">
        <v>769</v>
      </c>
      <c r="OQF1906" s="1800" t="s">
        <v>745</v>
      </c>
      <c r="OQG1906" s="2156">
        <v>0</v>
      </c>
      <c r="OQH1906" s="2156">
        <v>17895</v>
      </c>
      <c r="OQI1906" s="2157">
        <v>0</v>
      </c>
      <c r="OQJ1906" s="1230">
        <f t="shared" si="3105"/>
        <v>0</v>
      </c>
      <c r="OQK1906" s="1193"/>
      <c r="OQL1906" s="1193"/>
      <c r="OQM1906" s="2153" t="s">
        <v>769</v>
      </c>
      <c r="OQN1906" s="1800" t="s">
        <v>745</v>
      </c>
      <c r="OQO1906" s="2156">
        <v>0</v>
      </c>
      <c r="OQP1906" s="2156">
        <v>17895</v>
      </c>
      <c r="OQQ1906" s="2157">
        <v>0</v>
      </c>
      <c r="OQR1906" s="1230">
        <f t="shared" si="3107"/>
        <v>0</v>
      </c>
      <c r="OQS1906" s="1193"/>
      <c r="OQT1906" s="1193"/>
      <c r="OQU1906" s="2153" t="s">
        <v>769</v>
      </c>
      <c r="OQV1906" s="1800" t="s">
        <v>745</v>
      </c>
      <c r="OQW1906" s="2156">
        <v>0</v>
      </c>
      <c r="OQX1906" s="2156">
        <v>17895</v>
      </c>
      <c r="OQY1906" s="2157">
        <v>0</v>
      </c>
      <c r="OQZ1906" s="1230">
        <f t="shared" si="3109"/>
        <v>0</v>
      </c>
      <c r="ORA1906" s="1193"/>
      <c r="ORB1906" s="1193"/>
      <c r="ORC1906" s="2153" t="s">
        <v>769</v>
      </c>
      <c r="ORD1906" s="1800" t="s">
        <v>745</v>
      </c>
      <c r="ORE1906" s="2156">
        <v>0</v>
      </c>
      <c r="ORF1906" s="2156">
        <v>17895</v>
      </c>
      <c r="ORG1906" s="2157">
        <v>0</v>
      </c>
      <c r="ORH1906" s="1230">
        <f t="shared" si="3111"/>
        <v>0</v>
      </c>
      <c r="ORI1906" s="1193"/>
      <c r="ORJ1906" s="1193"/>
      <c r="ORK1906" s="2153" t="s">
        <v>769</v>
      </c>
      <c r="ORL1906" s="1800" t="s">
        <v>745</v>
      </c>
      <c r="ORM1906" s="2156">
        <v>0</v>
      </c>
      <c r="ORN1906" s="2156">
        <v>17895</v>
      </c>
      <c r="ORO1906" s="2157">
        <v>0</v>
      </c>
      <c r="ORP1906" s="1230">
        <f t="shared" si="3113"/>
        <v>0</v>
      </c>
      <c r="ORQ1906" s="1193"/>
      <c r="ORR1906" s="1193"/>
      <c r="ORS1906" s="2153" t="s">
        <v>769</v>
      </c>
      <c r="ORT1906" s="1800" t="s">
        <v>745</v>
      </c>
      <c r="ORU1906" s="2156">
        <v>0</v>
      </c>
      <c r="ORV1906" s="2156">
        <v>17895</v>
      </c>
      <c r="ORW1906" s="2157">
        <v>0</v>
      </c>
      <c r="ORX1906" s="1230">
        <f t="shared" si="3115"/>
        <v>0</v>
      </c>
      <c r="ORY1906" s="1193"/>
      <c r="ORZ1906" s="1193"/>
      <c r="OSA1906" s="2153" t="s">
        <v>769</v>
      </c>
      <c r="OSB1906" s="1800" t="s">
        <v>745</v>
      </c>
      <c r="OSC1906" s="2156">
        <v>0</v>
      </c>
      <c r="OSD1906" s="2156">
        <v>17895</v>
      </c>
      <c r="OSE1906" s="2157">
        <v>0</v>
      </c>
      <c r="OSF1906" s="1230">
        <f t="shared" si="3117"/>
        <v>0</v>
      </c>
      <c r="OSG1906" s="1193"/>
      <c r="OSH1906" s="1193"/>
      <c r="OSI1906" s="2153" t="s">
        <v>769</v>
      </c>
      <c r="OSJ1906" s="1800" t="s">
        <v>745</v>
      </c>
      <c r="OSK1906" s="2156">
        <v>0</v>
      </c>
      <c r="OSL1906" s="2156">
        <v>17895</v>
      </c>
      <c r="OSM1906" s="2157">
        <v>0</v>
      </c>
      <c r="OSN1906" s="1230">
        <f t="shared" si="3119"/>
        <v>0</v>
      </c>
      <c r="OSO1906" s="1193"/>
      <c r="OSP1906" s="1193"/>
      <c r="OSQ1906" s="2153" t="s">
        <v>769</v>
      </c>
      <c r="OSR1906" s="1800" t="s">
        <v>745</v>
      </c>
      <c r="OSS1906" s="2156">
        <v>0</v>
      </c>
      <c r="OST1906" s="2156">
        <v>17895</v>
      </c>
      <c r="OSU1906" s="2157">
        <v>0</v>
      </c>
      <c r="OSV1906" s="1230">
        <f t="shared" si="3121"/>
        <v>0</v>
      </c>
      <c r="OSW1906" s="1193"/>
      <c r="OSX1906" s="1193"/>
      <c r="OSY1906" s="2153" t="s">
        <v>769</v>
      </c>
      <c r="OSZ1906" s="1800" t="s">
        <v>745</v>
      </c>
      <c r="OTA1906" s="2156">
        <v>0</v>
      </c>
      <c r="OTB1906" s="2156">
        <v>17895</v>
      </c>
      <c r="OTC1906" s="2157">
        <v>0</v>
      </c>
      <c r="OTD1906" s="1230">
        <f t="shared" si="3123"/>
        <v>0</v>
      </c>
      <c r="OTE1906" s="1193"/>
      <c r="OTF1906" s="1193"/>
      <c r="OTG1906" s="2153" t="s">
        <v>769</v>
      </c>
      <c r="OTH1906" s="1800" t="s">
        <v>745</v>
      </c>
      <c r="OTI1906" s="2156">
        <v>0</v>
      </c>
      <c r="OTJ1906" s="2156">
        <v>17895</v>
      </c>
      <c r="OTK1906" s="2157">
        <v>0</v>
      </c>
      <c r="OTL1906" s="1230">
        <f t="shared" si="3125"/>
        <v>0</v>
      </c>
      <c r="OTM1906" s="1193"/>
      <c r="OTN1906" s="1193"/>
      <c r="OTO1906" s="2153" t="s">
        <v>769</v>
      </c>
      <c r="OTP1906" s="1800" t="s">
        <v>745</v>
      </c>
      <c r="OTQ1906" s="2156">
        <v>0</v>
      </c>
      <c r="OTR1906" s="2156">
        <v>17895</v>
      </c>
      <c r="OTS1906" s="2157">
        <v>0</v>
      </c>
      <c r="OTT1906" s="1230">
        <f t="shared" si="3127"/>
        <v>0</v>
      </c>
      <c r="OTU1906" s="1193"/>
      <c r="OTV1906" s="1193"/>
      <c r="OTW1906" s="2153" t="s">
        <v>769</v>
      </c>
      <c r="OTX1906" s="1800" t="s">
        <v>745</v>
      </c>
      <c r="OTY1906" s="2156">
        <v>0</v>
      </c>
      <c r="OTZ1906" s="2156">
        <v>17895</v>
      </c>
      <c r="OUA1906" s="2157">
        <v>0</v>
      </c>
      <c r="OUB1906" s="1230">
        <f t="shared" si="3129"/>
        <v>0</v>
      </c>
      <c r="OUC1906" s="1193"/>
      <c r="OUD1906" s="1193"/>
      <c r="OUE1906" s="2153" t="s">
        <v>769</v>
      </c>
      <c r="OUF1906" s="1800" t="s">
        <v>745</v>
      </c>
      <c r="OUG1906" s="2156">
        <v>0</v>
      </c>
      <c r="OUH1906" s="2156">
        <v>17895</v>
      </c>
      <c r="OUI1906" s="2157">
        <v>0</v>
      </c>
      <c r="OUJ1906" s="1230">
        <f t="shared" si="3131"/>
        <v>0</v>
      </c>
      <c r="OUK1906" s="1193"/>
      <c r="OUL1906" s="1193"/>
      <c r="OUM1906" s="2153" t="s">
        <v>769</v>
      </c>
      <c r="OUN1906" s="1800" t="s">
        <v>745</v>
      </c>
      <c r="OUO1906" s="2156">
        <v>0</v>
      </c>
      <c r="OUP1906" s="2156">
        <v>17895</v>
      </c>
      <c r="OUQ1906" s="2157">
        <v>0</v>
      </c>
      <c r="OUR1906" s="1230">
        <f t="shared" si="3133"/>
        <v>0</v>
      </c>
      <c r="OUS1906" s="1193"/>
      <c r="OUT1906" s="1193"/>
      <c r="OUU1906" s="2153" t="s">
        <v>769</v>
      </c>
      <c r="OUV1906" s="1800" t="s">
        <v>745</v>
      </c>
      <c r="OUW1906" s="2156">
        <v>0</v>
      </c>
      <c r="OUX1906" s="2156">
        <v>17895</v>
      </c>
      <c r="OUY1906" s="2157">
        <v>0</v>
      </c>
      <c r="OUZ1906" s="1230">
        <f t="shared" si="3135"/>
        <v>0</v>
      </c>
      <c r="OVA1906" s="1193"/>
      <c r="OVB1906" s="1193"/>
      <c r="OVC1906" s="2153" t="s">
        <v>769</v>
      </c>
      <c r="OVD1906" s="1800" t="s">
        <v>745</v>
      </c>
      <c r="OVE1906" s="2156">
        <v>0</v>
      </c>
      <c r="OVF1906" s="2156">
        <v>17895</v>
      </c>
      <c r="OVG1906" s="2157">
        <v>0</v>
      </c>
      <c r="OVH1906" s="1230">
        <f t="shared" si="3137"/>
        <v>0</v>
      </c>
      <c r="OVI1906" s="1193"/>
      <c r="OVJ1906" s="1193"/>
      <c r="OVK1906" s="2153" t="s">
        <v>769</v>
      </c>
      <c r="OVL1906" s="1800" t="s">
        <v>745</v>
      </c>
      <c r="OVM1906" s="2156">
        <v>0</v>
      </c>
      <c r="OVN1906" s="2156">
        <v>17895</v>
      </c>
      <c r="OVO1906" s="2157">
        <v>0</v>
      </c>
      <c r="OVP1906" s="1230">
        <f t="shared" si="3139"/>
        <v>0</v>
      </c>
      <c r="OVQ1906" s="1193"/>
      <c r="OVR1906" s="1193"/>
      <c r="OVS1906" s="2153" t="s">
        <v>769</v>
      </c>
      <c r="OVT1906" s="1800" t="s">
        <v>745</v>
      </c>
      <c r="OVU1906" s="2156">
        <v>0</v>
      </c>
      <c r="OVV1906" s="2156">
        <v>17895</v>
      </c>
      <c r="OVW1906" s="2157">
        <v>0</v>
      </c>
      <c r="OVX1906" s="1230">
        <f t="shared" si="3141"/>
        <v>0</v>
      </c>
      <c r="OVY1906" s="1193"/>
      <c r="OVZ1906" s="1193"/>
      <c r="OWA1906" s="2153" t="s">
        <v>769</v>
      </c>
      <c r="OWB1906" s="1800" t="s">
        <v>745</v>
      </c>
      <c r="OWC1906" s="2156">
        <v>0</v>
      </c>
      <c r="OWD1906" s="2156">
        <v>17895</v>
      </c>
      <c r="OWE1906" s="2157">
        <v>0</v>
      </c>
      <c r="OWF1906" s="1230">
        <f t="shared" si="3143"/>
        <v>0</v>
      </c>
      <c r="OWG1906" s="1193"/>
      <c r="OWH1906" s="1193"/>
      <c r="OWI1906" s="2153" t="s">
        <v>769</v>
      </c>
      <c r="OWJ1906" s="1800" t="s">
        <v>745</v>
      </c>
      <c r="OWK1906" s="2156">
        <v>0</v>
      </c>
      <c r="OWL1906" s="2156">
        <v>17895</v>
      </c>
      <c r="OWM1906" s="2157">
        <v>0</v>
      </c>
      <c r="OWN1906" s="1230">
        <f t="shared" si="3145"/>
        <v>0</v>
      </c>
      <c r="OWO1906" s="1193"/>
      <c r="OWP1906" s="1193"/>
      <c r="OWQ1906" s="2153" t="s">
        <v>769</v>
      </c>
      <c r="OWR1906" s="1800" t="s">
        <v>745</v>
      </c>
      <c r="OWS1906" s="2156">
        <v>0</v>
      </c>
      <c r="OWT1906" s="2156">
        <v>17895</v>
      </c>
      <c r="OWU1906" s="2157">
        <v>0</v>
      </c>
      <c r="OWV1906" s="1230">
        <f t="shared" si="3147"/>
        <v>0</v>
      </c>
      <c r="OWW1906" s="1193"/>
      <c r="OWX1906" s="1193"/>
      <c r="OWY1906" s="2153" t="s">
        <v>769</v>
      </c>
      <c r="OWZ1906" s="1800" t="s">
        <v>745</v>
      </c>
      <c r="OXA1906" s="2156">
        <v>0</v>
      </c>
      <c r="OXB1906" s="2156">
        <v>17895</v>
      </c>
      <c r="OXC1906" s="2157">
        <v>0</v>
      </c>
      <c r="OXD1906" s="1230">
        <f t="shared" si="3149"/>
        <v>0</v>
      </c>
      <c r="OXE1906" s="1193"/>
      <c r="OXF1906" s="1193"/>
      <c r="OXG1906" s="2153" t="s">
        <v>769</v>
      </c>
      <c r="OXH1906" s="1800" t="s">
        <v>745</v>
      </c>
      <c r="OXI1906" s="2156">
        <v>0</v>
      </c>
      <c r="OXJ1906" s="2156">
        <v>17895</v>
      </c>
      <c r="OXK1906" s="2157">
        <v>0</v>
      </c>
      <c r="OXL1906" s="1230">
        <f t="shared" si="3151"/>
        <v>0</v>
      </c>
      <c r="OXM1906" s="1193"/>
      <c r="OXN1906" s="1193"/>
      <c r="OXO1906" s="2153" t="s">
        <v>769</v>
      </c>
      <c r="OXP1906" s="1800" t="s">
        <v>745</v>
      </c>
      <c r="OXQ1906" s="2156">
        <v>0</v>
      </c>
      <c r="OXR1906" s="2156">
        <v>17895</v>
      </c>
      <c r="OXS1906" s="2157">
        <v>0</v>
      </c>
      <c r="OXT1906" s="1230">
        <f t="shared" si="3153"/>
        <v>0</v>
      </c>
      <c r="OXU1906" s="1193"/>
      <c r="OXV1906" s="1193"/>
      <c r="OXW1906" s="2153" t="s">
        <v>769</v>
      </c>
      <c r="OXX1906" s="1800" t="s">
        <v>745</v>
      </c>
      <c r="OXY1906" s="2156">
        <v>0</v>
      </c>
      <c r="OXZ1906" s="2156">
        <v>17895</v>
      </c>
      <c r="OYA1906" s="2157">
        <v>0</v>
      </c>
      <c r="OYB1906" s="1230">
        <f t="shared" si="3155"/>
        <v>0</v>
      </c>
      <c r="OYC1906" s="1193"/>
      <c r="OYD1906" s="1193"/>
      <c r="OYE1906" s="2153" t="s">
        <v>769</v>
      </c>
      <c r="OYF1906" s="1800" t="s">
        <v>745</v>
      </c>
      <c r="OYG1906" s="2156">
        <v>0</v>
      </c>
      <c r="OYH1906" s="2156">
        <v>17895</v>
      </c>
      <c r="OYI1906" s="2157">
        <v>0</v>
      </c>
      <c r="OYJ1906" s="1230">
        <f t="shared" si="3157"/>
        <v>0</v>
      </c>
      <c r="OYK1906" s="1193"/>
      <c r="OYL1906" s="1193"/>
      <c r="OYM1906" s="2153" t="s">
        <v>769</v>
      </c>
      <c r="OYN1906" s="1800" t="s">
        <v>745</v>
      </c>
      <c r="OYO1906" s="2156">
        <v>0</v>
      </c>
      <c r="OYP1906" s="2156">
        <v>17895</v>
      </c>
      <c r="OYQ1906" s="2157">
        <v>0</v>
      </c>
      <c r="OYR1906" s="1230">
        <f t="shared" si="3159"/>
        <v>0</v>
      </c>
      <c r="OYS1906" s="1193"/>
      <c r="OYT1906" s="1193"/>
      <c r="OYU1906" s="2153" t="s">
        <v>769</v>
      </c>
      <c r="OYV1906" s="1800" t="s">
        <v>745</v>
      </c>
      <c r="OYW1906" s="2156">
        <v>0</v>
      </c>
      <c r="OYX1906" s="2156">
        <v>17895</v>
      </c>
      <c r="OYY1906" s="2157">
        <v>0</v>
      </c>
      <c r="OYZ1906" s="1230">
        <f t="shared" si="3161"/>
        <v>0</v>
      </c>
      <c r="OZA1906" s="1193"/>
      <c r="OZB1906" s="1193"/>
      <c r="OZC1906" s="2153" t="s">
        <v>769</v>
      </c>
      <c r="OZD1906" s="1800" t="s">
        <v>745</v>
      </c>
      <c r="OZE1906" s="2156">
        <v>0</v>
      </c>
      <c r="OZF1906" s="2156">
        <v>17895</v>
      </c>
      <c r="OZG1906" s="2157">
        <v>0</v>
      </c>
      <c r="OZH1906" s="1230">
        <f t="shared" si="3163"/>
        <v>0</v>
      </c>
      <c r="OZI1906" s="1193"/>
      <c r="OZJ1906" s="1193"/>
      <c r="OZK1906" s="2153" t="s">
        <v>769</v>
      </c>
      <c r="OZL1906" s="1800" t="s">
        <v>745</v>
      </c>
      <c r="OZM1906" s="2156">
        <v>0</v>
      </c>
      <c r="OZN1906" s="2156">
        <v>17895</v>
      </c>
      <c r="OZO1906" s="2157">
        <v>0</v>
      </c>
      <c r="OZP1906" s="1230">
        <f t="shared" si="3165"/>
        <v>0</v>
      </c>
      <c r="OZQ1906" s="1193"/>
      <c r="OZR1906" s="1193"/>
      <c r="OZS1906" s="2153" t="s">
        <v>769</v>
      </c>
      <c r="OZT1906" s="1800" t="s">
        <v>745</v>
      </c>
      <c r="OZU1906" s="2156">
        <v>0</v>
      </c>
      <c r="OZV1906" s="2156">
        <v>17895</v>
      </c>
      <c r="OZW1906" s="2157">
        <v>0</v>
      </c>
      <c r="OZX1906" s="1230">
        <f t="shared" si="3167"/>
        <v>0</v>
      </c>
      <c r="OZY1906" s="1193"/>
      <c r="OZZ1906" s="1193"/>
      <c r="PAA1906" s="2153" t="s">
        <v>769</v>
      </c>
      <c r="PAB1906" s="1800" t="s">
        <v>745</v>
      </c>
      <c r="PAC1906" s="2156">
        <v>0</v>
      </c>
      <c r="PAD1906" s="2156">
        <v>17895</v>
      </c>
      <c r="PAE1906" s="2157">
        <v>0</v>
      </c>
      <c r="PAF1906" s="1230">
        <f t="shared" si="3169"/>
        <v>0</v>
      </c>
      <c r="PAG1906" s="1193"/>
      <c r="PAH1906" s="1193"/>
      <c r="PAI1906" s="2153" t="s">
        <v>769</v>
      </c>
      <c r="PAJ1906" s="1800" t="s">
        <v>745</v>
      </c>
      <c r="PAK1906" s="2156">
        <v>0</v>
      </c>
      <c r="PAL1906" s="2156">
        <v>17895</v>
      </c>
      <c r="PAM1906" s="2157">
        <v>0</v>
      </c>
      <c r="PAN1906" s="1230">
        <f t="shared" si="3171"/>
        <v>0</v>
      </c>
      <c r="PAO1906" s="1193"/>
      <c r="PAP1906" s="1193"/>
      <c r="PAQ1906" s="2153" t="s">
        <v>769</v>
      </c>
      <c r="PAR1906" s="1800" t="s">
        <v>745</v>
      </c>
      <c r="PAS1906" s="2156">
        <v>0</v>
      </c>
      <c r="PAT1906" s="2156">
        <v>17895</v>
      </c>
      <c r="PAU1906" s="2157">
        <v>0</v>
      </c>
      <c r="PAV1906" s="1230">
        <f t="shared" si="3173"/>
        <v>0</v>
      </c>
      <c r="PAW1906" s="1193"/>
      <c r="PAX1906" s="1193"/>
      <c r="PAY1906" s="2153" t="s">
        <v>769</v>
      </c>
      <c r="PAZ1906" s="1800" t="s">
        <v>745</v>
      </c>
      <c r="PBA1906" s="2156">
        <v>0</v>
      </c>
      <c r="PBB1906" s="2156">
        <v>17895</v>
      </c>
      <c r="PBC1906" s="2157">
        <v>0</v>
      </c>
      <c r="PBD1906" s="1230">
        <f t="shared" si="3175"/>
        <v>0</v>
      </c>
      <c r="PBE1906" s="1193"/>
      <c r="PBF1906" s="1193"/>
      <c r="PBG1906" s="2153" t="s">
        <v>769</v>
      </c>
      <c r="PBH1906" s="1800" t="s">
        <v>745</v>
      </c>
      <c r="PBI1906" s="2156">
        <v>0</v>
      </c>
      <c r="PBJ1906" s="2156">
        <v>17895</v>
      </c>
      <c r="PBK1906" s="2157">
        <v>0</v>
      </c>
      <c r="PBL1906" s="1230">
        <f t="shared" si="3177"/>
        <v>0</v>
      </c>
      <c r="PBM1906" s="1193"/>
      <c r="PBN1906" s="1193"/>
      <c r="PBO1906" s="2153" t="s">
        <v>769</v>
      </c>
      <c r="PBP1906" s="1800" t="s">
        <v>745</v>
      </c>
      <c r="PBQ1906" s="2156">
        <v>0</v>
      </c>
      <c r="PBR1906" s="2156">
        <v>17895</v>
      </c>
      <c r="PBS1906" s="2157">
        <v>0</v>
      </c>
      <c r="PBT1906" s="1230">
        <f t="shared" si="3179"/>
        <v>0</v>
      </c>
      <c r="PBU1906" s="1193"/>
      <c r="PBV1906" s="1193"/>
      <c r="PBW1906" s="2153" t="s">
        <v>769</v>
      </c>
      <c r="PBX1906" s="1800" t="s">
        <v>745</v>
      </c>
      <c r="PBY1906" s="2156">
        <v>0</v>
      </c>
      <c r="PBZ1906" s="2156">
        <v>17895</v>
      </c>
      <c r="PCA1906" s="2157">
        <v>0</v>
      </c>
      <c r="PCB1906" s="1230">
        <f t="shared" si="3181"/>
        <v>0</v>
      </c>
      <c r="PCC1906" s="1193"/>
      <c r="PCD1906" s="1193"/>
      <c r="PCE1906" s="2153" t="s">
        <v>769</v>
      </c>
      <c r="PCF1906" s="1800" t="s">
        <v>745</v>
      </c>
      <c r="PCG1906" s="2156">
        <v>0</v>
      </c>
      <c r="PCH1906" s="2156">
        <v>17895</v>
      </c>
      <c r="PCI1906" s="2157">
        <v>0</v>
      </c>
      <c r="PCJ1906" s="1230">
        <f t="shared" si="3183"/>
        <v>0</v>
      </c>
      <c r="PCK1906" s="1193"/>
      <c r="PCL1906" s="1193"/>
      <c r="PCM1906" s="2153" t="s">
        <v>769</v>
      </c>
      <c r="PCN1906" s="1800" t="s">
        <v>745</v>
      </c>
      <c r="PCO1906" s="2156">
        <v>0</v>
      </c>
      <c r="PCP1906" s="2156">
        <v>17895</v>
      </c>
      <c r="PCQ1906" s="2157">
        <v>0</v>
      </c>
      <c r="PCR1906" s="1230">
        <f t="shared" si="3185"/>
        <v>0</v>
      </c>
      <c r="PCS1906" s="1193"/>
      <c r="PCT1906" s="1193"/>
      <c r="PCU1906" s="2153" t="s">
        <v>769</v>
      </c>
      <c r="PCV1906" s="1800" t="s">
        <v>745</v>
      </c>
      <c r="PCW1906" s="2156">
        <v>0</v>
      </c>
      <c r="PCX1906" s="2156">
        <v>17895</v>
      </c>
      <c r="PCY1906" s="2157">
        <v>0</v>
      </c>
      <c r="PCZ1906" s="1230">
        <f t="shared" si="3187"/>
        <v>0</v>
      </c>
      <c r="PDA1906" s="1193"/>
      <c r="PDB1906" s="1193"/>
      <c r="PDC1906" s="2153" t="s">
        <v>769</v>
      </c>
      <c r="PDD1906" s="1800" t="s">
        <v>745</v>
      </c>
      <c r="PDE1906" s="2156">
        <v>0</v>
      </c>
      <c r="PDF1906" s="2156">
        <v>17895</v>
      </c>
      <c r="PDG1906" s="2157">
        <v>0</v>
      </c>
      <c r="PDH1906" s="1230">
        <f t="shared" si="3189"/>
        <v>0</v>
      </c>
      <c r="PDI1906" s="1193"/>
      <c r="PDJ1906" s="1193"/>
      <c r="PDK1906" s="2153" t="s">
        <v>769</v>
      </c>
      <c r="PDL1906" s="1800" t="s">
        <v>745</v>
      </c>
      <c r="PDM1906" s="2156">
        <v>0</v>
      </c>
      <c r="PDN1906" s="2156">
        <v>17895</v>
      </c>
      <c r="PDO1906" s="2157">
        <v>0</v>
      </c>
      <c r="PDP1906" s="1230">
        <f t="shared" si="3191"/>
        <v>0</v>
      </c>
      <c r="PDQ1906" s="1193"/>
      <c r="PDR1906" s="1193"/>
      <c r="PDS1906" s="2153" t="s">
        <v>769</v>
      </c>
      <c r="PDT1906" s="1800" t="s">
        <v>745</v>
      </c>
      <c r="PDU1906" s="2156">
        <v>0</v>
      </c>
      <c r="PDV1906" s="2156">
        <v>17895</v>
      </c>
      <c r="PDW1906" s="2157">
        <v>0</v>
      </c>
      <c r="PDX1906" s="1230">
        <f t="shared" si="3193"/>
        <v>0</v>
      </c>
      <c r="PDY1906" s="1193"/>
      <c r="PDZ1906" s="1193"/>
      <c r="PEA1906" s="2153" t="s">
        <v>769</v>
      </c>
      <c r="PEB1906" s="1800" t="s">
        <v>745</v>
      </c>
      <c r="PEC1906" s="2156">
        <v>0</v>
      </c>
      <c r="PED1906" s="2156">
        <v>17895</v>
      </c>
      <c r="PEE1906" s="2157">
        <v>0</v>
      </c>
      <c r="PEF1906" s="1230">
        <f t="shared" si="3195"/>
        <v>0</v>
      </c>
      <c r="PEG1906" s="1193"/>
      <c r="PEH1906" s="1193"/>
      <c r="PEI1906" s="2153" t="s">
        <v>769</v>
      </c>
      <c r="PEJ1906" s="1800" t="s">
        <v>745</v>
      </c>
      <c r="PEK1906" s="2156">
        <v>0</v>
      </c>
      <c r="PEL1906" s="2156">
        <v>17895</v>
      </c>
      <c r="PEM1906" s="2157">
        <v>0</v>
      </c>
      <c r="PEN1906" s="1230">
        <f t="shared" si="3197"/>
        <v>0</v>
      </c>
      <c r="PEO1906" s="1193"/>
      <c r="PEP1906" s="1193"/>
      <c r="PEQ1906" s="2153" t="s">
        <v>769</v>
      </c>
      <c r="PER1906" s="1800" t="s">
        <v>745</v>
      </c>
      <c r="PES1906" s="2156">
        <v>0</v>
      </c>
      <c r="PET1906" s="2156">
        <v>17895</v>
      </c>
      <c r="PEU1906" s="2157">
        <v>0</v>
      </c>
      <c r="PEV1906" s="1230">
        <f t="shared" si="3199"/>
        <v>0</v>
      </c>
      <c r="PEW1906" s="1193"/>
      <c r="PEX1906" s="1193"/>
      <c r="PEY1906" s="2153" t="s">
        <v>769</v>
      </c>
      <c r="PEZ1906" s="1800" t="s">
        <v>745</v>
      </c>
      <c r="PFA1906" s="2156">
        <v>0</v>
      </c>
      <c r="PFB1906" s="2156">
        <v>17895</v>
      </c>
      <c r="PFC1906" s="2157">
        <v>0</v>
      </c>
      <c r="PFD1906" s="1230">
        <f t="shared" si="3201"/>
        <v>0</v>
      </c>
      <c r="PFE1906" s="1193"/>
      <c r="PFF1906" s="1193"/>
      <c r="PFG1906" s="2153" t="s">
        <v>769</v>
      </c>
      <c r="PFH1906" s="1800" t="s">
        <v>745</v>
      </c>
      <c r="PFI1906" s="2156">
        <v>0</v>
      </c>
      <c r="PFJ1906" s="2156">
        <v>17895</v>
      </c>
      <c r="PFK1906" s="2157">
        <v>0</v>
      </c>
      <c r="PFL1906" s="1230">
        <f t="shared" si="3203"/>
        <v>0</v>
      </c>
      <c r="PFM1906" s="1193"/>
      <c r="PFN1906" s="1193"/>
      <c r="PFO1906" s="2153" t="s">
        <v>769</v>
      </c>
      <c r="PFP1906" s="1800" t="s">
        <v>745</v>
      </c>
      <c r="PFQ1906" s="2156">
        <v>0</v>
      </c>
      <c r="PFR1906" s="2156">
        <v>17895</v>
      </c>
      <c r="PFS1906" s="2157">
        <v>0</v>
      </c>
      <c r="PFT1906" s="1230">
        <f t="shared" si="3205"/>
        <v>0</v>
      </c>
      <c r="PFU1906" s="1193"/>
      <c r="PFV1906" s="1193"/>
      <c r="PFW1906" s="2153" t="s">
        <v>769</v>
      </c>
      <c r="PFX1906" s="1800" t="s">
        <v>745</v>
      </c>
      <c r="PFY1906" s="2156">
        <v>0</v>
      </c>
      <c r="PFZ1906" s="2156">
        <v>17895</v>
      </c>
      <c r="PGA1906" s="2157">
        <v>0</v>
      </c>
      <c r="PGB1906" s="1230">
        <f t="shared" si="3207"/>
        <v>0</v>
      </c>
      <c r="PGC1906" s="1193"/>
      <c r="PGD1906" s="1193"/>
      <c r="PGE1906" s="2153" t="s">
        <v>769</v>
      </c>
      <c r="PGF1906" s="1800" t="s">
        <v>745</v>
      </c>
      <c r="PGG1906" s="2156">
        <v>0</v>
      </c>
      <c r="PGH1906" s="2156">
        <v>17895</v>
      </c>
      <c r="PGI1906" s="2157">
        <v>0</v>
      </c>
      <c r="PGJ1906" s="1230">
        <f t="shared" si="3209"/>
        <v>0</v>
      </c>
      <c r="PGK1906" s="1193"/>
      <c r="PGL1906" s="1193"/>
      <c r="PGM1906" s="2153" t="s">
        <v>769</v>
      </c>
      <c r="PGN1906" s="1800" t="s">
        <v>745</v>
      </c>
      <c r="PGO1906" s="2156">
        <v>0</v>
      </c>
      <c r="PGP1906" s="2156">
        <v>17895</v>
      </c>
      <c r="PGQ1906" s="2157">
        <v>0</v>
      </c>
      <c r="PGR1906" s="1230">
        <f t="shared" si="3211"/>
        <v>0</v>
      </c>
      <c r="PGS1906" s="1193"/>
      <c r="PGT1906" s="1193"/>
      <c r="PGU1906" s="2153" t="s">
        <v>769</v>
      </c>
      <c r="PGV1906" s="1800" t="s">
        <v>745</v>
      </c>
      <c r="PGW1906" s="2156">
        <v>0</v>
      </c>
      <c r="PGX1906" s="2156">
        <v>17895</v>
      </c>
      <c r="PGY1906" s="2157">
        <v>0</v>
      </c>
      <c r="PGZ1906" s="1230">
        <f t="shared" si="3213"/>
        <v>0</v>
      </c>
      <c r="PHA1906" s="1193"/>
      <c r="PHB1906" s="1193"/>
      <c r="PHC1906" s="2153" t="s">
        <v>769</v>
      </c>
      <c r="PHD1906" s="1800" t="s">
        <v>745</v>
      </c>
      <c r="PHE1906" s="2156">
        <v>0</v>
      </c>
      <c r="PHF1906" s="2156">
        <v>17895</v>
      </c>
      <c r="PHG1906" s="2157">
        <v>0</v>
      </c>
      <c r="PHH1906" s="1230">
        <f t="shared" si="3215"/>
        <v>0</v>
      </c>
      <c r="PHI1906" s="1193"/>
      <c r="PHJ1906" s="1193"/>
      <c r="PHK1906" s="2153" t="s">
        <v>769</v>
      </c>
      <c r="PHL1906" s="1800" t="s">
        <v>745</v>
      </c>
      <c r="PHM1906" s="2156">
        <v>0</v>
      </c>
      <c r="PHN1906" s="2156">
        <v>17895</v>
      </c>
      <c r="PHO1906" s="2157">
        <v>0</v>
      </c>
      <c r="PHP1906" s="1230">
        <f t="shared" si="3217"/>
        <v>0</v>
      </c>
      <c r="PHQ1906" s="1193"/>
      <c r="PHR1906" s="1193"/>
      <c r="PHS1906" s="2153" t="s">
        <v>769</v>
      </c>
      <c r="PHT1906" s="1800" t="s">
        <v>745</v>
      </c>
      <c r="PHU1906" s="2156">
        <v>0</v>
      </c>
      <c r="PHV1906" s="2156">
        <v>17895</v>
      </c>
      <c r="PHW1906" s="2157">
        <v>0</v>
      </c>
      <c r="PHX1906" s="1230">
        <f t="shared" si="3219"/>
        <v>0</v>
      </c>
      <c r="PHY1906" s="1193"/>
      <c r="PHZ1906" s="1193"/>
      <c r="PIA1906" s="2153" t="s">
        <v>769</v>
      </c>
      <c r="PIB1906" s="1800" t="s">
        <v>745</v>
      </c>
      <c r="PIC1906" s="2156">
        <v>0</v>
      </c>
      <c r="PID1906" s="2156">
        <v>17895</v>
      </c>
      <c r="PIE1906" s="2157">
        <v>0</v>
      </c>
      <c r="PIF1906" s="1230">
        <f t="shared" si="3221"/>
        <v>0</v>
      </c>
      <c r="PIG1906" s="1193"/>
      <c r="PIH1906" s="1193"/>
      <c r="PII1906" s="2153" t="s">
        <v>769</v>
      </c>
      <c r="PIJ1906" s="1800" t="s">
        <v>745</v>
      </c>
      <c r="PIK1906" s="2156">
        <v>0</v>
      </c>
      <c r="PIL1906" s="2156">
        <v>17895</v>
      </c>
      <c r="PIM1906" s="2157">
        <v>0</v>
      </c>
      <c r="PIN1906" s="1230">
        <f t="shared" si="3223"/>
        <v>0</v>
      </c>
      <c r="PIO1906" s="1193"/>
      <c r="PIP1906" s="1193"/>
      <c r="PIQ1906" s="2153" t="s">
        <v>769</v>
      </c>
      <c r="PIR1906" s="1800" t="s">
        <v>745</v>
      </c>
      <c r="PIS1906" s="2156">
        <v>0</v>
      </c>
      <c r="PIT1906" s="2156">
        <v>17895</v>
      </c>
      <c r="PIU1906" s="2157">
        <v>0</v>
      </c>
      <c r="PIV1906" s="1230">
        <f t="shared" si="3225"/>
        <v>0</v>
      </c>
      <c r="PIW1906" s="1193"/>
      <c r="PIX1906" s="1193"/>
      <c r="PIY1906" s="2153" t="s">
        <v>769</v>
      </c>
      <c r="PIZ1906" s="1800" t="s">
        <v>745</v>
      </c>
      <c r="PJA1906" s="2156">
        <v>0</v>
      </c>
      <c r="PJB1906" s="2156">
        <v>17895</v>
      </c>
      <c r="PJC1906" s="2157">
        <v>0</v>
      </c>
      <c r="PJD1906" s="1230">
        <f t="shared" si="3227"/>
        <v>0</v>
      </c>
      <c r="PJE1906" s="1193"/>
      <c r="PJF1906" s="1193"/>
      <c r="PJG1906" s="2153" t="s">
        <v>769</v>
      </c>
      <c r="PJH1906" s="1800" t="s">
        <v>745</v>
      </c>
      <c r="PJI1906" s="2156">
        <v>0</v>
      </c>
      <c r="PJJ1906" s="2156">
        <v>17895</v>
      </c>
      <c r="PJK1906" s="2157">
        <v>0</v>
      </c>
      <c r="PJL1906" s="1230">
        <f t="shared" si="3229"/>
        <v>0</v>
      </c>
      <c r="PJM1906" s="1193"/>
      <c r="PJN1906" s="1193"/>
      <c r="PJO1906" s="2153" t="s">
        <v>769</v>
      </c>
      <c r="PJP1906" s="1800" t="s">
        <v>745</v>
      </c>
      <c r="PJQ1906" s="2156">
        <v>0</v>
      </c>
      <c r="PJR1906" s="2156">
        <v>17895</v>
      </c>
      <c r="PJS1906" s="2157">
        <v>0</v>
      </c>
      <c r="PJT1906" s="1230">
        <f t="shared" si="3231"/>
        <v>0</v>
      </c>
      <c r="PJU1906" s="1193"/>
      <c r="PJV1906" s="1193"/>
      <c r="PJW1906" s="2153" t="s">
        <v>769</v>
      </c>
      <c r="PJX1906" s="1800" t="s">
        <v>745</v>
      </c>
      <c r="PJY1906" s="2156">
        <v>0</v>
      </c>
      <c r="PJZ1906" s="2156">
        <v>17895</v>
      </c>
      <c r="PKA1906" s="2157">
        <v>0</v>
      </c>
      <c r="PKB1906" s="1230">
        <f t="shared" si="3233"/>
        <v>0</v>
      </c>
      <c r="PKC1906" s="1193"/>
      <c r="PKD1906" s="1193"/>
      <c r="PKE1906" s="2153" t="s">
        <v>769</v>
      </c>
      <c r="PKF1906" s="1800" t="s">
        <v>745</v>
      </c>
      <c r="PKG1906" s="2156">
        <v>0</v>
      </c>
      <c r="PKH1906" s="2156">
        <v>17895</v>
      </c>
      <c r="PKI1906" s="2157">
        <v>0</v>
      </c>
      <c r="PKJ1906" s="1230">
        <f t="shared" si="3235"/>
        <v>0</v>
      </c>
      <c r="PKK1906" s="1193"/>
      <c r="PKL1906" s="1193"/>
      <c r="PKM1906" s="2153" t="s">
        <v>769</v>
      </c>
      <c r="PKN1906" s="1800" t="s">
        <v>745</v>
      </c>
      <c r="PKO1906" s="2156">
        <v>0</v>
      </c>
      <c r="PKP1906" s="2156">
        <v>17895</v>
      </c>
      <c r="PKQ1906" s="2157">
        <v>0</v>
      </c>
      <c r="PKR1906" s="1230">
        <f t="shared" si="3237"/>
        <v>0</v>
      </c>
      <c r="PKS1906" s="1193"/>
      <c r="PKT1906" s="1193"/>
      <c r="PKU1906" s="2153" t="s">
        <v>769</v>
      </c>
      <c r="PKV1906" s="1800" t="s">
        <v>745</v>
      </c>
      <c r="PKW1906" s="2156">
        <v>0</v>
      </c>
      <c r="PKX1906" s="2156">
        <v>17895</v>
      </c>
      <c r="PKY1906" s="2157">
        <v>0</v>
      </c>
      <c r="PKZ1906" s="1230">
        <f t="shared" si="3239"/>
        <v>0</v>
      </c>
      <c r="PLA1906" s="1193"/>
      <c r="PLB1906" s="1193"/>
      <c r="PLC1906" s="2153" t="s">
        <v>769</v>
      </c>
      <c r="PLD1906" s="1800" t="s">
        <v>745</v>
      </c>
      <c r="PLE1906" s="2156">
        <v>0</v>
      </c>
      <c r="PLF1906" s="2156">
        <v>17895</v>
      </c>
      <c r="PLG1906" s="2157">
        <v>0</v>
      </c>
      <c r="PLH1906" s="1230">
        <f t="shared" si="3241"/>
        <v>0</v>
      </c>
      <c r="PLI1906" s="1193"/>
      <c r="PLJ1906" s="1193"/>
      <c r="PLK1906" s="2153" t="s">
        <v>769</v>
      </c>
      <c r="PLL1906" s="1800" t="s">
        <v>745</v>
      </c>
      <c r="PLM1906" s="2156">
        <v>0</v>
      </c>
      <c r="PLN1906" s="2156">
        <v>17895</v>
      </c>
      <c r="PLO1906" s="2157">
        <v>0</v>
      </c>
      <c r="PLP1906" s="1230">
        <f t="shared" si="3243"/>
        <v>0</v>
      </c>
      <c r="PLQ1906" s="1193"/>
      <c r="PLR1906" s="1193"/>
      <c r="PLS1906" s="2153" t="s">
        <v>769</v>
      </c>
      <c r="PLT1906" s="1800" t="s">
        <v>745</v>
      </c>
      <c r="PLU1906" s="2156">
        <v>0</v>
      </c>
      <c r="PLV1906" s="2156">
        <v>17895</v>
      </c>
      <c r="PLW1906" s="2157">
        <v>0</v>
      </c>
      <c r="PLX1906" s="1230">
        <f t="shared" si="3245"/>
        <v>0</v>
      </c>
      <c r="PLY1906" s="1193"/>
      <c r="PLZ1906" s="1193"/>
      <c r="PMA1906" s="2153" t="s">
        <v>769</v>
      </c>
      <c r="PMB1906" s="1800" t="s">
        <v>745</v>
      </c>
      <c r="PMC1906" s="2156">
        <v>0</v>
      </c>
      <c r="PMD1906" s="2156">
        <v>17895</v>
      </c>
      <c r="PME1906" s="2157">
        <v>0</v>
      </c>
      <c r="PMF1906" s="1230">
        <f t="shared" si="3247"/>
        <v>0</v>
      </c>
      <c r="PMG1906" s="1193"/>
      <c r="PMH1906" s="1193"/>
      <c r="PMI1906" s="2153" t="s">
        <v>769</v>
      </c>
      <c r="PMJ1906" s="1800" t="s">
        <v>745</v>
      </c>
      <c r="PMK1906" s="2156">
        <v>0</v>
      </c>
      <c r="PML1906" s="2156">
        <v>17895</v>
      </c>
      <c r="PMM1906" s="2157">
        <v>0</v>
      </c>
      <c r="PMN1906" s="1230">
        <f t="shared" si="3249"/>
        <v>0</v>
      </c>
      <c r="PMO1906" s="1193"/>
      <c r="PMP1906" s="1193"/>
      <c r="PMQ1906" s="2153" t="s">
        <v>769</v>
      </c>
      <c r="PMR1906" s="1800" t="s">
        <v>745</v>
      </c>
      <c r="PMS1906" s="2156">
        <v>0</v>
      </c>
      <c r="PMT1906" s="2156">
        <v>17895</v>
      </c>
      <c r="PMU1906" s="2157">
        <v>0</v>
      </c>
      <c r="PMV1906" s="1230">
        <f t="shared" si="3251"/>
        <v>0</v>
      </c>
      <c r="PMW1906" s="1193"/>
      <c r="PMX1906" s="1193"/>
      <c r="PMY1906" s="2153" t="s">
        <v>769</v>
      </c>
      <c r="PMZ1906" s="1800" t="s">
        <v>745</v>
      </c>
      <c r="PNA1906" s="2156">
        <v>0</v>
      </c>
      <c r="PNB1906" s="2156">
        <v>17895</v>
      </c>
      <c r="PNC1906" s="2157">
        <v>0</v>
      </c>
      <c r="PND1906" s="1230">
        <f t="shared" si="3253"/>
        <v>0</v>
      </c>
      <c r="PNE1906" s="1193"/>
      <c r="PNF1906" s="1193"/>
      <c r="PNG1906" s="2153" t="s">
        <v>769</v>
      </c>
      <c r="PNH1906" s="1800" t="s">
        <v>745</v>
      </c>
      <c r="PNI1906" s="2156">
        <v>0</v>
      </c>
      <c r="PNJ1906" s="2156">
        <v>17895</v>
      </c>
      <c r="PNK1906" s="2157">
        <v>0</v>
      </c>
      <c r="PNL1906" s="1230">
        <f t="shared" si="3255"/>
        <v>0</v>
      </c>
      <c r="PNM1906" s="1193"/>
      <c r="PNN1906" s="1193"/>
      <c r="PNO1906" s="2153" t="s">
        <v>769</v>
      </c>
      <c r="PNP1906" s="1800" t="s">
        <v>745</v>
      </c>
      <c r="PNQ1906" s="2156">
        <v>0</v>
      </c>
      <c r="PNR1906" s="2156">
        <v>17895</v>
      </c>
      <c r="PNS1906" s="2157">
        <v>0</v>
      </c>
      <c r="PNT1906" s="1230">
        <f t="shared" si="3257"/>
        <v>0</v>
      </c>
      <c r="PNU1906" s="1193"/>
      <c r="PNV1906" s="1193"/>
      <c r="PNW1906" s="2153" t="s">
        <v>769</v>
      </c>
      <c r="PNX1906" s="1800" t="s">
        <v>745</v>
      </c>
      <c r="PNY1906" s="2156">
        <v>0</v>
      </c>
      <c r="PNZ1906" s="2156">
        <v>17895</v>
      </c>
      <c r="POA1906" s="2157">
        <v>0</v>
      </c>
      <c r="POB1906" s="1230">
        <f t="shared" si="3259"/>
        <v>0</v>
      </c>
      <c r="POC1906" s="1193"/>
      <c r="POD1906" s="1193"/>
      <c r="POE1906" s="2153" t="s">
        <v>769</v>
      </c>
      <c r="POF1906" s="1800" t="s">
        <v>745</v>
      </c>
      <c r="POG1906" s="2156">
        <v>0</v>
      </c>
      <c r="POH1906" s="2156">
        <v>17895</v>
      </c>
      <c r="POI1906" s="2157">
        <v>0</v>
      </c>
      <c r="POJ1906" s="1230">
        <f t="shared" si="3261"/>
        <v>0</v>
      </c>
      <c r="POK1906" s="1193"/>
      <c r="POL1906" s="1193"/>
      <c r="POM1906" s="2153" t="s">
        <v>769</v>
      </c>
      <c r="PON1906" s="1800" t="s">
        <v>745</v>
      </c>
      <c r="POO1906" s="2156">
        <v>0</v>
      </c>
      <c r="POP1906" s="2156">
        <v>17895</v>
      </c>
      <c r="POQ1906" s="2157">
        <v>0</v>
      </c>
      <c r="POR1906" s="1230">
        <f t="shared" si="3263"/>
        <v>0</v>
      </c>
      <c r="POS1906" s="1193"/>
      <c r="POT1906" s="1193"/>
      <c r="POU1906" s="2153" t="s">
        <v>769</v>
      </c>
      <c r="POV1906" s="1800" t="s">
        <v>745</v>
      </c>
      <c r="POW1906" s="2156">
        <v>0</v>
      </c>
      <c r="POX1906" s="2156">
        <v>17895</v>
      </c>
      <c r="POY1906" s="2157">
        <v>0</v>
      </c>
      <c r="POZ1906" s="1230">
        <f t="shared" si="3265"/>
        <v>0</v>
      </c>
      <c r="PPA1906" s="1193"/>
      <c r="PPB1906" s="1193"/>
      <c r="PPC1906" s="2153" t="s">
        <v>769</v>
      </c>
      <c r="PPD1906" s="1800" t="s">
        <v>745</v>
      </c>
      <c r="PPE1906" s="2156">
        <v>0</v>
      </c>
      <c r="PPF1906" s="2156">
        <v>17895</v>
      </c>
      <c r="PPG1906" s="2157">
        <v>0</v>
      </c>
      <c r="PPH1906" s="1230">
        <f t="shared" si="3267"/>
        <v>0</v>
      </c>
      <c r="PPI1906" s="1193"/>
      <c r="PPJ1906" s="1193"/>
      <c r="PPK1906" s="2153" t="s">
        <v>769</v>
      </c>
      <c r="PPL1906" s="1800" t="s">
        <v>745</v>
      </c>
      <c r="PPM1906" s="2156">
        <v>0</v>
      </c>
      <c r="PPN1906" s="2156">
        <v>17895</v>
      </c>
      <c r="PPO1906" s="2157">
        <v>0</v>
      </c>
      <c r="PPP1906" s="1230">
        <f t="shared" si="3269"/>
        <v>0</v>
      </c>
      <c r="PPQ1906" s="1193"/>
      <c r="PPR1906" s="1193"/>
      <c r="PPS1906" s="2153" t="s">
        <v>769</v>
      </c>
      <c r="PPT1906" s="1800" t="s">
        <v>745</v>
      </c>
      <c r="PPU1906" s="2156">
        <v>0</v>
      </c>
      <c r="PPV1906" s="2156">
        <v>17895</v>
      </c>
      <c r="PPW1906" s="2157">
        <v>0</v>
      </c>
      <c r="PPX1906" s="1230">
        <f t="shared" si="3271"/>
        <v>0</v>
      </c>
      <c r="PPY1906" s="1193"/>
      <c r="PPZ1906" s="1193"/>
      <c r="PQA1906" s="2153" t="s">
        <v>769</v>
      </c>
      <c r="PQB1906" s="1800" t="s">
        <v>745</v>
      </c>
      <c r="PQC1906" s="2156">
        <v>0</v>
      </c>
      <c r="PQD1906" s="2156">
        <v>17895</v>
      </c>
      <c r="PQE1906" s="2157">
        <v>0</v>
      </c>
      <c r="PQF1906" s="1230">
        <f t="shared" si="3273"/>
        <v>0</v>
      </c>
      <c r="PQG1906" s="1193"/>
      <c r="PQH1906" s="1193"/>
      <c r="PQI1906" s="2153" t="s">
        <v>769</v>
      </c>
      <c r="PQJ1906" s="1800" t="s">
        <v>745</v>
      </c>
      <c r="PQK1906" s="2156">
        <v>0</v>
      </c>
      <c r="PQL1906" s="2156">
        <v>17895</v>
      </c>
      <c r="PQM1906" s="2157">
        <v>0</v>
      </c>
      <c r="PQN1906" s="1230">
        <f t="shared" si="3275"/>
        <v>0</v>
      </c>
      <c r="PQO1906" s="1193"/>
      <c r="PQP1906" s="1193"/>
      <c r="PQQ1906" s="2153" t="s">
        <v>769</v>
      </c>
      <c r="PQR1906" s="1800" t="s">
        <v>745</v>
      </c>
      <c r="PQS1906" s="2156">
        <v>0</v>
      </c>
      <c r="PQT1906" s="2156">
        <v>17895</v>
      </c>
      <c r="PQU1906" s="2157">
        <v>0</v>
      </c>
      <c r="PQV1906" s="1230">
        <f t="shared" si="3277"/>
        <v>0</v>
      </c>
      <c r="PQW1906" s="1193"/>
      <c r="PQX1906" s="1193"/>
      <c r="PQY1906" s="2153" t="s">
        <v>769</v>
      </c>
      <c r="PQZ1906" s="1800" t="s">
        <v>745</v>
      </c>
      <c r="PRA1906" s="2156">
        <v>0</v>
      </c>
      <c r="PRB1906" s="2156">
        <v>17895</v>
      </c>
      <c r="PRC1906" s="2157">
        <v>0</v>
      </c>
      <c r="PRD1906" s="1230">
        <f t="shared" si="3279"/>
        <v>0</v>
      </c>
      <c r="PRE1906" s="1193"/>
      <c r="PRF1906" s="1193"/>
      <c r="PRG1906" s="2153" t="s">
        <v>769</v>
      </c>
      <c r="PRH1906" s="1800" t="s">
        <v>745</v>
      </c>
      <c r="PRI1906" s="2156">
        <v>0</v>
      </c>
      <c r="PRJ1906" s="2156">
        <v>17895</v>
      </c>
      <c r="PRK1906" s="2157">
        <v>0</v>
      </c>
      <c r="PRL1906" s="1230">
        <f t="shared" si="3281"/>
        <v>0</v>
      </c>
      <c r="PRM1906" s="1193"/>
      <c r="PRN1906" s="1193"/>
      <c r="PRO1906" s="2153" t="s">
        <v>769</v>
      </c>
      <c r="PRP1906" s="1800" t="s">
        <v>745</v>
      </c>
      <c r="PRQ1906" s="2156">
        <v>0</v>
      </c>
      <c r="PRR1906" s="2156">
        <v>17895</v>
      </c>
      <c r="PRS1906" s="2157">
        <v>0</v>
      </c>
      <c r="PRT1906" s="1230">
        <f t="shared" si="3283"/>
        <v>0</v>
      </c>
      <c r="PRU1906" s="1193"/>
      <c r="PRV1906" s="1193"/>
      <c r="PRW1906" s="2153" t="s">
        <v>769</v>
      </c>
      <c r="PRX1906" s="1800" t="s">
        <v>745</v>
      </c>
      <c r="PRY1906" s="2156">
        <v>0</v>
      </c>
      <c r="PRZ1906" s="2156">
        <v>17895</v>
      </c>
      <c r="PSA1906" s="2157">
        <v>0</v>
      </c>
      <c r="PSB1906" s="1230">
        <f t="shared" si="3285"/>
        <v>0</v>
      </c>
      <c r="PSC1906" s="1193"/>
      <c r="PSD1906" s="1193"/>
      <c r="PSE1906" s="2153" t="s">
        <v>769</v>
      </c>
      <c r="PSF1906" s="1800" t="s">
        <v>745</v>
      </c>
      <c r="PSG1906" s="2156">
        <v>0</v>
      </c>
      <c r="PSH1906" s="2156">
        <v>17895</v>
      </c>
      <c r="PSI1906" s="2157">
        <v>0</v>
      </c>
      <c r="PSJ1906" s="1230">
        <f t="shared" si="3287"/>
        <v>0</v>
      </c>
      <c r="PSK1906" s="1193"/>
      <c r="PSL1906" s="1193"/>
      <c r="PSM1906" s="2153" t="s">
        <v>769</v>
      </c>
      <c r="PSN1906" s="1800" t="s">
        <v>745</v>
      </c>
      <c r="PSO1906" s="2156">
        <v>0</v>
      </c>
      <c r="PSP1906" s="2156">
        <v>17895</v>
      </c>
      <c r="PSQ1906" s="2157">
        <v>0</v>
      </c>
      <c r="PSR1906" s="1230">
        <f t="shared" si="3289"/>
        <v>0</v>
      </c>
      <c r="PSS1906" s="1193"/>
      <c r="PST1906" s="1193"/>
      <c r="PSU1906" s="2153" t="s">
        <v>769</v>
      </c>
      <c r="PSV1906" s="1800" t="s">
        <v>745</v>
      </c>
      <c r="PSW1906" s="2156">
        <v>0</v>
      </c>
      <c r="PSX1906" s="2156">
        <v>17895</v>
      </c>
      <c r="PSY1906" s="2157">
        <v>0</v>
      </c>
      <c r="PSZ1906" s="1230">
        <f t="shared" si="3291"/>
        <v>0</v>
      </c>
      <c r="PTA1906" s="1193"/>
      <c r="PTB1906" s="1193"/>
      <c r="PTC1906" s="2153" t="s">
        <v>769</v>
      </c>
      <c r="PTD1906" s="1800" t="s">
        <v>745</v>
      </c>
      <c r="PTE1906" s="2156">
        <v>0</v>
      </c>
      <c r="PTF1906" s="2156">
        <v>17895</v>
      </c>
      <c r="PTG1906" s="2157">
        <v>0</v>
      </c>
      <c r="PTH1906" s="1230">
        <f t="shared" si="3293"/>
        <v>0</v>
      </c>
      <c r="PTI1906" s="1193"/>
      <c r="PTJ1906" s="1193"/>
      <c r="PTK1906" s="2153" t="s">
        <v>769</v>
      </c>
      <c r="PTL1906" s="1800" t="s">
        <v>745</v>
      </c>
      <c r="PTM1906" s="2156">
        <v>0</v>
      </c>
      <c r="PTN1906" s="2156">
        <v>17895</v>
      </c>
      <c r="PTO1906" s="2157">
        <v>0</v>
      </c>
      <c r="PTP1906" s="1230">
        <f t="shared" si="3295"/>
        <v>0</v>
      </c>
      <c r="PTQ1906" s="1193"/>
      <c r="PTR1906" s="1193"/>
      <c r="PTS1906" s="2153" t="s">
        <v>769</v>
      </c>
      <c r="PTT1906" s="1800" t="s">
        <v>745</v>
      </c>
      <c r="PTU1906" s="2156">
        <v>0</v>
      </c>
      <c r="PTV1906" s="2156">
        <v>17895</v>
      </c>
      <c r="PTW1906" s="2157">
        <v>0</v>
      </c>
      <c r="PTX1906" s="1230">
        <f t="shared" si="3297"/>
        <v>0</v>
      </c>
      <c r="PTY1906" s="1193"/>
      <c r="PTZ1906" s="1193"/>
      <c r="PUA1906" s="2153" t="s">
        <v>769</v>
      </c>
      <c r="PUB1906" s="1800" t="s">
        <v>745</v>
      </c>
      <c r="PUC1906" s="2156">
        <v>0</v>
      </c>
      <c r="PUD1906" s="2156">
        <v>17895</v>
      </c>
      <c r="PUE1906" s="2157">
        <v>0</v>
      </c>
      <c r="PUF1906" s="1230">
        <f t="shared" si="3299"/>
        <v>0</v>
      </c>
      <c r="PUG1906" s="1193"/>
      <c r="PUH1906" s="1193"/>
      <c r="PUI1906" s="2153" t="s">
        <v>769</v>
      </c>
      <c r="PUJ1906" s="1800" t="s">
        <v>745</v>
      </c>
      <c r="PUK1906" s="2156">
        <v>0</v>
      </c>
      <c r="PUL1906" s="2156">
        <v>17895</v>
      </c>
      <c r="PUM1906" s="2157">
        <v>0</v>
      </c>
      <c r="PUN1906" s="1230">
        <f t="shared" si="3301"/>
        <v>0</v>
      </c>
      <c r="PUO1906" s="1193"/>
      <c r="PUP1906" s="1193"/>
      <c r="PUQ1906" s="2153" t="s">
        <v>769</v>
      </c>
      <c r="PUR1906" s="1800" t="s">
        <v>745</v>
      </c>
      <c r="PUS1906" s="2156">
        <v>0</v>
      </c>
      <c r="PUT1906" s="2156">
        <v>17895</v>
      </c>
      <c r="PUU1906" s="2157">
        <v>0</v>
      </c>
      <c r="PUV1906" s="1230">
        <f t="shared" si="3303"/>
        <v>0</v>
      </c>
      <c r="PUW1906" s="1193"/>
      <c r="PUX1906" s="1193"/>
      <c r="PUY1906" s="2153" t="s">
        <v>769</v>
      </c>
      <c r="PUZ1906" s="1800" t="s">
        <v>745</v>
      </c>
      <c r="PVA1906" s="2156">
        <v>0</v>
      </c>
      <c r="PVB1906" s="2156">
        <v>17895</v>
      </c>
      <c r="PVC1906" s="2157">
        <v>0</v>
      </c>
      <c r="PVD1906" s="1230">
        <f t="shared" si="3305"/>
        <v>0</v>
      </c>
      <c r="PVE1906" s="1193"/>
      <c r="PVF1906" s="1193"/>
      <c r="PVG1906" s="2153" t="s">
        <v>769</v>
      </c>
      <c r="PVH1906" s="1800" t="s">
        <v>745</v>
      </c>
      <c r="PVI1906" s="2156">
        <v>0</v>
      </c>
      <c r="PVJ1906" s="2156">
        <v>17895</v>
      </c>
      <c r="PVK1906" s="2157">
        <v>0</v>
      </c>
      <c r="PVL1906" s="1230">
        <f t="shared" si="3307"/>
        <v>0</v>
      </c>
      <c r="PVM1906" s="1193"/>
      <c r="PVN1906" s="1193"/>
      <c r="PVO1906" s="2153" t="s">
        <v>769</v>
      </c>
      <c r="PVP1906" s="1800" t="s">
        <v>745</v>
      </c>
      <c r="PVQ1906" s="2156">
        <v>0</v>
      </c>
      <c r="PVR1906" s="2156">
        <v>17895</v>
      </c>
      <c r="PVS1906" s="2157">
        <v>0</v>
      </c>
      <c r="PVT1906" s="1230">
        <f t="shared" si="3309"/>
        <v>0</v>
      </c>
      <c r="PVU1906" s="1193"/>
      <c r="PVV1906" s="1193"/>
      <c r="PVW1906" s="2153" t="s">
        <v>769</v>
      </c>
      <c r="PVX1906" s="1800" t="s">
        <v>745</v>
      </c>
      <c r="PVY1906" s="2156">
        <v>0</v>
      </c>
      <c r="PVZ1906" s="2156">
        <v>17895</v>
      </c>
      <c r="PWA1906" s="2157">
        <v>0</v>
      </c>
      <c r="PWB1906" s="1230">
        <f t="shared" si="3311"/>
        <v>0</v>
      </c>
      <c r="PWC1906" s="1193"/>
      <c r="PWD1906" s="1193"/>
      <c r="PWE1906" s="2153" t="s">
        <v>769</v>
      </c>
      <c r="PWF1906" s="1800" t="s">
        <v>745</v>
      </c>
      <c r="PWG1906" s="2156">
        <v>0</v>
      </c>
      <c r="PWH1906" s="2156">
        <v>17895</v>
      </c>
      <c r="PWI1906" s="2157">
        <v>0</v>
      </c>
      <c r="PWJ1906" s="1230">
        <f t="shared" si="3313"/>
        <v>0</v>
      </c>
      <c r="PWK1906" s="1193"/>
      <c r="PWL1906" s="1193"/>
      <c r="PWM1906" s="2153" t="s">
        <v>769</v>
      </c>
      <c r="PWN1906" s="1800" t="s">
        <v>745</v>
      </c>
      <c r="PWO1906" s="2156">
        <v>0</v>
      </c>
      <c r="PWP1906" s="2156">
        <v>17895</v>
      </c>
      <c r="PWQ1906" s="2157">
        <v>0</v>
      </c>
      <c r="PWR1906" s="1230">
        <f t="shared" si="3315"/>
        <v>0</v>
      </c>
      <c r="PWS1906" s="1193"/>
      <c r="PWT1906" s="1193"/>
      <c r="PWU1906" s="2153" t="s">
        <v>769</v>
      </c>
      <c r="PWV1906" s="1800" t="s">
        <v>745</v>
      </c>
      <c r="PWW1906" s="2156">
        <v>0</v>
      </c>
      <c r="PWX1906" s="2156">
        <v>17895</v>
      </c>
      <c r="PWY1906" s="2157">
        <v>0</v>
      </c>
      <c r="PWZ1906" s="1230">
        <f t="shared" si="3317"/>
        <v>0</v>
      </c>
      <c r="PXA1906" s="1193"/>
      <c r="PXB1906" s="1193"/>
      <c r="PXC1906" s="2153" t="s">
        <v>769</v>
      </c>
      <c r="PXD1906" s="1800" t="s">
        <v>745</v>
      </c>
      <c r="PXE1906" s="2156">
        <v>0</v>
      </c>
      <c r="PXF1906" s="2156">
        <v>17895</v>
      </c>
      <c r="PXG1906" s="2157">
        <v>0</v>
      </c>
      <c r="PXH1906" s="1230">
        <f t="shared" si="3319"/>
        <v>0</v>
      </c>
      <c r="PXI1906" s="1193"/>
      <c r="PXJ1906" s="1193"/>
      <c r="PXK1906" s="2153" t="s">
        <v>769</v>
      </c>
      <c r="PXL1906" s="1800" t="s">
        <v>745</v>
      </c>
      <c r="PXM1906" s="2156">
        <v>0</v>
      </c>
      <c r="PXN1906" s="2156">
        <v>17895</v>
      </c>
      <c r="PXO1906" s="2157">
        <v>0</v>
      </c>
      <c r="PXP1906" s="1230">
        <f t="shared" si="3321"/>
        <v>0</v>
      </c>
      <c r="PXQ1906" s="1193"/>
      <c r="PXR1906" s="1193"/>
      <c r="PXS1906" s="2153" t="s">
        <v>769</v>
      </c>
      <c r="PXT1906" s="1800" t="s">
        <v>745</v>
      </c>
      <c r="PXU1906" s="2156">
        <v>0</v>
      </c>
      <c r="PXV1906" s="2156">
        <v>17895</v>
      </c>
      <c r="PXW1906" s="2157">
        <v>0</v>
      </c>
      <c r="PXX1906" s="1230">
        <f t="shared" si="3323"/>
        <v>0</v>
      </c>
      <c r="PXY1906" s="1193"/>
      <c r="PXZ1906" s="1193"/>
      <c r="PYA1906" s="2153" t="s">
        <v>769</v>
      </c>
      <c r="PYB1906" s="1800" t="s">
        <v>745</v>
      </c>
      <c r="PYC1906" s="2156">
        <v>0</v>
      </c>
      <c r="PYD1906" s="2156">
        <v>17895</v>
      </c>
      <c r="PYE1906" s="2157">
        <v>0</v>
      </c>
      <c r="PYF1906" s="1230">
        <f t="shared" si="3325"/>
        <v>0</v>
      </c>
      <c r="PYG1906" s="1193"/>
      <c r="PYH1906" s="1193"/>
      <c r="PYI1906" s="2153" t="s">
        <v>769</v>
      </c>
      <c r="PYJ1906" s="1800" t="s">
        <v>745</v>
      </c>
      <c r="PYK1906" s="2156">
        <v>0</v>
      </c>
      <c r="PYL1906" s="2156">
        <v>17895</v>
      </c>
      <c r="PYM1906" s="2157">
        <v>0</v>
      </c>
      <c r="PYN1906" s="1230">
        <f t="shared" si="3327"/>
        <v>0</v>
      </c>
      <c r="PYO1906" s="1193"/>
      <c r="PYP1906" s="1193"/>
      <c r="PYQ1906" s="2153" t="s">
        <v>769</v>
      </c>
      <c r="PYR1906" s="1800" t="s">
        <v>745</v>
      </c>
      <c r="PYS1906" s="2156">
        <v>0</v>
      </c>
      <c r="PYT1906" s="2156">
        <v>17895</v>
      </c>
      <c r="PYU1906" s="2157">
        <v>0</v>
      </c>
      <c r="PYV1906" s="1230">
        <f t="shared" si="3329"/>
        <v>0</v>
      </c>
      <c r="PYW1906" s="1193"/>
      <c r="PYX1906" s="1193"/>
      <c r="PYY1906" s="2153" t="s">
        <v>769</v>
      </c>
      <c r="PYZ1906" s="1800" t="s">
        <v>745</v>
      </c>
      <c r="PZA1906" s="2156">
        <v>0</v>
      </c>
      <c r="PZB1906" s="2156">
        <v>17895</v>
      </c>
      <c r="PZC1906" s="2157">
        <v>0</v>
      </c>
      <c r="PZD1906" s="1230">
        <f t="shared" si="3331"/>
        <v>0</v>
      </c>
      <c r="PZE1906" s="1193"/>
      <c r="PZF1906" s="1193"/>
      <c r="PZG1906" s="2153" t="s">
        <v>769</v>
      </c>
      <c r="PZH1906" s="1800" t="s">
        <v>745</v>
      </c>
      <c r="PZI1906" s="2156">
        <v>0</v>
      </c>
      <c r="PZJ1906" s="2156">
        <v>17895</v>
      </c>
      <c r="PZK1906" s="2157">
        <v>0</v>
      </c>
      <c r="PZL1906" s="1230">
        <f t="shared" si="3333"/>
        <v>0</v>
      </c>
      <c r="PZM1906" s="1193"/>
      <c r="PZN1906" s="1193"/>
      <c r="PZO1906" s="2153" t="s">
        <v>769</v>
      </c>
      <c r="PZP1906" s="1800" t="s">
        <v>745</v>
      </c>
      <c r="PZQ1906" s="2156">
        <v>0</v>
      </c>
      <c r="PZR1906" s="2156">
        <v>17895</v>
      </c>
      <c r="PZS1906" s="2157">
        <v>0</v>
      </c>
      <c r="PZT1906" s="1230">
        <f t="shared" si="3335"/>
        <v>0</v>
      </c>
      <c r="PZU1906" s="1193"/>
      <c r="PZV1906" s="1193"/>
      <c r="PZW1906" s="2153" t="s">
        <v>769</v>
      </c>
      <c r="PZX1906" s="1800" t="s">
        <v>745</v>
      </c>
      <c r="PZY1906" s="2156">
        <v>0</v>
      </c>
      <c r="PZZ1906" s="2156">
        <v>17895</v>
      </c>
      <c r="QAA1906" s="2157">
        <v>0</v>
      </c>
      <c r="QAB1906" s="1230">
        <f t="shared" si="3337"/>
        <v>0</v>
      </c>
      <c r="QAC1906" s="1193"/>
      <c r="QAD1906" s="1193"/>
      <c r="QAE1906" s="2153" t="s">
        <v>769</v>
      </c>
      <c r="QAF1906" s="1800" t="s">
        <v>745</v>
      </c>
      <c r="QAG1906" s="2156">
        <v>0</v>
      </c>
      <c r="QAH1906" s="2156">
        <v>17895</v>
      </c>
      <c r="QAI1906" s="2157">
        <v>0</v>
      </c>
      <c r="QAJ1906" s="1230">
        <f t="shared" si="3339"/>
        <v>0</v>
      </c>
      <c r="QAK1906" s="1193"/>
      <c r="QAL1906" s="1193"/>
      <c r="QAM1906" s="2153" t="s">
        <v>769</v>
      </c>
      <c r="QAN1906" s="1800" t="s">
        <v>745</v>
      </c>
      <c r="QAO1906" s="2156">
        <v>0</v>
      </c>
      <c r="QAP1906" s="2156">
        <v>17895</v>
      </c>
      <c r="QAQ1906" s="2157">
        <v>0</v>
      </c>
      <c r="QAR1906" s="1230">
        <f t="shared" si="3341"/>
        <v>0</v>
      </c>
      <c r="QAS1906" s="1193"/>
      <c r="QAT1906" s="1193"/>
      <c r="QAU1906" s="2153" t="s">
        <v>769</v>
      </c>
      <c r="QAV1906" s="1800" t="s">
        <v>745</v>
      </c>
      <c r="QAW1906" s="2156">
        <v>0</v>
      </c>
      <c r="QAX1906" s="2156">
        <v>17895</v>
      </c>
      <c r="QAY1906" s="2157">
        <v>0</v>
      </c>
      <c r="QAZ1906" s="1230">
        <f t="shared" si="3343"/>
        <v>0</v>
      </c>
      <c r="QBA1906" s="1193"/>
      <c r="QBB1906" s="1193"/>
      <c r="QBC1906" s="2153" t="s">
        <v>769</v>
      </c>
      <c r="QBD1906" s="1800" t="s">
        <v>745</v>
      </c>
      <c r="QBE1906" s="2156">
        <v>0</v>
      </c>
      <c r="QBF1906" s="2156">
        <v>17895</v>
      </c>
      <c r="QBG1906" s="2157">
        <v>0</v>
      </c>
      <c r="QBH1906" s="1230">
        <f t="shared" si="3345"/>
        <v>0</v>
      </c>
      <c r="QBI1906" s="1193"/>
      <c r="QBJ1906" s="1193"/>
      <c r="QBK1906" s="2153" t="s">
        <v>769</v>
      </c>
      <c r="QBL1906" s="1800" t="s">
        <v>745</v>
      </c>
      <c r="QBM1906" s="2156">
        <v>0</v>
      </c>
      <c r="QBN1906" s="2156">
        <v>17895</v>
      </c>
      <c r="QBO1906" s="2157">
        <v>0</v>
      </c>
      <c r="QBP1906" s="1230">
        <f t="shared" si="3347"/>
        <v>0</v>
      </c>
      <c r="QBQ1906" s="1193"/>
      <c r="QBR1906" s="1193"/>
      <c r="QBS1906" s="2153" t="s">
        <v>769</v>
      </c>
      <c r="QBT1906" s="1800" t="s">
        <v>745</v>
      </c>
      <c r="QBU1906" s="2156">
        <v>0</v>
      </c>
      <c r="QBV1906" s="2156">
        <v>17895</v>
      </c>
      <c r="QBW1906" s="2157">
        <v>0</v>
      </c>
      <c r="QBX1906" s="1230">
        <f t="shared" si="3349"/>
        <v>0</v>
      </c>
      <c r="QBY1906" s="1193"/>
      <c r="QBZ1906" s="1193"/>
      <c r="QCA1906" s="2153" t="s">
        <v>769</v>
      </c>
      <c r="QCB1906" s="1800" t="s">
        <v>745</v>
      </c>
      <c r="QCC1906" s="2156">
        <v>0</v>
      </c>
      <c r="QCD1906" s="2156">
        <v>17895</v>
      </c>
      <c r="QCE1906" s="2157">
        <v>0</v>
      </c>
      <c r="QCF1906" s="1230">
        <f t="shared" si="3351"/>
        <v>0</v>
      </c>
      <c r="QCG1906" s="1193"/>
      <c r="QCH1906" s="1193"/>
      <c r="QCI1906" s="2153" t="s">
        <v>769</v>
      </c>
      <c r="QCJ1906" s="1800" t="s">
        <v>745</v>
      </c>
      <c r="QCK1906" s="2156">
        <v>0</v>
      </c>
      <c r="QCL1906" s="2156">
        <v>17895</v>
      </c>
      <c r="QCM1906" s="2157">
        <v>0</v>
      </c>
      <c r="QCN1906" s="1230">
        <f t="shared" si="3353"/>
        <v>0</v>
      </c>
      <c r="QCO1906" s="1193"/>
      <c r="QCP1906" s="1193"/>
      <c r="QCQ1906" s="2153" t="s">
        <v>769</v>
      </c>
      <c r="QCR1906" s="1800" t="s">
        <v>745</v>
      </c>
      <c r="QCS1906" s="2156">
        <v>0</v>
      </c>
      <c r="QCT1906" s="2156">
        <v>17895</v>
      </c>
      <c r="QCU1906" s="2157">
        <v>0</v>
      </c>
      <c r="QCV1906" s="1230">
        <f t="shared" si="3355"/>
        <v>0</v>
      </c>
      <c r="QCW1906" s="1193"/>
      <c r="QCX1906" s="1193"/>
      <c r="QCY1906" s="2153" t="s">
        <v>769</v>
      </c>
      <c r="QCZ1906" s="1800" t="s">
        <v>745</v>
      </c>
      <c r="QDA1906" s="2156">
        <v>0</v>
      </c>
      <c r="QDB1906" s="2156">
        <v>17895</v>
      </c>
      <c r="QDC1906" s="2157">
        <v>0</v>
      </c>
      <c r="QDD1906" s="1230">
        <f t="shared" si="3357"/>
        <v>0</v>
      </c>
      <c r="QDE1906" s="1193"/>
      <c r="QDF1906" s="1193"/>
      <c r="QDG1906" s="2153" t="s">
        <v>769</v>
      </c>
      <c r="QDH1906" s="1800" t="s">
        <v>745</v>
      </c>
      <c r="QDI1906" s="2156">
        <v>0</v>
      </c>
      <c r="QDJ1906" s="2156">
        <v>17895</v>
      </c>
      <c r="QDK1906" s="2157">
        <v>0</v>
      </c>
      <c r="QDL1906" s="1230">
        <f t="shared" si="3359"/>
        <v>0</v>
      </c>
      <c r="QDM1906" s="1193"/>
      <c r="QDN1906" s="1193"/>
      <c r="QDO1906" s="2153" t="s">
        <v>769</v>
      </c>
      <c r="QDP1906" s="1800" t="s">
        <v>745</v>
      </c>
      <c r="QDQ1906" s="2156">
        <v>0</v>
      </c>
      <c r="QDR1906" s="2156">
        <v>17895</v>
      </c>
      <c r="QDS1906" s="2157">
        <v>0</v>
      </c>
      <c r="QDT1906" s="1230">
        <f t="shared" si="3361"/>
        <v>0</v>
      </c>
      <c r="QDU1906" s="1193"/>
      <c r="QDV1906" s="1193"/>
      <c r="QDW1906" s="2153" t="s">
        <v>769</v>
      </c>
      <c r="QDX1906" s="1800" t="s">
        <v>745</v>
      </c>
      <c r="QDY1906" s="2156">
        <v>0</v>
      </c>
      <c r="QDZ1906" s="2156">
        <v>17895</v>
      </c>
      <c r="QEA1906" s="2157">
        <v>0</v>
      </c>
      <c r="QEB1906" s="1230">
        <f t="shared" si="3363"/>
        <v>0</v>
      </c>
      <c r="QEC1906" s="1193"/>
      <c r="QED1906" s="1193"/>
      <c r="QEE1906" s="2153" t="s">
        <v>769</v>
      </c>
      <c r="QEF1906" s="1800" t="s">
        <v>745</v>
      </c>
      <c r="QEG1906" s="2156">
        <v>0</v>
      </c>
      <c r="QEH1906" s="2156">
        <v>17895</v>
      </c>
      <c r="QEI1906" s="2157">
        <v>0</v>
      </c>
      <c r="QEJ1906" s="1230">
        <f t="shared" si="3365"/>
        <v>0</v>
      </c>
      <c r="QEK1906" s="1193"/>
      <c r="QEL1906" s="1193"/>
      <c r="QEM1906" s="2153" t="s">
        <v>769</v>
      </c>
      <c r="QEN1906" s="1800" t="s">
        <v>745</v>
      </c>
      <c r="QEO1906" s="2156">
        <v>0</v>
      </c>
      <c r="QEP1906" s="2156">
        <v>17895</v>
      </c>
      <c r="QEQ1906" s="2157">
        <v>0</v>
      </c>
      <c r="QER1906" s="1230">
        <f t="shared" si="3367"/>
        <v>0</v>
      </c>
      <c r="QES1906" s="1193"/>
      <c r="QET1906" s="1193"/>
      <c r="QEU1906" s="2153" t="s">
        <v>769</v>
      </c>
      <c r="QEV1906" s="1800" t="s">
        <v>745</v>
      </c>
      <c r="QEW1906" s="2156">
        <v>0</v>
      </c>
      <c r="QEX1906" s="2156">
        <v>17895</v>
      </c>
      <c r="QEY1906" s="2157">
        <v>0</v>
      </c>
      <c r="QEZ1906" s="1230">
        <f t="shared" si="3369"/>
        <v>0</v>
      </c>
      <c r="QFA1906" s="1193"/>
      <c r="QFB1906" s="1193"/>
      <c r="QFC1906" s="2153" t="s">
        <v>769</v>
      </c>
      <c r="QFD1906" s="1800" t="s">
        <v>745</v>
      </c>
      <c r="QFE1906" s="2156">
        <v>0</v>
      </c>
      <c r="QFF1906" s="2156">
        <v>17895</v>
      </c>
      <c r="QFG1906" s="2157">
        <v>0</v>
      </c>
      <c r="QFH1906" s="1230">
        <f t="shared" si="3371"/>
        <v>0</v>
      </c>
      <c r="QFI1906" s="1193"/>
      <c r="QFJ1906" s="1193"/>
      <c r="QFK1906" s="2153" t="s">
        <v>769</v>
      </c>
      <c r="QFL1906" s="1800" t="s">
        <v>745</v>
      </c>
      <c r="QFM1906" s="2156">
        <v>0</v>
      </c>
      <c r="QFN1906" s="2156">
        <v>17895</v>
      </c>
      <c r="QFO1906" s="2157">
        <v>0</v>
      </c>
      <c r="QFP1906" s="1230">
        <f t="shared" si="3373"/>
        <v>0</v>
      </c>
      <c r="QFQ1906" s="1193"/>
      <c r="QFR1906" s="1193"/>
      <c r="QFS1906" s="2153" t="s">
        <v>769</v>
      </c>
      <c r="QFT1906" s="1800" t="s">
        <v>745</v>
      </c>
      <c r="QFU1906" s="2156">
        <v>0</v>
      </c>
      <c r="QFV1906" s="2156">
        <v>17895</v>
      </c>
      <c r="QFW1906" s="2157">
        <v>0</v>
      </c>
      <c r="QFX1906" s="1230">
        <f t="shared" si="3375"/>
        <v>0</v>
      </c>
      <c r="QFY1906" s="1193"/>
      <c r="QFZ1906" s="1193"/>
      <c r="QGA1906" s="2153" t="s">
        <v>769</v>
      </c>
      <c r="QGB1906" s="1800" t="s">
        <v>745</v>
      </c>
      <c r="QGC1906" s="2156">
        <v>0</v>
      </c>
      <c r="QGD1906" s="2156">
        <v>17895</v>
      </c>
      <c r="QGE1906" s="2157">
        <v>0</v>
      </c>
      <c r="QGF1906" s="1230">
        <f t="shared" si="3377"/>
        <v>0</v>
      </c>
      <c r="QGG1906" s="1193"/>
      <c r="QGH1906" s="1193"/>
      <c r="QGI1906" s="2153" t="s">
        <v>769</v>
      </c>
      <c r="QGJ1906" s="1800" t="s">
        <v>745</v>
      </c>
      <c r="QGK1906" s="2156">
        <v>0</v>
      </c>
      <c r="QGL1906" s="2156">
        <v>17895</v>
      </c>
      <c r="QGM1906" s="2157">
        <v>0</v>
      </c>
      <c r="QGN1906" s="1230">
        <f t="shared" si="3379"/>
        <v>0</v>
      </c>
      <c r="QGO1906" s="1193"/>
      <c r="QGP1906" s="1193"/>
      <c r="QGQ1906" s="2153" t="s">
        <v>769</v>
      </c>
      <c r="QGR1906" s="1800" t="s">
        <v>745</v>
      </c>
      <c r="QGS1906" s="2156">
        <v>0</v>
      </c>
      <c r="QGT1906" s="2156">
        <v>17895</v>
      </c>
      <c r="QGU1906" s="2157">
        <v>0</v>
      </c>
      <c r="QGV1906" s="1230">
        <f t="shared" si="3381"/>
        <v>0</v>
      </c>
      <c r="QGW1906" s="1193"/>
      <c r="QGX1906" s="1193"/>
      <c r="QGY1906" s="2153" t="s">
        <v>769</v>
      </c>
      <c r="QGZ1906" s="1800" t="s">
        <v>745</v>
      </c>
      <c r="QHA1906" s="2156">
        <v>0</v>
      </c>
      <c r="QHB1906" s="2156">
        <v>17895</v>
      </c>
      <c r="QHC1906" s="2157">
        <v>0</v>
      </c>
      <c r="QHD1906" s="1230">
        <f t="shared" si="3383"/>
        <v>0</v>
      </c>
      <c r="QHE1906" s="1193"/>
      <c r="QHF1906" s="1193"/>
      <c r="QHG1906" s="2153" t="s">
        <v>769</v>
      </c>
      <c r="QHH1906" s="1800" t="s">
        <v>745</v>
      </c>
      <c r="QHI1906" s="2156">
        <v>0</v>
      </c>
      <c r="QHJ1906" s="2156">
        <v>17895</v>
      </c>
      <c r="QHK1906" s="2157">
        <v>0</v>
      </c>
      <c r="QHL1906" s="1230">
        <f t="shared" si="3385"/>
        <v>0</v>
      </c>
      <c r="QHM1906" s="1193"/>
      <c r="QHN1906" s="1193"/>
      <c r="QHO1906" s="2153" t="s">
        <v>769</v>
      </c>
      <c r="QHP1906" s="1800" t="s">
        <v>745</v>
      </c>
      <c r="QHQ1906" s="2156">
        <v>0</v>
      </c>
      <c r="QHR1906" s="2156">
        <v>17895</v>
      </c>
      <c r="QHS1906" s="2157">
        <v>0</v>
      </c>
      <c r="QHT1906" s="1230">
        <f t="shared" si="3387"/>
        <v>0</v>
      </c>
      <c r="QHU1906" s="1193"/>
      <c r="QHV1906" s="1193"/>
      <c r="QHW1906" s="2153" t="s">
        <v>769</v>
      </c>
      <c r="QHX1906" s="1800" t="s">
        <v>745</v>
      </c>
      <c r="QHY1906" s="2156">
        <v>0</v>
      </c>
      <c r="QHZ1906" s="2156">
        <v>17895</v>
      </c>
      <c r="QIA1906" s="2157">
        <v>0</v>
      </c>
      <c r="QIB1906" s="1230">
        <f t="shared" si="3389"/>
        <v>0</v>
      </c>
      <c r="QIC1906" s="1193"/>
      <c r="QID1906" s="1193"/>
      <c r="QIE1906" s="2153" t="s">
        <v>769</v>
      </c>
      <c r="QIF1906" s="1800" t="s">
        <v>745</v>
      </c>
      <c r="QIG1906" s="2156">
        <v>0</v>
      </c>
      <c r="QIH1906" s="2156">
        <v>17895</v>
      </c>
      <c r="QII1906" s="2157">
        <v>0</v>
      </c>
      <c r="QIJ1906" s="1230">
        <f t="shared" si="3391"/>
        <v>0</v>
      </c>
      <c r="QIK1906" s="1193"/>
      <c r="QIL1906" s="1193"/>
      <c r="QIM1906" s="2153" t="s">
        <v>769</v>
      </c>
      <c r="QIN1906" s="1800" t="s">
        <v>745</v>
      </c>
      <c r="QIO1906" s="2156">
        <v>0</v>
      </c>
      <c r="QIP1906" s="2156">
        <v>17895</v>
      </c>
      <c r="QIQ1906" s="2157">
        <v>0</v>
      </c>
      <c r="QIR1906" s="1230">
        <f t="shared" si="3393"/>
        <v>0</v>
      </c>
      <c r="QIS1906" s="1193"/>
      <c r="QIT1906" s="1193"/>
      <c r="QIU1906" s="2153" t="s">
        <v>769</v>
      </c>
      <c r="QIV1906" s="1800" t="s">
        <v>745</v>
      </c>
      <c r="QIW1906" s="2156">
        <v>0</v>
      </c>
      <c r="QIX1906" s="2156">
        <v>17895</v>
      </c>
      <c r="QIY1906" s="2157">
        <v>0</v>
      </c>
      <c r="QIZ1906" s="1230">
        <f t="shared" si="3395"/>
        <v>0</v>
      </c>
      <c r="QJA1906" s="1193"/>
      <c r="QJB1906" s="1193"/>
      <c r="QJC1906" s="2153" t="s">
        <v>769</v>
      </c>
      <c r="QJD1906" s="1800" t="s">
        <v>745</v>
      </c>
      <c r="QJE1906" s="2156">
        <v>0</v>
      </c>
      <c r="QJF1906" s="2156">
        <v>17895</v>
      </c>
      <c r="QJG1906" s="2157">
        <v>0</v>
      </c>
      <c r="QJH1906" s="1230">
        <f t="shared" si="3397"/>
        <v>0</v>
      </c>
      <c r="QJI1906" s="1193"/>
      <c r="QJJ1906" s="1193"/>
      <c r="QJK1906" s="2153" t="s">
        <v>769</v>
      </c>
      <c r="QJL1906" s="1800" t="s">
        <v>745</v>
      </c>
      <c r="QJM1906" s="2156">
        <v>0</v>
      </c>
      <c r="QJN1906" s="2156">
        <v>17895</v>
      </c>
      <c r="QJO1906" s="2157">
        <v>0</v>
      </c>
      <c r="QJP1906" s="1230">
        <f t="shared" si="3399"/>
        <v>0</v>
      </c>
      <c r="QJQ1906" s="1193"/>
      <c r="QJR1906" s="1193"/>
      <c r="QJS1906" s="2153" t="s">
        <v>769</v>
      </c>
      <c r="QJT1906" s="1800" t="s">
        <v>745</v>
      </c>
      <c r="QJU1906" s="2156">
        <v>0</v>
      </c>
      <c r="QJV1906" s="2156">
        <v>17895</v>
      </c>
      <c r="QJW1906" s="2157">
        <v>0</v>
      </c>
      <c r="QJX1906" s="1230">
        <f t="shared" si="3401"/>
        <v>0</v>
      </c>
      <c r="QJY1906" s="1193"/>
      <c r="QJZ1906" s="1193"/>
      <c r="QKA1906" s="2153" t="s">
        <v>769</v>
      </c>
      <c r="QKB1906" s="1800" t="s">
        <v>745</v>
      </c>
      <c r="QKC1906" s="2156">
        <v>0</v>
      </c>
      <c r="QKD1906" s="2156">
        <v>17895</v>
      </c>
      <c r="QKE1906" s="2157">
        <v>0</v>
      </c>
      <c r="QKF1906" s="1230">
        <f t="shared" si="3403"/>
        <v>0</v>
      </c>
      <c r="QKG1906" s="1193"/>
      <c r="QKH1906" s="1193"/>
      <c r="QKI1906" s="2153" t="s">
        <v>769</v>
      </c>
      <c r="QKJ1906" s="1800" t="s">
        <v>745</v>
      </c>
      <c r="QKK1906" s="2156">
        <v>0</v>
      </c>
      <c r="QKL1906" s="2156">
        <v>17895</v>
      </c>
      <c r="QKM1906" s="2157">
        <v>0</v>
      </c>
      <c r="QKN1906" s="1230">
        <f t="shared" si="3405"/>
        <v>0</v>
      </c>
      <c r="QKO1906" s="1193"/>
      <c r="QKP1906" s="1193"/>
      <c r="QKQ1906" s="2153" t="s">
        <v>769</v>
      </c>
      <c r="QKR1906" s="1800" t="s">
        <v>745</v>
      </c>
      <c r="QKS1906" s="2156">
        <v>0</v>
      </c>
      <c r="QKT1906" s="2156">
        <v>17895</v>
      </c>
      <c r="QKU1906" s="2157">
        <v>0</v>
      </c>
      <c r="QKV1906" s="1230">
        <f t="shared" si="3407"/>
        <v>0</v>
      </c>
      <c r="QKW1906" s="1193"/>
      <c r="QKX1906" s="1193"/>
      <c r="QKY1906" s="2153" t="s">
        <v>769</v>
      </c>
      <c r="QKZ1906" s="1800" t="s">
        <v>745</v>
      </c>
      <c r="QLA1906" s="2156">
        <v>0</v>
      </c>
      <c r="QLB1906" s="2156">
        <v>17895</v>
      </c>
      <c r="QLC1906" s="2157">
        <v>0</v>
      </c>
      <c r="QLD1906" s="1230">
        <f t="shared" si="3409"/>
        <v>0</v>
      </c>
      <c r="QLE1906" s="1193"/>
      <c r="QLF1906" s="1193"/>
      <c r="QLG1906" s="2153" t="s">
        <v>769</v>
      </c>
      <c r="QLH1906" s="1800" t="s">
        <v>745</v>
      </c>
      <c r="QLI1906" s="2156">
        <v>0</v>
      </c>
      <c r="QLJ1906" s="2156">
        <v>17895</v>
      </c>
      <c r="QLK1906" s="2157">
        <v>0</v>
      </c>
      <c r="QLL1906" s="1230">
        <f t="shared" si="3411"/>
        <v>0</v>
      </c>
      <c r="QLM1906" s="1193"/>
      <c r="QLN1906" s="1193"/>
      <c r="QLO1906" s="2153" t="s">
        <v>769</v>
      </c>
      <c r="QLP1906" s="1800" t="s">
        <v>745</v>
      </c>
      <c r="QLQ1906" s="2156">
        <v>0</v>
      </c>
      <c r="QLR1906" s="2156">
        <v>17895</v>
      </c>
      <c r="QLS1906" s="2157">
        <v>0</v>
      </c>
      <c r="QLT1906" s="1230">
        <f t="shared" si="3413"/>
        <v>0</v>
      </c>
      <c r="QLU1906" s="1193"/>
      <c r="QLV1906" s="1193"/>
      <c r="QLW1906" s="2153" t="s">
        <v>769</v>
      </c>
      <c r="QLX1906" s="1800" t="s">
        <v>745</v>
      </c>
      <c r="QLY1906" s="2156">
        <v>0</v>
      </c>
      <c r="QLZ1906" s="2156">
        <v>17895</v>
      </c>
      <c r="QMA1906" s="2157">
        <v>0</v>
      </c>
      <c r="QMB1906" s="1230">
        <f t="shared" si="3415"/>
        <v>0</v>
      </c>
      <c r="QMC1906" s="1193"/>
      <c r="QMD1906" s="1193"/>
      <c r="QME1906" s="2153" t="s">
        <v>769</v>
      </c>
      <c r="QMF1906" s="1800" t="s">
        <v>745</v>
      </c>
      <c r="QMG1906" s="2156">
        <v>0</v>
      </c>
      <c r="QMH1906" s="2156">
        <v>17895</v>
      </c>
      <c r="QMI1906" s="2157">
        <v>0</v>
      </c>
      <c r="QMJ1906" s="1230">
        <f t="shared" si="3417"/>
        <v>0</v>
      </c>
      <c r="QMK1906" s="1193"/>
      <c r="QML1906" s="1193"/>
      <c r="QMM1906" s="2153" t="s">
        <v>769</v>
      </c>
      <c r="QMN1906" s="1800" t="s">
        <v>745</v>
      </c>
      <c r="QMO1906" s="2156">
        <v>0</v>
      </c>
      <c r="QMP1906" s="2156">
        <v>17895</v>
      </c>
      <c r="QMQ1906" s="2157">
        <v>0</v>
      </c>
      <c r="QMR1906" s="1230">
        <f t="shared" si="3419"/>
        <v>0</v>
      </c>
      <c r="QMS1906" s="1193"/>
      <c r="QMT1906" s="1193"/>
      <c r="QMU1906" s="2153" t="s">
        <v>769</v>
      </c>
      <c r="QMV1906" s="1800" t="s">
        <v>745</v>
      </c>
      <c r="QMW1906" s="2156">
        <v>0</v>
      </c>
      <c r="QMX1906" s="2156">
        <v>17895</v>
      </c>
      <c r="QMY1906" s="2157">
        <v>0</v>
      </c>
      <c r="QMZ1906" s="1230">
        <f t="shared" si="3421"/>
        <v>0</v>
      </c>
      <c r="QNA1906" s="1193"/>
      <c r="QNB1906" s="1193"/>
      <c r="QNC1906" s="2153" t="s">
        <v>769</v>
      </c>
      <c r="QND1906" s="1800" t="s">
        <v>745</v>
      </c>
      <c r="QNE1906" s="2156">
        <v>0</v>
      </c>
      <c r="QNF1906" s="2156">
        <v>17895</v>
      </c>
      <c r="QNG1906" s="2157">
        <v>0</v>
      </c>
      <c r="QNH1906" s="1230">
        <f t="shared" si="3423"/>
        <v>0</v>
      </c>
      <c r="QNI1906" s="1193"/>
      <c r="QNJ1906" s="1193"/>
      <c r="QNK1906" s="2153" t="s">
        <v>769</v>
      </c>
      <c r="QNL1906" s="1800" t="s">
        <v>745</v>
      </c>
      <c r="QNM1906" s="2156">
        <v>0</v>
      </c>
      <c r="QNN1906" s="2156">
        <v>17895</v>
      </c>
      <c r="QNO1906" s="2157">
        <v>0</v>
      </c>
      <c r="QNP1906" s="1230">
        <f t="shared" si="3425"/>
        <v>0</v>
      </c>
      <c r="QNQ1906" s="1193"/>
      <c r="QNR1906" s="1193"/>
      <c r="QNS1906" s="2153" t="s">
        <v>769</v>
      </c>
      <c r="QNT1906" s="1800" t="s">
        <v>745</v>
      </c>
      <c r="QNU1906" s="2156">
        <v>0</v>
      </c>
      <c r="QNV1906" s="2156">
        <v>17895</v>
      </c>
      <c r="QNW1906" s="2157">
        <v>0</v>
      </c>
      <c r="QNX1906" s="1230">
        <f t="shared" si="3427"/>
        <v>0</v>
      </c>
      <c r="QNY1906" s="1193"/>
      <c r="QNZ1906" s="1193"/>
      <c r="QOA1906" s="2153" t="s">
        <v>769</v>
      </c>
      <c r="QOB1906" s="1800" t="s">
        <v>745</v>
      </c>
      <c r="QOC1906" s="2156">
        <v>0</v>
      </c>
      <c r="QOD1906" s="2156">
        <v>17895</v>
      </c>
      <c r="QOE1906" s="2157">
        <v>0</v>
      </c>
      <c r="QOF1906" s="1230">
        <f t="shared" si="3429"/>
        <v>0</v>
      </c>
      <c r="QOG1906" s="1193"/>
      <c r="QOH1906" s="1193"/>
      <c r="QOI1906" s="2153" t="s">
        <v>769</v>
      </c>
      <c r="QOJ1906" s="1800" t="s">
        <v>745</v>
      </c>
      <c r="QOK1906" s="2156">
        <v>0</v>
      </c>
      <c r="QOL1906" s="2156">
        <v>17895</v>
      </c>
      <c r="QOM1906" s="2157">
        <v>0</v>
      </c>
      <c r="QON1906" s="1230">
        <f t="shared" si="3431"/>
        <v>0</v>
      </c>
      <c r="QOO1906" s="1193"/>
      <c r="QOP1906" s="1193"/>
      <c r="QOQ1906" s="2153" t="s">
        <v>769</v>
      </c>
      <c r="QOR1906" s="1800" t="s">
        <v>745</v>
      </c>
      <c r="QOS1906" s="2156">
        <v>0</v>
      </c>
      <c r="QOT1906" s="2156">
        <v>17895</v>
      </c>
      <c r="QOU1906" s="2157">
        <v>0</v>
      </c>
      <c r="QOV1906" s="1230">
        <f t="shared" si="3433"/>
        <v>0</v>
      </c>
      <c r="QOW1906" s="1193"/>
      <c r="QOX1906" s="1193"/>
      <c r="QOY1906" s="2153" t="s">
        <v>769</v>
      </c>
      <c r="QOZ1906" s="1800" t="s">
        <v>745</v>
      </c>
      <c r="QPA1906" s="2156">
        <v>0</v>
      </c>
      <c r="QPB1906" s="2156">
        <v>17895</v>
      </c>
      <c r="QPC1906" s="2157">
        <v>0</v>
      </c>
      <c r="QPD1906" s="1230">
        <f t="shared" si="3435"/>
        <v>0</v>
      </c>
      <c r="QPE1906" s="1193"/>
      <c r="QPF1906" s="1193"/>
      <c r="QPG1906" s="2153" t="s">
        <v>769</v>
      </c>
      <c r="QPH1906" s="1800" t="s">
        <v>745</v>
      </c>
      <c r="QPI1906" s="2156">
        <v>0</v>
      </c>
      <c r="QPJ1906" s="2156">
        <v>17895</v>
      </c>
      <c r="QPK1906" s="2157">
        <v>0</v>
      </c>
      <c r="QPL1906" s="1230">
        <f t="shared" si="3437"/>
        <v>0</v>
      </c>
      <c r="QPM1906" s="1193"/>
      <c r="QPN1906" s="1193"/>
      <c r="QPO1906" s="2153" t="s">
        <v>769</v>
      </c>
      <c r="QPP1906" s="1800" t="s">
        <v>745</v>
      </c>
      <c r="QPQ1906" s="2156">
        <v>0</v>
      </c>
      <c r="QPR1906" s="2156">
        <v>17895</v>
      </c>
      <c r="QPS1906" s="2157">
        <v>0</v>
      </c>
      <c r="QPT1906" s="1230">
        <f t="shared" si="3439"/>
        <v>0</v>
      </c>
      <c r="QPU1906" s="1193"/>
      <c r="QPV1906" s="1193"/>
      <c r="QPW1906" s="2153" t="s">
        <v>769</v>
      </c>
      <c r="QPX1906" s="1800" t="s">
        <v>745</v>
      </c>
      <c r="QPY1906" s="2156">
        <v>0</v>
      </c>
      <c r="QPZ1906" s="2156">
        <v>17895</v>
      </c>
      <c r="QQA1906" s="2157">
        <v>0</v>
      </c>
      <c r="QQB1906" s="1230">
        <f t="shared" si="3441"/>
        <v>0</v>
      </c>
      <c r="QQC1906" s="1193"/>
      <c r="QQD1906" s="1193"/>
      <c r="QQE1906" s="2153" t="s">
        <v>769</v>
      </c>
      <c r="QQF1906" s="1800" t="s">
        <v>745</v>
      </c>
      <c r="QQG1906" s="2156">
        <v>0</v>
      </c>
      <c r="QQH1906" s="2156">
        <v>17895</v>
      </c>
      <c r="QQI1906" s="2157">
        <v>0</v>
      </c>
      <c r="QQJ1906" s="1230">
        <f t="shared" si="3443"/>
        <v>0</v>
      </c>
      <c r="QQK1906" s="1193"/>
      <c r="QQL1906" s="1193"/>
      <c r="QQM1906" s="2153" t="s">
        <v>769</v>
      </c>
      <c r="QQN1906" s="1800" t="s">
        <v>745</v>
      </c>
      <c r="QQO1906" s="2156">
        <v>0</v>
      </c>
      <c r="QQP1906" s="2156">
        <v>17895</v>
      </c>
      <c r="QQQ1906" s="2157">
        <v>0</v>
      </c>
      <c r="QQR1906" s="1230">
        <f t="shared" si="3445"/>
        <v>0</v>
      </c>
      <c r="QQS1906" s="1193"/>
      <c r="QQT1906" s="1193"/>
      <c r="QQU1906" s="2153" t="s">
        <v>769</v>
      </c>
      <c r="QQV1906" s="1800" t="s">
        <v>745</v>
      </c>
      <c r="QQW1906" s="2156">
        <v>0</v>
      </c>
      <c r="QQX1906" s="2156">
        <v>17895</v>
      </c>
      <c r="QQY1906" s="2157">
        <v>0</v>
      </c>
      <c r="QQZ1906" s="1230">
        <f t="shared" si="3447"/>
        <v>0</v>
      </c>
      <c r="QRA1906" s="1193"/>
      <c r="QRB1906" s="1193"/>
      <c r="QRC1906" s="2153" t="s">
        <v>769</v>
      </c>
      <c r="QRD1906" s="1800" t="s">
        <v>745</v>
      </c>
      <c r="QRE1906" s="2156">
        <v>0</v>
      </c>
      <c r="QRF1906" s="2156">
        <v>17895</v>
      </c>
      <c r="QRG1906" s="2157">
        <v>0</v>
      </c>
      <c r="QRH1906" s="1230">
        <f t="shared" si="3449"/>
        <v>0</v>
      </c>
      <c r="QRI1906" s="1193"/>
      <c r="QRJ1906" s="1193"/>
      <c r="QRK1906" s="2153" t="s">
        <v>769</v>
      </c>
      <c r="QRL1906" s="1800" t="s">
        <v>745</v>
      </c>
      <c r="QRM1906" s="2156">
        <v>0</v>
      </c>
      <c r="QRN1906" s="2156">
        <v>17895</v>
      </c>
      <c r="QRO1906" s="2157">
        <v>0</v>
      </c>
      <c r="QRP1906" s="1230">
        <f t="shared" si="3451"/>
        <v>0</v>
      </c>
      <c r="QRQ1906" s="1193"/>
      <c r="QRR1906" s="1193"/>
      <c r="QRS1906" s="2153" t="s">
        <v>769</v>
      </c>
      <c r="QRT1906" s="1800" t="s">
        <v>745</v>
      </c>
      <c r="QRU1906" s="2156">
        <v>0</v>
      </c>
      <c r="QRV1906" s="2156">
        <v>17895</v>
      </c>
      <c r="QRW1906" s="2157">
        <v>0</v>
      </c>
      <c r="QRX1906" s="1230">
        <f t="shared" si="3453"/>
        <v>0</v>
      </c>
      <c r="QRY1906" s="1193"/>
      <c r="QRZ1906" s="1193"/>
      <c r="QSA1906" s="2153" t="s">
        <v>769</v>
      </c>
      <c r="QSB1906" s="1800" t="s">
        <v>745</v>
      </c>
      <c r="QSC1906" s="2156">
        <v>0</v>
      </c>
      <c r="QSD1906" s="2156">
        <v>17895</v>
      </c>
      <c r="QSE1906" s="2157">
        <v>0</v>
      </c>
      <c r="QSF1906" s="1230">
        <f t="shared" si="3455"/>
        <v>0</v>
      </c>
      <c r="QSG1906" s="1193"/>
      <c r="QSH1906" s="1193"/>
      <c r="QSI1906" s="2153" t="s">
        <v>769</v>
      </c>
      <c r="QSJ1906" s="1800" t="s">
        <v>745</v>
      </c>
      <c r="QSK1906" s="2156">
        <v>0</v>
      </c>
      <c r="QSL1906" s="2156">
        <v>17895</v>
      </c>
      <c r="QSM1906" s="2157">
        <v>0</v>
      </c>
      <c r="QSN1906" s="1230">
        <f t="shared" si="3457"/>
        <v>0</v>
      </c>
      <c r="QSO1906" s="1193"/>
      <c r="QSP1906" s="1193"/>
      <c r="QSQ1906" s="2153" t="s">
        <v>769</v>
      </c>
      <c r="QSR1906" s="1800" t="s">
        <v>745</v>
      </c>
      <c r="QSS1906" s="2156">
        <v>0</v>
      </c>
      <c r="QST1906" s="2156">
        <v>17895</v>
      </c>
      <c r="QSU1906" s="2157">
        <v>0</v>
      </c>
      <c r="QSV1906" s="1230">
        <f t="shared" si="3459"/>
        <v>0</v>
      </c>
      <c r="QSW1906" s="1193"/>
      <c r="QSX1906" s="1193"/>
      <c r="QSY1906" s="2153" t="s">
        <v>769</v>
      </c>
      <c r="QSZ1906" s="1800" t="s">
        <v>745</v>
      </c>
      <c r="QTA1906" s="2156">
        <v>0</v>
      </c>
      <c r="QTB1906" s="2156">
        <v>17895</v>
      </c>
      <c r="QTC1906" s="2157">
        <v>0</v>
      </c>
      <c r="QTD1906" s="1230">
        <f t="shared" si="3461"/>
        <v>0</v>
      </c>
      <c r="QTE1906" s="1193"/>
      <c r="QTF1906" s="1193"/>
      <c r="QTG1906" s="2153" t="s">
        <v>769</v>
      </c>
      <c r="QTH1906" s="1800" t="s">
        <v>745</v>
      </c>
      <c r="QTI1906" s="2156">
        <v>0</v>
      </c>
      <c r="QTJ1906" s="2156">
        <v>17895</v>
      </c>
      <c r="QTK1906" s="2157">
        <v>0</v>
      </c>
      <c r="QTL1906" s="1230">
        <f t="shared" si="3463"/>
        <v>0</v>
      </c>
      <c r="QTM1906" s="1193"/>
      <c r="QTN1906" s="1193"/>
      <c r="QTO1906" s="2153" t="s">
        <v>769</v>
      </c>
      <c r="QTP1906" s="1800" t="s">
        <v>745</v>
      </c>
      <c r="QTQ1906" s="2156">
        <v>0</v>
      </c>
      <c r="QTR1906" s="2156">
        <v>17895</v>
      </c>
      <c r="QTS1906" s="2157">
        <v>0</v>
      </c>
      <c r="QTT1906" s="1230">
        <f t="shared" si="3465"/>
        <v>0</v>
      </c>
      <c r="QTU1906" s="1193"/>
      <c r="QTV1906" s="1193"/>
      <c r="QTW1906" s="2153" t="s">
        <v>769</v>
      </c>
      <c r="QTX1906" s="1800" t="s">
        <v>745</v>
      </c>
      <c r="QTY1906" s="2156">
        <v>0</v>
      </c>
      <c r="QTZ1906" s="2156">
        <v>17895</v>
      </c>
      <c r="QUA1906" s="2157">
        <v>0</v>
      </c>
      <c r="QUB1906" s="1230">
        <f t="shared" si="3467"/>
        <v>0</v>
      </c>
      <c r="QUC1906" s="1193"/>
      <c r="QUD1906" s="1193"/>
      <c r="QUE1906" s="2153" t="s">
        <v>769</v>
      </c>
      <c r="QUF1906" s="1800" t="s">
        <v>745</v>
      </c>
      <c r="QUG1906" s="2156">
        <v>0</v>
      </c>
      <c r="QUH1906" s="2156">
        <v>17895</v>
      </c>
      <c r="QUI1906" s="2157">
        <v>0</v>
      </c>
      <c r="QUJ1906" s="1230">
        <f t="shared" si="3469"/>
        <v>0</v>
      </c>
      <c r="QUK1906" s="1193"/>
      <c r="QUL1906" s="1193"/>
      <c r="QUM1906" s="2153" t="s">
        <v>769</v>
      </c>
      <c r="QUN1906" s="1800" t="s">
        <v>745</v>
      </c>
      <c r="QUO1906" s="2156">
        <v>0</v>
      </c>
      <c r="QUP1906" s="2156">
        <v>17895</v>
      </c>
      <c r="QUQ1906" s="2157">
        <v>0</v>
      </c>
      <c r="QUR1906" s="1230">
        <f t="shared" si="3471"/>
        <v>0</v>
      </c>
      <c r="QUS1906" s="1193"/>
      <c r="QUT1906" s="1193"/>
      <c r="QUU1906" s="2153" t="s">
        <v>769</v>
      </c>
      <c r="QUV1906" s="1800" t="s">
        <v>745</v>
      </c>
      <c r="QUW1906" s="2156">
        <v>0</v>
      </c>
      <c r="QUX1906" s="2156">
        <v>17895</v>
      </c>
      <c r="QUY1906" s="2157">
        <v>0</v>
      </c>
      <c r="QUZ1906" s="1230">
        <f t="shared" si="3473"/>
        <v>0</v>
      </c>
      <c r="QVA1906" s="1193"/>
      <c r="QVB1906" s="1193"/>
      <c r="QVC1906" s="2153" t="s">
        <v>769</v>
      </c>
      <c r="QVD1906" s="1800" t="s">
        <v>745</v>
      </c>
      <c r="QVE1906" s="2156">
        <v>0</v>
      </c>
      <c r="QVF1906" s="2156">
        <v>17895</v>
      </c>
      <c r="QVG1906" s="2157">
        <v>0</v>
      </c>
      <c r="QVH1906" s="1230">
        <f t="shared" si="3475"/>
        <v>0</v>
      </c>
      <c r="QVI1906" s="1193"/>
      <c r="QVJ1906" s="1193"/>
      <c r="QVK1906" s="2153" t="s">
        <v>769</v>
      </c>
      <c r="QVL1906" s="1800" t="s">
        <v>745</v>
      </c>
      <c r="QVM1906" s="2156">
        <v>0</v>
      </c>
      <c r="QVN1906" s="2156">
        <v>17895</v>
      </c>
      <c r="QVO1906" s="2157">
        <v>0</v>
      </c>
      <c r="QVP1906" s="1230">
        <f t="shared" si="3477"/>
        <v>0</v>
      </c>
      <c r="QVQ1906" s="1193"/>
      <c r="QVR1906" s="1193"/>
      <c r="QVS1906" s="2153" t="s">
        <v>769</v>
      </c>
      <c r="QVT1906" s="1800" t="s">
        <v>745</v>
      </c>
      <c r="QVU1906" s="2156">
        <v>0</v>
      </c>
      <c r="QVV1906" s="2156">
        <v>17895</v>
      </c>
      <c r="QVW1906" s="2157">
        <v>0</v>
      </c>
      <c r="QVX1906" s="1230">
        <f t="shared" si="3479"/>
        <v>0</v>
      </c>
      <c r="QVY1906" s="1193"/>
      <c r="QVZ1906" s="1193"/>
      <c r="QWA1906" s="2153" t="s">
        <v>769</v>
      </c>
      <c r="QWB1906" s="1800" t="s">
        <v>745</v>
      </c>
      <c r="QWC1906" s="2156">
        <v>0</v>
      </c>
      <c r="QWD1906" s="2156">
        <v>17895</v>
      </c>
      <c r="QWE1906" s="2157">
        <v>0</v>
      </c>
      <c r="QWF1906" s="1230">
        <f t="shared" si="3481"/>
        <v>0</v>
      </c>
      <c r="QWG1906" s="1193"/>
      <c r="QWH1906" s="1193"/>
      <c r="QWI1906" s="2153" t="s">
        <v>769</v>
      </c>
      <c r="QWJ1906" s="1800" t="s">
        <v>745</v>
      </c>
      <c r="QWK1906" s="2156">
        <v>0</v>
      </c>
      <c r="QWL1906" s="2156">
        <v>17895</v>
      </c>
      <c r="QWM1906" s="2157">
        <v>0</v>
      </c>
      <c r="QWN1906" s="1230">
        <f t="shared" si="3483"/>
        <v>0</v>
      </c>
      <c r="QWO1906" s="1193"/>
      <c r="QWP1906" s="1193"/>
      <c r="QWQ1906" s="2153" t="s">
        <v>769</v>
      </c>
      <c r="QWR1906" s="1800" t="s">
        <v>745</v>
      </c>
      <c r="QWS1906" s="2156">
        <v>0</v>
      </c>
      <c r="QWT1906" s="2156">
        <v>17895</v>
      </c>
      <c r="QWU1906" s="2157">
        <v>0</v>
      </c>
      <c r="QWV1906" s="1230">
        <f t="shared" si="3485"/>
        <v>0</v>
      </c>
      <c r="QWW1906" s="1193"/>
      <c r="QWX1906" s="1193"/>
      <c r="QWY1906" s="2153" t="s">
        <v>769</v>
      </c>
      <c r="QWZ1906" s="1800" t="s">
        <v>745</v>
      </c>
      <c r="QXA1906" s="2156">
        <v>0</v>
      </c>
      <c r="QXB1906" s="2156">
        <v>17895</v>
      </c>
      <c r="QXC1906" s="2157">
        <v>0</v>
      </c>
      <c r="QXD1906" s="1230">
        <f t="shared" si="3487"/>
        <v>0</v>
      </c>
      <c r="QXE1906" s="1193"/>
      <c r="QXF1906" s="1193"/>
      <c r="QXG1906" s="2153" t="s">
        <v>769</v>
      </c>
      <c r="QXH1906" s="1800" t="s">
        <v>745</v>
      </c>
      <c r="QXI1906" s="2156">
        <v>0</v>
      </c>
      <c r="QXJ1906" s="2156">
        <v>17895</v>
      </c>
      <c r="QXK1906" s="2157">
        <v>0</v>
      </c>
      <c r="QXL1906" s="1230">
        <f t="shared" si="3489"/>
        <v>0</v>
      </c>
      <c r="QXM1906" s="1193"/>
      <c r="QXN1906" s="1193"/>
      <c r="QXO1906" s="2153" t="s">
        <v>769</v>
      </c>
      <c r="QXP1906" s="1800" t="s">
        <v>745</v>
      </c>
      <c r="QXQ1906" s="2156">
        <v>0</v>
      </c>
      <c r="QXR1906" s="2156">
        <v>17895</v>
      </c>
      <c r="QXS1906" s="2157">
        <v>0</v>
      </c>
      <c r="QXT1906" s="1230">
        <f t="shared" si="3491"/>
        <v>0</v>
      </c>
      <c r="QXU1906" s="1193"/>
      <c r="QXV1906" s="1193"/>
      <c r="QXW1906" s="2153" t="s">
        <v>769</v>
      </c>
      <c r="QXX1906" s="1800" t="s">
        <v>745</v>
      </c>
      <c r="QXY1906" s="2156">
        <v>0</v>
      </c>
      <c r="QXZ1906" s="2156">
        <v>17895</v>
      </c>
      <c r="QYA1906" s="2157">
        <v>0</v>
      </c>
      <c r="QYB1906" s="1230">
        <f t="shared" si="3493"/>
        <v>0</v>
      </c>
      <c r="QYC1906" s="1193"/>
      <c r="QYD1906" s="1193"/>
      <c r="QYE1906" s="2153" t="s">
        <v>769</v>
      </c>
      <c r="QYF1906" s="1800" t="s">
        <v>745</v>
      </c>
      <c r="QYG1906" s="2156">
        <v>0</v>
      </c>
      <c r="QYH1906" s="2156">
        <v>17895</v>
      </c>
      <c r="QYI1906" s="2157">
        <v>0</v>
      </c>
      <c r="QYJ1906" s="1230">
        <f t="shared" si="3495"/>
        <v>0</v>
      </c>
      <c r="QYK1906" s="1193"/>
      <c r="QYL1906" s="1193"/>
      <c r="QYM1906" s="2153" t="s">
        <v>769</v>
      </c>
      <c r="QYN1906" s="1800" t="s">
        <v>745</v>
      </c>
      <c r="QYO1906" s="2156">
        <v>0</v>
      </c>
      <c r="QYP1906" s="2156">
        <v>17895</v>
      </c>
      <c r="QYQ1906" s="2157">
        <v>0</v>
      </c>
      <c r="QYR1906" s="1230">
        <f t="shared" si="3497"/>
        <v>0</v>
      </c>
      <c r="QYS1906" s="1193"/>
      <c r="QYT1906" s="1193"/>
      <c r="QYU1906" s="2153" t="s">
        <v>769</v>
      </c>
      <c r="QYV1906" s="1800" t="s">
        <v>745</v>
      </c>
      <c r="QYW1906" s="2156">
        <v>0</v>
      </c>
      <c r="QYX1906" s="2156">
        <v>17895</v>
      </c>
      <c r="QYY1906" s="2157">
        <v>0</v>
      </c>
      <c r="QYZ1906" s="1230">
        <f t="shared" si="3499"/>
        <v>0</v>
      </c>
      <c r="QZA1906" s="1193"/>
      <c r="QZB1906" s="1193"/>
      <c r="QZC1906" s="2153" t="s">
        <v>769</v>
      </c>
      <c r="QZD1906" s="1800" t="s">
        <v>745</v>
      </c>
      <c r="QZE1906" s="2156">
        <v>0</v>
      </c>
      <c r="QZF1906" s="2156">
        <v>17895</v>
      </c>
      <c r="QZG1906" s="2157">
        <v>0</v>
      </c>
      <c r="QZH1906" s="1230">
        <f t="shared" si="3501"/>
        <v>0</v>
      </c>
      <c r="QZI1906" s="1193"/>
      <c r="QZJ1906" s="1193"/>
      <c r="QZK1906" s="2153" t="s">
        <v>769</v>
      </c>
      <c r="QZL1906" s="1800" t="s">
        <v>745</v>
      </c>
      <c r="QZM1906" s="2156">
        <v>0</v>
      </c>
      <c r="QZN1906" s="2156">
        <v>17895</v>
      </c>
      <c r="QZO1906" s="2157">
        <v>0</v>
      </c>
      <c r="QZP1906" s="1230">
        <f t="shared" si="3503"/>
        <v>0</v>
      </c>
      <c r="QZQ1906" s="1193"/>
      <c r="QZR1906" s="1193"/>
      <c r="QZS1906" s="2153" t="s">
        <v>769</v>
      </c>
      <c r="QZT1906" s="1800" t="s">
        <v>745</v>
      </c>
      <c r="QZU1906" s="2156">
        <v>0</v>
      </c>
      <c r="QZV1906" s="2156">
        <v>17895</v>
      </c>
      <c r="QZW1906" s="2157">
        <v>0</v>
      </c>
      <c r="QZX1906" s="1230">
        <f t="shared" si="3505"/>
        <v>0</v>
      </c>
      <c r="QZY1906" s="1193"/>
      <c r="QZZ1906" s="1193"/>
      <c r="RAA1906" s="2153" t="s">
        <v>769</v>
      </c>
      <c r="RAB1906" s="1800" t="s">
        <v>745</v>
      </c>
      <c r="RAC1906" s="2156">
        <v>0</v>
      </c>
      <c r="RAD1906" s="2156">
        <v>17895</v>
      </c>
      <c r="RAE1906" s="2157">
        <v>0</v>
      </c>
      <c r="RAF1906" s="1230">
        <f t="shared" si="3507"/>
        <v>0</v>
      </c>
      <c r="RAG1906" s="1193"/>
      <c r="RAH1906" s="1193"/>
      <c r="RAI1906" s="2153" t="s">
        <v>769</v>
      </c>
      <c r="RAJ1906" s="1800" t="s">
        <v>745</v>
      </c>
      <c r="RAK1906" s="2156">
        <v>0</v>
      </c>
      <c r="RAL1906" s="2156">
        <v>17895</v>
      </c>
      <c r="RAM1906" s="2157">
        <v>0</v>
      </c>
      <c r="RAN1906" s="1230">
        <f t="shared" si="3509"/>
        <v>0</v>
      </c>
      <c r="RAO1906" s="1193"/>
      <c r="RAP1906" s="1193"/>
      <c r="RAQ1906" s="2153" t="s">
        <v>769</v>
      </c>
      <c r="RAR1906" s="1800" t="s">
        <v>745</v>
      </c>
      <c r="RAS1906" s="2156">
        <v>0</v>
      </c>
      <c r="RAT1906" s="2156">
        <v>17895</v>
      </c>
      <c r="RAU1906" s="2157">
        <v>0</v>
      </c>
      <c r="RAV1906" s="1230">
        <f t="shared" si="3511"/>
        <v>0</v>
      </c>
      <c r="RAW1906" s="1193"/>
      <c r="RAX1906" s="1193"/>
      <c r="RAY1906" s="2153" t="s">
        <v>769</v>
      </c>
      <c r="RAZ1906" s="1800" t="s">
        <v>745</v>
      </c>
      <c r="RBA1906" s="2156">
        <v>0</v>
      </c>
      <c r="RBB1906" s="2156">
        <v>17895</v>
      </c>
      <c r="RBC1906" s="2157">
        <v>0</v>
      </c>
      <c r="RBD1906" s="1230">
        <f t="shared" si="3513"/>
        <v>0</v>
      </c>
      <c r="RBE1906" s="1193"/>
      <c r="RBF1906" s="1193"/>
      <c r="RBG1906" s="2153" t="s">
        <v>769</v>
      </c>
      <c r="RBH1906" s="1800" t="s">
        <v>745</v>
      </c>
      <c r="RBI1906" s="2156">
        <v>0</v>
      </c>
      <c r="RBJ1906" s="2156">
        <v>17895</v>
      </c>
      <c r="RBK1906" s="2157">
        <v>0</v>
      </c>
      <c r="RBL1906" s="1230">
        <f t="shared" si="3515"/>
        <v>0</v>
      </c>
      <c r="RBM1906" s="1193"/>
      <c r="RBN1906" s="1193"/>
      <c r="RBO1906" s="2153" t="s">
        <v>769</v>
      </c>
      <c r="RBP1906" s="1800" t="s">
        <v>745</v>
      </c>
      <c r="RBQ1906" s="2156">
        <v>0</v>
      </c>
      <c r="RBR1906" s="2156">
        <v>17895</v>
      </c>
      <c r="RBS1906" s="2157">
        <v>0</v>
      </c>
      <c r="RBT1906" s="1230">
        <f t="shared" si="3517"/>
        <v>0</v>
      </c>
      <c r="RBU1906" s="1193"/>
      <c r="RBV1906" s="1193"/>
      <c r="RBW1906" s="2153" t="s">
        <v>769</v>
      </c>
      <c r="RBX1906" s="1800" t="s">
        <v>745</v>
      </c>
      <c r="RBY1906" s="2156">
        <v>0</v>
      </c>
      <c r="RBZ1906" s="2156">
        <v>17895</v>
      </c>
      <c r="RCA1906" s="2157">
        <v>0</v>
      </c>
      <c r="RCB1906" s="1230">
        <f t="shared" si="3519"/>
        <v>0</v>
      </c>
      <c r="RCC1906" s="1193"/>
      <c r="RCD1906" s="1193"/>
      <c r="RCE1906" s="2153" t="s">
        <v>769</v>
      </c>
      <c r="RCF1906" s="1800" t="s">
        <v>745</v>
      </c>
      <c r="RCG1906" s="2156">
        <v>0</v>
      </c>
      <c r="RCH1906" s="2156">
        <v>17895</v>
      </c>
      <c r="RCI1906" s="2157">
        <v>0</v>
      </c>
      <c r="RCJ1906" s="1230">
        <f t="shared" si="3521"/>
        <v>0</v>
      </c>
      <c r="RCK1906" s="1193"/>
      <c r="RCL1906" s="1193"/>
      <c r="RCM1906" s="2153" t="s">
        <v>769</v>
      </c>
      <c r="RCN1906" s="1800" t="s">
        <v>745</v>
      </c>
      <c r="RCO1906" s="2156">
        <v>0</v>
      </c>
      <c r="RCP1906" s="2156">
        <v>17895</v>
      </c>
      <c r="RCQ1906" s="2157">
        <v>0</v>
      </c>
      <c r="RCR1906" s="1230">
        <f t="shared" si="3523"/>
        <v>0</v>
      </c>
      <c r="RCS1906" s="1193"/>
      <c r="RCT1906" s="1193"/>
      <c r="RCU1906" s="2153" t="s">
        <v>769</v>
      </c>
      <c r="RCV1906" s="1800" t="s">
        <v>745</v>
      </c>
      <c r="RCW1906" s="2156">
        <v>0</v>
      </c>
      <c r="RCX1906" s="2156">
        <v>17895</v>
      </c>
      <c r="RCY1906" s="2157">
        <v>0</v>
      </c>
      <c r="RCZ1906" s="1230">
        <f t="shared" si="3525"/>
        <v>0</v>
      </c>
      <c r="RDA1906" s="1193"/>
      <c r="RDB1906" s="1193"/>
      <c r="RDC1906" s="2153" t="s">
        <v>769</v>
      </c>
      <c r="RDD1906" s="1800" t="s">
        <v>745</v>
      </c>
      <c r="RDE1906" s="2156">
        <v>0</v>
      </c>
      <c r="RDF1906" s="2156">
        <v>17895</v>
      </c>
      <c r="RDG1906" s="2157">
        <v>0</v>
      </c>
      <c r="RDH1906" s="1230">
        <f t="shared" si="3527"/>
        <v>0</v>
      </c>
      <c r="RDI1906" s="1193"/>
      <c r="RDJ1906" s="1193"/>
      <c r="RDK1906" s="2153" t="s">
        <v>769</v>
      </c>
      <c r="RDL1906" s="1800" t="s">
        <v>745</v>
      </c>
      <c r="RDM1906" s="2156">
        <v>0</v>
      </c>
      <c r="RDN1906" s="2156">
        <v>17895</v>
      </c>
      <c r="RDO1906" s="2157">
        <v>0</v>
      </c>
      <c r="RDP1906" s="1230">
        <f t="shared" si="3529"/>
        <v>0</v>
      </c>
      <c r="RDQ1906" s="1193"/>
      <c r="RDR1906" s="1193"/>
      <c r="RDS1906" s="2153" t="s">
        <v>769</v>
      </c>
      <c r="RDT1906" s="1800" t="s">
        <v>745</v>
      </c>
      <c r="RDU1906" s="2156">
        <v>0</v>
      </c>
      <c r="RDV1906" s="2156">
        <v>17895</v>
      </c>
      <c r="RDW1906" s="2157">
        <v>0</v>
      </c>
      <c r="RDX1906" s="1230">
        <f t="shared" si="3531"/>
        <v>0</v>
      </c>
      <c r="RDY1906" s="1193"/>
      <c r="RDZ1906" s="1193"/>
      <c r="REA1906" s="2153" t="s">
        <v>769</v>
      </c>
      <c r="REB1906" s="1800" t="s">
        <v>745</v>
      </c>
      <c r="REC1906" s="2156">
        <v>0</v>
      </c>
      <c r="RED1906" s="2156">
        <v>17895</v>
      </c>
      <c r="REE1906" s="2157">
        <v>0</v>
      </c>
      <c r="REF1906" s="1230">
        <f t="shared" si="3533"/>
        <v>0</v>
      </c>
      <c r="REG1906" s="1193"/>
      <c r="REH1906" s="1193"/>
      <c r="REI1906" s="2153" t="s">
        <v>769</v>
      </c>
      <c r="REJ1906" s="1800" t="s">
        <v>745</v>
      </c>
      <c r="REK1906" s="2156">
        <v>0</v>
      </c>
      <c r="REL1906" s="2156">
        <v>17895</v>
      </c>
      <c r="REM1906" s="2157">
        <v>0</v>
      </c>
      <c r="REN1906" s="1230">
        <f t="shared" si="3535"/>
        <v>0</v>
      </c>
      <c r="REO1906" s="1193"/>
      <c r="REP1906" s="1193"/>
      <c r="REQ1906" s="2153" t="s">
        <v>769</v>
      </c>
      <c r="RER1906" s="1800" t="s">
        <v>745</v>
      </c>
      <c r="RES1906" s="2156">
        <v>0</v>
      </c>
      <c r="RET1906" s="2156">
        <v>17895</v>
      </c>
      <c r="REU1906" s="2157">
        <v>0</v>
      </c>
      <c r="REV1906" s="1230">
        <f t="shared" si="3537"/>
        <v>0</v>
      </c>
      <c r="REW1906" s="1193"/>
      <c r="REX1906" s="1193"/>
      <c r="REY1906" s="2153" t="s">
        <v>769</v>
      </c>
      <c r="REZ1906" s="1800" t="s">
        <v>745</v>
      </c>
      <c r="RFA1906" s="2156">
        <v>0</v>
      </c>
      <c r="RFB1906" s="2156">
        <v>17895</v>
      </c>
      <c r="RFC1906" s="2157">
        <v>0</v>
      </c>
      <c r="RFD1906" s="1230">
        <f t="shared" si="3539"/>
        <v>0</v>
      </c>
      <c r="RFE1906" s="1193"/>
      <c r="RFF1906" s="1193"/>
      <c r="RFG1906" s="2153" t="s">
        <v>769</v>
      </c>
      <c r="RFH1906" s="1800" t="s">
        <v>745</v>
      </c>
      <c r="RFI1906" s="2156">
        <v>0</v>
      </c>
      <c r="RFJ1906" s="2156">
        <v>17895</v>
      </c>
      <c r="RFK1906" s="2157">
        <v>0</v>
      </c>
      <c r="RFL1906" s="1230">
        <f t="shared" si="3541"/>
        <v>0</v>
      </c>
      <c r="RFM1906" s="1193"/>
      <c r="RFN1906" s="1193"/>
      <c r="RFO1906" s="2153" t="s">
        <v>769</v>
      </c>
      <c r="RFP1906" s="1800" t="s">
        <v>745</v>
      </c>
      <c r="RFQ1906" s="2156">
        <v>0</v>
      </c>
      <c r="RFR1906" s="2156">
        <v>17895</v>
      </c>
      <c r="RFS1906" s="2157">
        <v>0</v>
      </c>
      <c r="RFT1906" s="1230">
        <f t="shared" si="3543"/>
        <v>0</v>
      </c>
      <c r="RFU1906" s="1193"/>
      <c r="RFV1906" s="1193"/>
      <c r="RFW1906" s="2153" t="s">
        <v>769</v>
      </c>
      <c r="RFX1906" s="1800" t="s">
        <v>745</v>
      </c>
      <c r="RFY1906" s="2156">
        <v>0</v>
      </c>
      <c r="RFZ1906" s="2156">
        <v>17895</v>
      </c>
      <c r="RGA1906" s="2157">
        <v>0</v>
      </c>
      <c r="RGB1906" s="1230">
        <f t="shared" si="3545"/>
        <v>0</v>
      </c>
      <c r="RGC1906" s="1193"/>
      <c r="RGD1906" s="1193"/>
      <c r="RGE1906" s="2153" t="s">
        <v>769</v>
      </c>
      <c r="RGF1906" s="1800" t="s">
        <v>745</v>
      </c>
      <c r="RGG1906" s="2156">
        <v>0</v>
      </c>
      <c r="RGH1906" s="2156">
        <v>17895</v>
      </c>
      <c r="RGI1906" s="2157">
        <v>0</v>
      </c>
      <c r="RGJ1906" s="1230">
        <f t="shared" si="3547"/>
        <v>0</v>
      </c>
      <c r="RGK1906" s="1193"/>
      <c r="RGL1906" s="1193"/>
      <c r="RGM1906" s="2153" t="s">
        <v>769</v>
      </c>
      <c r="RGN1906" s="1800" t="s">
        <v>745</v>
      </c>
      <c r="RGO1906" s="2156">
        <v>0</v>
      </c>
      <c r="RGP1906" s="2156">
        <v>17895</v>
      </c>
      <c r="RGQ1906" s="2157">
        <v>0</v>
      </c>
      <c r="RGR1906" s="1230">
        <f t="shared" si="3549"/>
        <v>0</v>
      </c>
      <c r="RGS1906" s="1193"/>
      <c r="RGT1906" s="1193"/>
      <c r="RGU1906" s="2153" t="s">
        <v>769</v>
      </c>
      <c r="RGV1906" s="1800" t="s">
        <v>745</v>
      </c>
      <c r="RGW1906" s="2156">
        <v>0</v>
      </c>
      <c r="RGX1906" s="2156">
        <v>17895</v>
      </c>
      <c r="RGY1906" s="2157">
        <v>0</v>
      </c>
      <c r="RGZ1906" s="1230">
        <f t="shared" si="3551"/>
        <v>0</v>
      </c>
      <c r="RHA1906" s="1193"/>
      <c r="RHB1906" s="1193"/>
      <c r="RHC1906" s="2153" t="s">
        <v>769</v>
      </c>
      <c r="RHD1906" s="1800" t="s">
        <v>745</v>
      </c>
      <c r="RHE1906" s="2156">
        <v>0</v>
      </c>
      <c r="RHF1906" s="2156">
        <v>17895</v>
      </c>
      <c r="RHG1906" s="2157">
        <v>0</v>
      </c>
      <c r="RHH1906" s="1230">
        <f t="shared" si="3553"/>
        <v>0</v>
      </c>
      <c r="RHI1906" s="1193"/>
      <c r="RHJ1906" s="1193"/>
      <c r="RHK1906" s="2153" t="s">
        <v>769</v>
      </c>
      <c r="RHL1906" s="1800" t="s">
        <v>745</v>
      </c>
      <c r="RHM1906" s="2156">
        <v>0</v>
      </c>
      <c r="RHN1906" s="2156">
        <v>17895</v>
      </c>
      <c r="RHO1906" s="2157">
        <v>0</v>
      </c>
      <c r="RHP1906" s="1230">
        <f t="shared" si="3555"/>
        <v>0</v>
      </c>
      <c r="RHQ1906" s="1193"/>
      <c r="RHR1906" s="1193"/>
      <c r="RHS1906" s="2153" t="s">
        <v>769</v>
      </c>
      <c r="RHT1906" s="1800" t="s">
        <v>745</v>
      </c>
      <c r="RHU1906" s="2156">
        <v>0</v>
      </c>
      <c r="RHV1906" s="2156">
        <v>17895</v>
      </c>
      <c r="RHW1906" s="2157">
        <v>0</v>
      </c>
      <c r="RHX1906" s="1230">
        <f t="shared" si="3557"/>
        <v>0</v>
      </c>
      <c r="RHY1906" s="1193"/>
      <c r="RHZ1906" s="1193"/>
      <c r="RIA1906" s="2153" t="s">
        <v>769</v>
      </c>
      <c r="RIB1906" s="1800" t="s">
        <v>745</v>
      </c>
      <c r="RIC1906" s="2156">
        <v>0</v>
      </c>
      <c r="RID1906" s="2156">
        <v>17895</v>
      </c>
      <c r="RIE1906" s="2157">
        <v>0</v>
      </c>
      <c r="RIF1906" s="1230">
        <f t="shared" si="3559"/>
        <v>0</v>
      </c>
      <c r="RIG1906" s="1193"/>
      <c r="RIH1906" s="1193"/>
      <c r="RII1906" s="2153" t="s">
        <v>769</v>
      </c>
      <c r="RIJ1906" s="1800" t="s">
        <v>745</v>
      </c>
      <c r="RIK1906" s="2156">
        <v>0</v>
      </c>
      <c r="RIL1906" s="2156">
        <v>17895</v>
      </c>
      <c r="RIM1906" s="2157">
        <v>0</v>
      </c>
      <c r="RIN1906" s="1230">
        <f t="shared" si="3561"/>
        <v>0</v>
      </c>
      <c r="RIO1906" s="1193"/>
      <c r="RIP1906" s="1193"/>
      <c r="RIQ1906" s="2153" t="s">
        <v>769</v>
      </c>
      <c r="RIR1906" s="1800" t="s">
        <v>745</v>
      </c>
      <c r="RIS1906" s="2156">
        <v>0</v>
      </c>
      <c r="RIT1906" s="2156">
        <v>17895</v>
      </c>
      <c r="RIU1906" s="2157">
        <v>0</v>
      </c>
      <c r="RIV1906" s="1230">
        <f t="shared" si="3563"/>
        <v>0</v>
      </c>
      <c r="RIW1906" s="1193"/>
      <c r="RIX1906" s="1193"/>
      <c r="RIY1906" s="2153" t="s">
        <v>769</v>
      </c>
      <c r="RIZ1906" s="1800" t="s">
        <v>745</v>
      </c>
      <c r="RJA1906" s="2156">
        <v>0</v>
      </c>
      <c r="RJB1906" s="2156">
        <v>17895</v>
      </c>
      <c r="RJC1906" s="2157">
        <v>0</v>
      </c>
      <c r="RJD1906" s="1230">
        <f t="shared" si="3565"/>
        <v>0</v>
      </c>
      <c r="RJE1906" s="1193"/>
      <c r="RJF1906" s="1193"/>
      <c r="RJG1906" s="2153" t="s">
        <v>769</v>
      </c>
      <c r="RJH1906" s="1800" t="s">
        <v>745</v>
      </c>
      <c r="RJI1906" s="2156">
        <v>0</v>
      </c>
      <c r="RJJ1906" s="2156">
        <v>17895</v>
      </c>
      <c r="RJK1906" s="2157">
        <v>0</v>
      </c>
      <c r="RJL1906" s="1230">
        <f t="shared" si="3567"/>
        <v>0</v>
      </c>
      <c r="RJM1906" s="1193"/>
      <c r="RJN1906" s="1193"/>
      <c r="RJO1906" s="2153" t="s">
        <v>769</v>
      </c>
      <c r="RJP1906" s="1800" t="s">
        <v>745</v>
      </c>
      <c r="RJQ1906" s="2156">
        <v>0</v>
      </c>
      <c r="RJR1906" s="2156">
        <v>17895</v>
      </c>
      <c r="RJS1906" s="2157">
        <v>0</v>
      </c>
      <c r="RJT1906" s="1230">
        <f t="shared" si="3569"/>
        <v>0</v>
      </c>
      <c r="RJU1906" s="1193"/>
      <c r="RJV1906" s="1193"/>
      <c r="RJW1906" s="2153" t="s">
        <v>769</v>
      </c>
      <c r="RJX1906" s="1800" t="s">
        <v>745</v>
      </c>
      <c r="RJY1906" s="2156">
        <v>0</v>
      </c>
      <c r="RJZ1906" s="2156">
        <v>17895</v>
      </c>
      <c r="RKA1906" s="2157">
        <v>0</v>
      </c>
      <c r="RKB1906" s="1230">
        <f t="shared" si="3571"/>
        <v>0</v>
      </c>
      <c r="RKC1906" s="1193"/>
      <c r="RKD1906" s="1193"/>
      <c r="RKE1906" s="2153" t="s">
        <v>769</v>
      </c>
      <c r="RKF1906" s="1800" t="s">
        <v>745</v>
      </c>
      <c r="RKG1906" s="2156">
        <v>0</v>
      </c>
      <c r="RKH1906" s="2156">
        <v>17895</v>
      </c>
      <c r="RKI1906" s="2157">
        <v>0</v>
      </c>
      <c r="RKJ1906" s="1230">
        <f t="shared" si="3573"/>
        <v>0</v>
      </c>
      <c r="RKK1906" s="1193"/>
      <c r="RKL1906" s="1193"/>
      <c r="RKM1906" s="2153" t="s">
        <v>769</v>
      </c>
      <c r="RKN1906" s="1800" t="s">
        <v>745</v>
      </c>
      <c r="RKO1906" s="2156">
        <v>0</v>
      </c>
      <c r="RKP1906" s="2156">
        <v>17895</v>
      </c>
      <c r="RKQ1906" s="2157">
        <v>0</v>
      </c>
      <c r="RKR1906" s="1230">
        <f t="shared" si="3575"/>
        <v>0</v>
      </c>
      <c r="RKS1906" s="1193"/>
      <c r="RKT1906" s="1193"/>
      <c r="RKU1906" s="2153" t="s">
        <v>769</v>
      </c>
      <c r="RKV1906" s="1800" t="s">
        <v>745</v>
      </c>
      <c r="RKW1906" s="2156">
        <v>0</v>
      </c>
      <c r="RKX1906" s="2156">
        <v>17895</v>
      </c>
      <c r="RKY1906" s="2157">
        <v>0</v>
      </c>
      <c r="RKZ1906" s="1230">
        <f t="shared" si="3577"/>
        <v>0</v>
      </c>
      <c r="RLA1906" s="1193"/>
      <c r="RLB1906" s="1193"/>
      <c r="RLC1906" s="2153" t="s">
        <v>769</v>
      </c>
      <c r="RLD1906" s="1800" t="s">
        <v>745</v>
      </c>
      <c r="RLE1906" s="2156">
        <v>0</v>
      </c>
      <c r="RLF1906" s="2156">
        <v>17895</v>
      </c>
      <c r="RLG1906" s="2157">
        <v>0</v>
      </c>
      <c r="RLH1906" s="1230">
        <f t="shared" si="3579"/>
        <v>0</v>
      </c>
      <c r="RLI1906" s="1193"/>
      <c r="RLJ1906" s="1193"/>
      <c r="RLK1906" s="2153" t="s">
        <v>769</v>
      </c>
      <c r="RLL1906" s="1800" t="s">
        <v>745</v>
      </c>
      <c r="RLM1906" s="2156">
        <v>0</v>
      </c>
      <c r="RLN1906" s="2156">
        <v>17895</v>
      </c>
      <c r="RLO1906" s="2157">
        <v>0</v>
      </c>
      <c r="RLP1906" s="1230">
        <f t="shared" si="3581"/>
        <v>0</v>
      </c>
      <c r="RLQ1906" s="1193"/>
      <c r="RLR1906" s="1193"/>
      <c r="RLS1906" s="2153" t="s">
        <v>769</v>
      </c>
      <c r="RLT1906" s="1800" t="s">
        <v>745</v>
      </c>
      <c r="RLU1906" s="2156">
        <v>0</v>
      </c>
      <c r="RLV1906" s="2156">
        <v>17895</v>
      </c>
      <c r="RLW1906" s="2157">
        <v>0</v>
      </c>
      <c r="RLX1906" s="1230">
        <f t="shared" si="3583"/>
        <v>0</v>
      </c>
      <c r="RLY1906" s="1193"/>
      <c r="RLZ1906" s="1193"/>
      <c r="RMA1906" s="2153" t="s">
        <v>769</v>
      </c>
      <c r="RMB1906" s="1800" t="s">
        <v>745</v>
      </c>
      <c r="RMC1906" s="2156">
        <v>0</v>
      </c>
      <c r="RMD1906" s="2156">
        <v>17895</v>
      </c>
      <c r="RME1906" s="2157">
        <v>0</v>
      </c>
      <c r="RMF1906" s="1230">
        <f t="shared" si="3585"/>
        <v>0</v>
      </c>
      <c r="RMG1906" s="1193"/>
      <c r="RMH1906" s="1193"/>
      <c r="RMI1906" s="2153" t="s">
        <v>769</v>
      </c>
      <c r="RMJ1906" s="1800" t="s">
        <v>745</v>
      </c>
      <c r="RMK1906" s="2156">
        <v>0</v>
      </c>
      <c r="RML1906" s="2156">
        <v>17895</v>
      </c>
      <c r="RMM1906" s="2157">
        <v>0</v>
      </c>
      <c r="RMN1906" s="1230">
        <f t="shared" si="3587"/>
        <v>0</v>
      </c>
      <c r="RMO1906" s="1193"/>
      <c r="RMP1906" s="1193"/>
      <c r="RMQ1906" s="2153" t="s">
        <v>769</v>
      </c>
      <c r="RMR1906" s="1800" t="s">
        <v>745</v>
      </c>
      <c r="RMS1906" s="2156">
        <v>0</v>
      </c>
      <c r="RMT1906" s="2156">
        <v>17895</v>
      </c>
      <c r="RMU1906" s="2157">
        <v>0</v>
      </c>
      <c r="RMV1906" s="1230">
        <f t="shared" si="3589"/>
        <v>0</v>
      </c>
      <c r="RMW1906" s="1193"/>
      <c r="RMX1906" s="1193"/>
      <c r="RMY1906" s="2153" t="s">
        <v>769</v>
      </c>
      <c r="RMZ1906" s="1800" t="s">
        <v>745</v>
      </c>
      <c r="RNA1906" s="2156">
        <v>0</v>
      </c>
      <c r="RNB1906" s="2156">
        <v>17895</v>
      </c>
      <c r="RNC1906" s="2157">
        <v>0</v>
      </c>
      <c r="RND1906" s="1230">
        <f t="shared" si="3591"/>
        <v>0</v>
      </c>
      <c r="RNE1906" s="1193"/>
      <c r="RNF1906" s="1193"/>
      <c r="RNG1906" s="2153" t="s">
        <v>769</v>
      </c>
      <c r="RNH1906" s="1800" t="s">
        <v>745</v>
      </c>
      <c r="RNI1906" s="2156">
        <v>0</v>
      </c>
      <c r="RNJ1906" s="2156">
        <v>17895</v>
      </c>
      <c r="RNK1906" s="2157">
        <v>0</v>
      </c>
      <c r="RNL1906" s="1230">
        <f t="shared" si="3593"/>
        <v>0</v>
      </c>
      <c r="RNM1906" s="1193"/>
      <c r="RNN1906" s="1193"/>
      <c r="RNO1906" s="2153" t="s">
        <v>769</v>
      </c>
      <c r="RNP1906" s="1800" t="s">
        <v>745</v>
      </c>
      <c r="RNQ1906" s="2156">
        <v>0</v>
      </c>
      <c r="RNR1906" s="2156">
        <v>17895</v>
      </c>
      <c r="RNS1906" s="2157">
        <v>0</v>
      </c>
      <c r="RNT1906" s="1230">
        <f t="shared" si="3595"/>
        <v>0</v>
      </c>
      <c r="RNU1906" s="1193"/>
      <c r="RNV1906" s="1193"/>
      <c r="RNW1906" s="2153" t="s">
        <v>769</v>
      </c>
      <c r="RNX1906" s="1800" t="s">
        <v>745</v>
      </c>
      <c r="RNY1906" s="2156">
        <v>0</v>
      </c>
      <c r="RNZ1906" s="2156">
        <v>17895</v>
      </c>
      <c r="ROA1906" s="2157">
        <v>0</v>
      </c>
      <c r="ROB1906" s="1230">
        <f t="shared" si="3597"/>
        <v>0</v>
      </c>
      <c r="ROC1906" s="1193"/>
      <c r="ROD1906" s="1193"/>
      <c r="ROE1906" s="2153" t="s">
        <v>769</v>
      </c>
      <c r="ROF1906" s="1800" t="s">
        <v>745</v>
      </c>
      <c r="ROG1906" s="2156">
        <v>0</v>
      </c>
      <c r="ROH1906" s="2156">
        <v>17895</v>
      </c>
      <c r="ROI1906" s="2157">
        <v>0</v>
      </c>
      <c r="ROJ1906" s="1230">
        <f t="shared" si="3599"/>
        <v>0</v>
      </c>
      <c r="ROK1906" s="1193"/>
      <c r="ROL1906" s="1193"/>
      <c r="ROM1906" s="2153" t="s">
        <v>769</v>
      </c>
      <c r="RON1906" s="1800" t="s">
        <v>745</v>
      </c>
      <c r="ROO1906" s="2156">
        <v>0</v>
      </c>
      <c r="ROP1906" s="2156">
        <v>17895</v>
      </c>
      <c r="ROQ1906" s="2157">
        <v>0</v>
      </c>
      <c r="ROR1906" s="1230">
        <f t="shared" si="3601"/>
        <v>0</v>
      </c>
      <c r="ROS1906" s="1193"/>
      <c r="ROT1906" s="1193"/>
      <c r="ROU1906" s="2153" t="s">
        <v>769</v>
      </c>
      <c r="ROV1906" s="1800" t="s">
        <v>745</v>
      </c>
      <c r="ROW1906" s="2156">
        <v>0</v>
      </c>
      <c r="ROX1906" s="2156">
        <v>17895</v>
      </c>
      <c r="ROY1906" s="2157">
        <v>0</v>
      </c>
      <c r="ROZ1906" s="1230">
        <f t="shared" si="3603"/>
        <v>0</v>
      </c>
      <c r="RPA1906" s="1193"/>
      <c r="RPB1906" s="1193"/>
      <c r="RPC1906" s="2153" t="s">
        <v>769</v>
      </c>
      <c r="RPD1906" s="1800" t="s">
        <v>745</v>
      </c>
      <c r="RPE1906" s="2156">
        <v>0</v>
      </c>
      <c r="RPF1906" s="2156">
        <v>17895</v>
      </c>
      <c r="RPG1906" s="2157">
        <v>0</v>
      </c>
      <c r="RPH1906" s="1230">
        <f t="shared" si="3605"/>
        <v>0</v>
      </c>
      <c r="RPI1906" s="1193"/>
      <c r="RPJ1906" s="1193"/>
      <c r="RPK1906" s="2153" t="s">
        <v>769</v>
      </c>
      <c r="RPL1906" s="1800" t="s">
        <v>745</v>
      </c>
      <c r="RPM1906" s="2156">
        <v>0</v>
      </c>
      <c r="RPN1906" s="2156">
        <v>17895</v>
      </c>
      <c r="RPO1906" s="2157">
        <v>0</v>
      </c>
      <c r="RPP1906" s="1230">
        <f t="shared" si="3607"/>
        <v>0</v>
      </c>
      <c r="RPQ1906" s="1193"/>
      <c r="RPR1906" s="1193"/>
      <c r="RPS1906" s="2153" t="s">
        <v>769</v>
      </c>
      <c r="RPT1906" s="1800" t="s">
        <v>745</v>
      </c>
      <c r="RPU1906" s="2156">
        <v>0</v>
      </c>
      <c r="RPV1906" s="2156">
        <v>17895</v>
      </c>
      <c r="RPW1906" s="2157">
        <v>0</v>
      </c>
      <c r="RPX1906" s="1230">
        <f t="shared" si="3609"/>
        <v>0</v>
      </c>
      <c r="RPY1906" s="1193"/>
      <c r="RPZ1906" s="1193"/>
      <c r="RQA1906" s="2153" t="s">
        <v>769</v>
      </c>
      <c r="RQB1906" s="1800" t="s">
        <v>745</v>
      </c>
      <c r="RQC1906" s="2156">
        <v>0</v>
      </c>
      <c r="RQD1906" s="2156">
        <v>17895</v>
      </c>
      <c r="RQE1906" s="2157">
        <v>0</v>
      </c>
      <c r="RQF1906" s="1230">
        <f t="shared" si="3611"/>
        <v>0</v>
      </c>
      <c r="RQG1906" s="1193"/>
      <c r="RQH1906" s="1193"/>
      <c r="RQI1906" s="2153" t="s">
        <v>769</v>
      </c>
      <c r="RQJ1906" s="1800" t="s">
        <v>745</v>
      </c>
      <c r="RQK1906" s="2156">
        <v>0</v>
      </c>
      <c r="RQL1906" s="2156">
        <v>17895</v>
      </c>
      <c r="RQM1906" s="2157">
        <v>0</v>
      </c>
      <c r="RQN1906" s="1230">
        <f t="shared" si="3613"/>
        <v>0</v>
      </c>
      <c r="RQO1906" s="1193"/>
      <c r="RQP1906" s="1193"/>
      <c r="RQQ1906" s="2153" t="s">
        <v>769</v>
      </c>
      <c r="RQR1906" s="1800" t="s">
        <v>745</v>
      </c>
      <c r="RQS1906" s="2156">
        <v>0</v>
      </c>
      <c r="RQT1906" s="2156">
        <v>17895</v>
      </c>
      <c r="RQU1906" s="2157">
        <v>0</v>
      </c>
      <c r="RQV1906" s="1230">
        <f t="shared" si="3615"/>
        <v>0</v>
      </c>
      <c r="RQW1906" s="1193"/>
      <c r="RQX1906" s="1193"/>
      <c r="RQY1906" s="2153" t="s">
        <v>769</v>
      </c>
      <c r="RQZ1906" s="1800" t="s">
        <v>745</v>
      </c>
      <c r="RRA1906" s="2156">
        <v>0</v>
      </c>
      <c r="RRB1906" s="2156">
        <v>17895</v>
      </c>
      <c r="RRC1906" s="2157">
        <v>0</v>
      </c>
      <c r="RRD1906" s="1230">
        <f t="shared" si="3617"/>
        <v>0</v>
      </c>
      <c r="RRE1906" s="1193"/>
      <c r="RRF1906" s="1193"/>
      <c r="RRG1906" s="2153" t="s">
        <v>769</v>
      </c>
      <c r="RRH1906" s="1800" t="s">
        <v>745</v>
      </c>
      <c r="RRI1906" s="2156">
        <v>0</v>
      </c>
      <c r="RRJ1906" s="2156">
        <v>17895</v>
      </c>
      <c r="RRK1906" s="2157">
        <v>0</v>
      </c>
      <c r="RRL1906" s="1230">
        <f t="shared" si="3619"/>
        <v>0</v>
      </c>
      <c r="RRM1906" s="1193"/>
      <c r="RRN1906" s="1193"/>
      <c r="RRO1906" s="2153" t="s">
        <v>769</v>
      </c>
      <c r="RRP1906" s="1800" t="s">
        <v>745</v>
      </c>
      <c r="RRQ1906" s="2156">
        <v>0</v>
      </c>
      <c r="RRR1906" s="2156">
        <v>17895</v>
      </c>
      <c r="RRS1906" s="2157">
        <v>0</v>
      </c>
      <c r="RRT1906" s="1230">
        <f t="shared" si="3621"/>
        <v>0</v>
      </c>
      <c r="RRU1906" s="1193"/>
      <c r="RRV1906" s="1193"/>
      <c r="RRW1906" s="2153" t="s">
        <v>769</v>
      </c>
      <c r="RRX1906" s="1800" t="s">
        <v>745</v>
      </c>
      <c r="RRY1906" s="2156">
        <v>0</v>
      </c>
      <c r="RRZ1906" s="2156">
        <v>17895</v>
      </c>
      <c r="RSA1906" s="2157">
        <v>0</v>
      </c>
      <c r="RSB1906" s="1230">
        <f t="shared" si="3623"/>
        <v>0</v>
      </c>
      <c r="RSC1906" s="1193"/>
      <c r="RSD1906" s="1193"/>
      <c r="RSE1906" s="2153" t="s">
        <v>769</v>
      </c>
      <c r="RSF1906" s="1800" t="s">
        <v>745</v>
      </c>
      <c r="RSG1906" s="2156">
        <v>0</v>
      </c>
      <c r="RSH1906" s="2156">
        <v>17895</v>
      </c>
      <c r="RSI1906" s="2157">
        <v>0</v>
      </c>
      <c r="RSJ1906" s="1230">
        <f t="shared" si="3625"/>
        <v>0</v>
      </c>
      <c r="RSK1906" s="1193"/>
      <c r="RSL1906" s="1193"/>
      <c r="RSM1906" s="2153" t="s">
        <v>769</v>
      </c>
      <c r="RSN1906" s="1800" t="s">
        <v>745</v>
      </c>
      <c r="RSO1906" s="2156">
        <v>0</v>
      </c>
      <c r="RSP1906" s="2156">
        <v>17895</v>
      </c>
      <c r="RSQ1906" s="2157">
        <v>0</v>
      </c>
      <c r="RSR1906" s="1230">
        <f t="shared" si="3627"/>
        <v>0</v>
      </c>
      <c r="RSS1906" s="1193"/>
      <c r="RST1906" s="1193"/>
      <c r="RSU1906" s="2153" t="s">
        <v>769</v>
      </c>
      <c r="RSV1906" s="1800" t="s">
        <v>745</v>
      </c>
      <c r="RSW1906" s="2156">
        <v>0</v>
      </c>
      <c r="RSX1906" s="2156">
        <v>17895</v>
      </c>
      <c r="RSY1906" s="2157">
        <v>0</v>
      </c>
      <c r="RSZ1906" s="1230">
        <f t="shared" si="3629"/>
        <v>0</v>
      </c>
      <c r="RTA1906" s="1193"/>
      <c r="RTB1906" s="1193"/>
      <c r="RTC1906" s="2153" t="s">
        <v>769</v>
      </c>
      <c r="RTD1906" s="1800" t="s">
        <v>745</v>
      </c>
      <c r="RTE1906" s="2156">
        <v>0</v>
      </c>
      <c r="RTF1906" s="2156">
        <v>17895</v>
      </c>
      <c r="RTG1906" s="2157">
        <v>0</v>
      </c>
      <c r="RTH1906" s="1230">
        <f t="shared" si="3631"/>
        <v>0</v>
      </c>
      <c r="RTI1906" s="1193"/>
      <c r="RTJ1906" s="1193"/>
      <c r="RTK1906" s="2153" t="s">
        <v>769</v>
      </c>
      <c r="RTL1906" s="1800" t="s">
        <v>745</v>
      </c>
      <c r="RTM1906" s="2156">
        <v>0</v>
      </c>
      <c r="RTN1906" s="2156">
        <v>17895</v>
      </c>
      <c r="RTO1906" s="2157">
        <v>0</v>
      </c>
      <c r="RTP1906" s="1230">
        <f t="shared" si="3633"/>
        <v>0</v>
      </c>
      <c r="RTQ1906" s="1193"/>
      <c r="RTR1906" s="1193"/>
      <c r="RTS1906" s="2153" t="s">
        <v>769</v>
      </c>
      <c r="RTT1906" s="1800" t="s">
        <v>745</v>
      </c>
      <c r="RTU1906" s="2156">
        <v>0</v>
      </c>
      <c r="RTV1906" s="2156">
        <v>17895</v>
      </c>
      <c r="RTW1906" s="2157">
        <v>0</v>
      </c>
      <c r="RTX1906" s="1230">
        <f t="shared" si="3635"/>
        <v>0</v>
      </c>
      <c r="RTY1906" s="1193"/>
      <c r="RTZ1906" s="1193"/>
      <c r="RUA1906" s="2153" t="s">
        <v>769</v>
      </c>
      <c r="RUB1906" s="1800" t="s">
        <v>745</v>
      </c>
      <c r="RUC1906" s="2156">
        <v>0</v>
      </c>
      <c r="RUD1906" s="2156">
        <v>17895</v>
      </c>
      <c r="RUE1906" s="2157">
        <v>0</v>
      </c>
      <c r="RUF1906" s="1230">
        <f t="shared" si="3637"/>
        <v>0</v>
      </c>
      <c r="RUG1906" s="1193"/>
      <c r="RUH1906" s="1193"/>
      <c r="RUI1906" s="2153" t="s">
        <v>769</v>
      </c>
      <c r="RUJ1906" s="1800" t="s">
        <v>745</v>
      </c>
      <c r="RUK1906" s="2156">
        <v>0</v>
      </c>
      <c r="RUL1906" s="2156">
        <v>17895</v>
      </c>
      <c r="RUM1906" s="2157">
        <v>0</v>
      </c>
      <c r="RUN1906" s="1230">
        <f t="shared" si="3639"/>
        <v>0</v>
      </c>
      <c r="RUO1906" s="1193"/>
      <c r="RUP1906" s="1193"/>
      <c r="RUQ1906" s="2153" t="s">
        <v>769</v>
      </c>
      <c r="RUR1906" s="1800" t="s">
        <v>745</v>
      </c>
      <c r="RUS1906" s="2156">
        <v>0</v>
      </c>
      <c r="RUT1906" s="2156">
        <v>17895</v>
      </c>
      <c r="RUU1906" s="2157">
        <v>0</v>
      </c>
      <c r="RUV1906" s="1230">
        <f t="shared" si="3641"/>
        <v>0</v>
      </c>
      <c r="RUW1906" s="1193"/>
      <c r="RUX1906" s="1193"/>
      <c r="RUY1906" s="2153" t="s">
        <v>769</v>
      </c>
      <c r="RUZ1906" s="1800" t="s">
        <v>745</v>
      </c>
      <c r="RVA1906" s="2156">
        <v>0</v>
      </c>
      <c r="RVB1906" s="2156">
        <v>17895</v>
      </c>
      <c r="RVC1906" s="2157">
        <v>0</v>
      </c>
      <c r="RVD1906" s="1230">
        <f t="shared" si="3643"/>
        <v>0</v>
      </c>
      <c r="RVE1906" s="1193"/>
      <c r="RVF1906" s="1193"/>
      <c r="RVG1906" s="2153" t="s">
        <v>769</v>
      </c>
      <c r="RVH1906" s="1800" t="s">
        <v>745</v>
      </c>
      <c r="RVI1906" s="2156">
        <v>0</v>
      </c>
      <c r="RVJ1906" s="2156">
        <v>17895</v>
      </c>
      <c r="RVK1906" s="2157">
        <v>0</v>
      </c>
      <c r="RVL1906" s="1230">
        <f t="shared" si="3645"/>
        <v>0</v>
      </c>
      <c r="RVM1906" s="1193"/>
      <c r="RVN1906" s="1193"/>
      <c r="RVO1906" s="2153" t="s">
        <v>769</v>
      </c>
      <c r="RVP1906" s="1800" t="s">
        <v>745</v>
      </c>
      <c r="RVQ1906" s="2156">
        <v>0</v>
      </c>
      <c r="RVR1906" s="2156">
        <v>17895</v>
      </c>
      <c r="RVS1906" s="2157">
        <v>0</v>
      </c>
      <c r="RVT1906" s="1230">
        <f t="shared" si="3647"/>
        <v>0</v>
      </c>
      <c r="RVU1906" s="1193"/>
      <c r="RVV1906" s="1193"/>
      <c r="RVW1906" s="2153" t="s">
        <v>769</v>
      </c>
      <c r="RVX1906" s="1800" t="s">
        <v>745</v>
      </c>
      <c r="RVY1906" s="2156">
        <v>0</v>
      </c>
      <c r="RVZ1906" s="2156">
        <v>17895</v>
      </c>
      <c r="RWA1906" s="2157">
        <v>0</v>
      </c>
      <c r="RWB1906" s="1230">
        <f t="shared" si="3649"/>
        <v>0</v>
      </c>
      <c r="RWC1906" s="1193"/>
      <c r="RWD1906" s="1193"/>
      <c r="RWE1906" s="2153" t="s">
        <v>769</v>
      </c>
      <c r="RWF1906" s="1800" t="s">
        <v>745</v>
      </c>
      <c r="RWG1906" s="2156">
        <v>0</v>
      </c>
      <c r="RWH1906" s="2156">
        <v>17895</v>
      </c>
      <c r="RWI1906" s="2157">
        <v>0</v>
      </c>
      <c r="RWJ1906" s="1230">
        <f t="shared" si="3651"/>
        <v>0</v>
      </c>
      <c r="RWK1906" s="1193"/>
      <c r="RWL1906" s="1193"/>
      <c r="RWM1906" s="2153" t="s">
        <v>769</v>
      </c>
      <c r="RWN1906" s="1800" t="s">
        <v>745</v>
      </c>
      <c r="RWO1906" s="2156">
        <v>0</v>
      </c>
      <c r="RWP1906" s="2156">
        <v>17895</v>
      </c>
      <c r="RWQ1906" s="2157">
        <v>0</v>
      </c>
      <c r="RWR1906" s="1230">
        <f t="shared" si="3653"/>
        <v>0</v>
      </c>
      <c r="RWS1906" s="1193"/>
      <c r="RWT1906" s="1193"/>
      <c r="RWU1906" s="2153" t="s">
        <v>769</v>
      </c>
      <c r="RWV1906" s="1800" t="s">
        <v>745</v>
      </c>
      <c r="RWW1906" s="2156">
        <v>0</v>
      </c>
      <c r="RWX1906" s="2156">
        <v>17895</v>
      </c>
      <c r="RWY1906" s="2157">
        <v>0</v>
      </c>
      <c r="RWZ1906" s="1230">
        <f t="shared" si="3655"/>
        <v>0</v>
      </c>
      <c r="RXA1906" s="1193"/>
      <c r="RXB1906" s="1193"/>
      <c r="RXC1906" s="2153" t="s">
        <v>769</v>
      </c>
      <c r="RXD1906" s="1800" t="s">
        <v>745</v>
      </c>
      <c r="RXE1906" s="2156">
        <v>0</v>
      </c>
      <c r="RXF1906" s="2156">
        <v>17895</v>
      </c>
      <c r="RXG1906" s="2157">
        <v>0</v>
      </c>
      <c r="RXH1906" s="1230">
        <f t="shared" si="3657"/>
        <v>0</v>
      </c>
      <c r="RXI1906" s="1193"/>
      <c r="RXJ1906" s="1193"/>
      <c r="RXK1906" s="2153" t="s">
        <v>769</v>
      </c>
      <c r="RXL1906" s="1800" t="s">
        <v>745</v>
      </c>
      <c r="RXM1906" s="2156">
        <v>0</v>
      </c>
      <c r="RXN1906" s="2156">
        <v>17895</v>
      </c>
      <c r="RXO1906" s="2157">
        <v>0</v>
      </c>
      <c r="RXP1906" s="1230">
        <f t="shared" si="3659"/>
        <v>0</v>
      </c>
      <c r="RXQ1906" s="1193"/>
      <c r="RXR1906" s="1193"/>
      <c r="RXS1906" s="2153" t="s">
        <v>769</v>
      </c>
      <c r="RXT1906" s="1800" t="s">
        <v>745</v>
      </c>
      <c r="RXU1906" s="2156">
        <v>0</v>
      </c>
      <c r="RXV1906" s="2156">
        <v>17895</v>
      </c>
      <c r="RXW1906" s="2157">
        <v>0</v>
      </c>
      <c r="RXX1906" s="1230">
        <f t="shared" si="3661"/>
        <v>0</v>
      </c>
      <c r="RXY1906" s="1193"/>
      <c r="RXZ1906" s="1193"/>
      <c r="RYA1906" s="2153" t="s">
        <v>769</v>
      </c>
      <c r="RYB1906" s="1800" t="s">
        <v>745</v>
      </c>
      <c r="RYC1906" s="2156">
        <v>0</v>
      </c>
      <c r="RYD1906" s="2156">
        <v>17895</v>
      </c>
      <c r="RYE1906" s="2157">
        <v>0</v>
      </c>
      <c r="RYF1906" s="1230">
        <f t="shared" si="3663"/>
        <v>0</v>
      </c>
      <c r="RYG1906" s="1193"/>
      <c r="RYH1906" s="1193"/>
      <c r="RYI1906" s="2153" t="s">
        <v>769</v>
      </c>
      <c r="RYJ1906" s="1800" t="s">
        <v>745</v>
      </c>
      <c r="RYK1906" s="2156">
        <v>0</v>
      </c>
      <c r="RYL1906" s="2156">
        <v>17895</v>
      </c>
      <c r="RYM1906" s="2157">
        <v>0</v>
      </c>
      <c r="RYN1906" s="1230">
        <f t="shared" si="3665"/>
        <v>0</v>
      </c>
      <c r="RYO1906" s="1193"/>
      <c r="RYP1906" s="1193"/>
      <c r="RYQ1906" s="2153" t="s">
        <v>769</v>
      </c>
      <c r="RYR1906" s="1800" t="s">
        <v>745</v>
      </c>
      <c r="RYS1906" s="2156">
        <v>0</v>
      </c>
      <c r="RYT1906" s="2156">
        <v>17895</v>
      </c>
      <c r="RYU1906" s="2157">
        <v>0</v>
      </c>
      <c r="RYV1906" s="1230">
        <f t="shared" si="3667"/>
        <v>0</v>
      </c>
      <c r="RYW1906" s="1193"/>
      <c r="RYX1906" s="1193"/>
      <c r="RYY1906" s="2153" t="s">
        <v>769</v>
      </c>
      <c r="RYZ1906" s="1800" t="s">
        <v>745</v>
      </c>
      <c r="RZA1906" s="2156">
        <v>0</v>
      </c>
      <c r="RZB1906" s="2156">
        <v>17895</v>
      </c>
      <c r="RZC1906" s="2157">
        <v>0</v>
      </c>
      <c r="RZD1906" s="1230">
        <f t="shared" si="3669"/>
        <v>0</v>
      </c>
      <c r="RZE1906" s="1193"/>
      <c r="RZF1906" s="1193"/>
      <c r="RZG1906" s="2153" t="s">
        <v>769</v>
      </c>
      <c r="RZH1906" s="1800" t="s">
        <v>745</v>
      </c>
      <c r="RZI1906" s="2156">
        <v>0</v>
      </c>
      <c r="RZJ1906" s="2156">
        <v>17895</v>
      </c>
      <c r="RZK1906" s="2157">
        <v>0</v>
      </c>
      <c r="RZL1906" s="1230">
        <f t="shared" si="3671"/>
        <v>0</v>
      </c>
      <c r="RZM1906" s="1193"/>
      <c r="RZN1906" s="1193"/>
      <c r="RZO1906" s="2153" t="s">
        <v>769</v>
      </c>
      <c r="RZP1906" s="1800" t="s">
        <v>745</v>
      </c>
      <c r="RZQ1906" s="2156">
        <v>0</v>
      </c>
      <c r="RZR1906" s="2156">
        <v>17895</v>
      </c>
      <c r="RZS1906" s="2157">
        <v>0</v>
      </c>
      <c r="RZT1906" s="1230">
        <f t="shared" si="3673"/>
        <v>0</v>
      </c>
      <c r="RZU1906" s="1193"/>
      <c r="RZV1906" s="1193"/>
      <c r="RZW1906" s="2153" t="s">
        <v>769</v>
      </c>
      <c r="RZX1906" s="1800" t="s">
        <v>745</v>
      </c>
      <c r="RZY1906" s="2156">
        <v>0</v>
      </c>
      <c r="RZZ1906" s="2156">
        <v>17895</v>
      </c>
      <c r="SAA1906" s="2157">
        <v>0</v>
      </c>
      <c r="SAB1906" s="1230">
        <f t="shared" si="3675"/>
        <v>0</v>
      </c>
      <c r="SAC1906" s="1193"/>
      <c r="SAD1906" s="1193"/>
      <c r="SAE1906" s="2153" t="s">
        <v>769</v>
      </c>
      <c r="SAF1906" s="1800" t="s">
        <v>745</v>
      </c>
      <c r="SAG1906" s="2156">
        <v>0</v>
      </c>
      <c r="SAH1906" s="2156">
        <v>17895</v>
      </c>
      <c r="SAI1906" s="2157">
        <v>0</v>
      </c>
      <c r="SAJ1906" s="1230">
        <f t="shared" si="3677"/>
        <v>0</v>
      </c>
      <c r="SAK1906" s="1193"/>
      <c r="SAL1906" s="1193"/>
      <c r="SAM1906" s="2153" t="s">
        <v>769</v>
      </c>
      <c r="SAN1906" s="1800" t="s">
        <v>745</v>
      </c>
      <c r="SAO1906" s="2156">
        <v>0</v>
      </c>
      <c r="SAP1906" s="2156">
        <v>17895</v>
      </c>
      <c r="SAQ1906" s="2157">
        <v>0</v>
      </c>
      <c r="SAR1906" s="1230">
        <f t="shared" si="3679"/>
        <v>0</v>
      </c>
      <c r="SAS1906" s="1193"/>
      <c r="SAT1906" s="1193"/>
      <c r="SAU1906" s="2153" t="s">
        <v>769</v>
      </c>
      <c r="SAV1906" s="1800" t="s">
        <v>745</v>
      </c>
      <c r="SAW1906" s="2156">
        <v>0</v>
      </c>
      <c r="SAX1906" s="2156">
        <v>17895</v>
      </c>
      <c r="SAY1906" s="2157">
        <v>0</v>
      </c>
      <c r="SAZ1906" s="1230">
        <f t="shared" si="3681"/>
        <v>0</v>
      </c>
      <c r="SBA1906" s="1193"/>
      <c r="SBB1906" s="1193"/>
      <c r="SBC1906" s="2153" t="s">
        <v>769</v>
      </c>
      <c r="SBD1906" s="1800" t="s">
        <v>745</v>
      </c>
      <c r="SBE1906" s="2156">
        <v>0</v>
      </c>
      <c r="SBF1906" s="2156">
        <v>17895</v>
      </c>
      <c r="SBG1906" s="2157">
        <v>0</v>
      </c>
      <c r="SBH1906" s="1230">
        <f t="shared" si="3683"/>
        <v>0</v>
      </c>
      <c r="SBI1906" s="1193"/>
      <c r="SBJ1906" s="1193"/>
      <c r="SBK1906" s="2153" t="s">
        <v>769</v>
      </c>
      <c r="SBL1906" s="1800" t="s">
        <v>745</v>
      </c>
      <c r="SBM1906" s="2156">
        <v>0</v>
      </c>
      <c r="SBN1906" s="2156">
        <v>17895</v>
      </c>
      <c r="SBO1906" s="2157">
        <v>0</v>
      </c>
      <c r="SBP1906" s="1230">
        <f t="shared" si="3685"/>
        <v>0</v>
      </c>
      <c r="SBQ1906" s="1193"/>
      <c r="SBR1906" s="1193"/>
      <c r="SBS1906" s="2153" t="s">
        <v>769</v>
      </c>
      <c r="SBT1906" s="1800" t="s">
        <v>745</v>
      </c>
      <c r="SBU1906" s="2156">
        <v>0</v>
      </c>
      <c r="SBV1906" s="2156">
        <v>17895</v>
      </c>
      <c r="SBW1906" s="2157">
        <v>0</v>
      </c>
      <c r="SBX1906" s="1230">
        <f t="shared" si="3687"/>
        <v>0</v>
      </c>
      <c r="SBY1906" s="1193"/>
      <c r="SBZ1906" s="1193"/>
      <c r="SCA1906" s="2153" t="s">
        <v>769</v>
      </c>
      <c r="SCB1906" s="1800" t="s">
        <v>745</v>
      </c>
      <c r="SCC1906" s="2156">
        <v>0</v>
      </c>
      <c r="SCD1906" s="2156">
        <v>17895</v>
      </c>
      <c r="SCE1906" s="2157">
        <v>0</v>
      </c>
      <c r="SCF1906" s="1230">
        <f t="shared" si="3689"/>
        <v>0</v>
      </c>
      <c r="SCG1906" s="1193"/>
      <c r="SCH1906" s="1193"/>
      <c r="SCI1906" s="2153" t="s">
        <v>769</v>
      </c>
      <c r="SCJ1906" s="1800" t="s">
        <v>745</v>
      </c>
      <c r="SCK1906" s="2156">
        <v>0</v>
      </c>
      <c r="SCL1906" s="2156">
        <v>17895</v>
      </c>
      <c r="SCM1906" s="2157">
        <v>0</v>
      </c>
      <c r="SCN1906" s="1230">
        <f t="shared" si="3691"/>
        <v>0</v>
      </c>
      <c r="SCO1906" s="1193"/>
      <c r="SCP1906" s="1193"/>
      <c r="SCQ1906" s="2153" t="s">
        <v>769</v>
      </c>
      <c r="SCR1906" s="1800" t="s">
        <v>745</v>
      </c>
      <c r="SCS1906" s="2156">
        <v>0</v>
      </c>
      <c r="SCT1906" s="2156">
        <v>17895</v>
      </c>
      <c r="SCU1906" s="2157">
        <v>0</v>
      </c>
      <c r="SCV1906" s="1230">
        <f t="shared" si="3693"/>
        <v>0</v>
      </c>
      <c r="SCW1906" s="1193"/>
      <c r="SCX1906" s="1193"/>
      <c r="SCY1906" s="2153" t="s">
        <v>769</v>
      </c>
      <c r="SCZ1906" s="1800" t="s">
        <v>745</v>
      </c>
      <c r="SDA1906" s="2156">
        <v>0</v>
      </c>
      <c r="SDB1906" s="2156">
        <v>17895</v>
      </c>
      <c r="SDC1906" s="2157">
        <v>0</v>
      </c>
      <c r="SDD1906" s="1230">
        <f t="shared" si="3695"/>
        <v>0</v>
      </c>
      <c r="SDE1906" s="1193"/>
      <c r="SDF1906" s="1193"/>
      <c r="SDG1906" s="2153" t="s">
        <v>769</v>
      </c>
      <c r="SDH1906" s="1800" t="s">
        <v>745</v>
      </c>
      <c r="SDI1906" s="2156">
        <v>0</v>
      </c>
      <c r="SDJ1906" s="2156">
        <v>17895</v>
      </c>
      <c r="SDK1906" s="2157">
        <v>0</v>
      </c>
      <c r="SDL1906" s="1230">
        <f t="shared" si="3697"/>
        <v>0</v>
      </c>
      <c r="SDM1906" s="1193"/>
      <c r="SDN1906" s="1193"/>
      <c r="SDO1906" s="2153" t="s">
        <v>769</v>
      </c>
      <c r="SDP1906" s="1800" t="s">
        <v>745</v>
      </c>
      <c r="SDQ1906" s="2156">
        <v>0</v>
      </c>
      <c r="SDR1906" s="2156">
        <v>17895</v>
      </c>
      <c r="SDS1906" s="2157">
        <v>0</v>
      </c>
      <c r="SDT1906" s="1230">
        <f t="shared" si="3699"/>
        <v>0</v>
      </c>
      <c r="SDU1906" s="1193"/>
      <c r="SDV1906" s="1193"/>
      <c r="SDW1906" s="2153" t="s">
        <v>769</v>
      </c>
      <c r="SDX1906" s="1800" t="s">
        <v>745</v>
      </c>
      <c r="SDY1906" s="2156">
        <v>0</v>
      </c>
      <c r="SDZ1906" s="2156">
        <v>17895</v>
      </c>
      <c r="SEA1906" s="2157">
        <v>0</v>
      </c>
      <c r="SEB1906" s="1230">
        <f t="shared" si="3701"/>
        <v>0</v>
      </c>
      <c r="SEC1906" s="1193"/>
      <c r="SED1906" s="1193"/>
      <c r="SEE1906" s="2153" t="s">
        <v>769</v>
      </c>
      <c r="SEF1906" s="1800" t="s">
        <v>745</v>
      </c>
      <c r="SEG1906" s="2156">
        <v>0</v>
      </c>
      <c r="SEH1906" s="2156">
        <v>17895</v>
      </c>
      <c r="SEI1906" s="2157">
        <v>0</v>
      </c>
      <c r="SEJ1906" s="1230">
        <f t="shared" si="3703"/>
        <v>0</v>
      </c>
      <c r="SEK1906" s="1193"/>
      <c r="SEL1906" s="1193"/>
      <c r="SEM1906" s="2153" t="s">
        <v>769</v>
      </c>
      <c r="SEN1906" s="1800" t="s">
        <v>745</v>
      </c>
      <c r="SEO1906" s="2156">
        <v>0</v>
      </c>
      <c r="SEP1906" s="2156">
        <v>17895</v>
      </c>
      <c r="SEQ1906" s="2157">
        <v>0</v>
      </c>
      <c r="SER1906" s="1230">
        <f t="shared" si="3705"/>
        <v>0</v>
      </c>
      <c r="SES1906" s="1193"/>
      <c r="SET1906" s="1193"/>
      <c r="SEU1906" s="2153" t="s">
        <v>769</v>
      </c>
      <c r="SEV1906" s="1800" t="s">
        <v>745</v>
      </c>
      <c r="SEW1906" s="2156">
        <v>0</v>
      </c>
      <c r="SEX1906" s="2156">
        <v>17895</v>
      </c>
      <c r="SEY1906" s="2157">
        <v>0</v>
      </c>
      <c r="SEZ1906" s="1230">
        <f t="shared" si="3707"/>
        <v>0</v>
      </c>
      <c r="SFA1906" s="1193"/>
      <c r="SFB1906" s="1193"/>
      <c r="SFC1906" s="2153" t="s">
        <v>769</v>
      </c>
      <c r="SFD1906" s="1800" t="s">
        <v>745</v>
      </c>
      <c r="SFE1906" s="2156">
        <v>0</v>
      </c>
      <c r="SFF1906" s="2156">
        <v>17895</v>
      </c>
      <c r="SFG1906" s="2157">
        <v>0</v>
      </c>
      <c r="SFH1906" s="1230">
        <f t="shared" si="3709"/>
        <v>0</v>
      </c>
      <c r="SFI1906" s="1193"/>
      <c r="SFJ1906" s="1193"/>
      <c r="SFK1906" s="2153" t="s">
        <v>769</v>
      </c>
      <c r="SFL1906" s="1800" t="s">
        <v>745</v>
      </c>
      <c r="SFM1906" s="2156">
        <v>0</v>
      </c>
      <c r="SFN1906" s="2156">
        <v>17895</v>
      </c>
      <c r="SFO1906" s="2157">
        <v>0</v>
      </c>
      <c r="SFP1906" s="1230">
        <f t="shared" si="3711"/>
        <v>0</v>
      </c>
      <c r="SFQ1906" s="1193"/>
      <c r="SFR1906" s="1193"/>
      <c r="SFS1906" s="2153" t="s">
        <v>769</v>
      </c>
      <c r="SFT1906" s="1800" t="s">
        <v>745</v>
      </c>
      <c r="SFU1906" s="2156">
        <v>0</v>
      </c>
      <c r="SFV1906" s="2156">
        <v>17895</v>
      </c>
      <c r="SFW1906" s="2157">
        <v>0</v>
      </c>
      <c r="SFX1906" s="1230">
        <f t="shared" si="3713"/>
        <v>0</v>
      </c>
      <c r="SFY1906" s="1193"/>
      <c r="SFZ1906" s="1193"/>
      <c r="SGA1906" s="2153" t="s">
        <v>769</v>
      </c>
      <c r="SGB1906" s="1800" t="s">
        <v>745</v>
      </c>
      <c r="SGC1906" s="2156">
        <v>0</v>
      </c>
      <c r="SGD1906" s="2156">
        <v>17895</v>
      </c>
      <c r="SGE1906" s="2157">
        <v>0</v>
      </c>
      <c r="SGF1906" s="1230">
        <f t="shared" si="3715"/>
        <v>0</v>
      </c>
      <c r="SGG1906" s="1193"/>
      <c r="SGH1906" s="1193"/>
      <c r="SGI1906" s="2153" t="s">
        <v>769</v>
      </c>
      <c r="SGJ1906" s="1800" t="s">
        <v>745</v>
      </c>
      <c r="SGK1906" s="2156">
        <v>0</v>
      </c>
      <c r="SGL1906" s="2156">
        <v>17895</v>
      </c>
      <c r="SGM1906" s="2157">
        <v>0</v>
      </c>
      <c r="SGN1906" s="1230">
        <f t="shared" si="3717"/>
        <v>0</v>
      </c>
      <c r="SGO1906" s="1193"/>
      <c r="SGP1906" s="1193"/>
      <c r="SGQ1906" s="2153" t="s">
        <v>769</v>
      </c>
      <c r="SGR1906" s="1800" t="s">
        <v>745</v>
      </c>
      <c r="SGS1906" s="2156">
        <v>0</v>
      </c>
      <c r="SGT1906" s="2156">
        <v>17895</v>
      </c>
      <c r="SGU1906" s="2157">
        <v>0</v>
      </c>
      <c r="SGV1906" s="1230">
        <f t="shared" si="3719"/>
        <v>0</v>
      </c>
      <c r="SGW1906" s="1193"/>
      <c r="SGX1906" s="1193"/>
      <c r="SGY1906" s="2153" t="s">
        <v>769</v>
      </c>
      <c r="SGZ1906" s="1800" t="s">
        <v>745</v>
      </c>
      <c r="SHA1906" s="2156">
        <v>0</v>
      </c>
      <c r="SHB1906" s="2156">
        <v>17895</v>
      </c>
      <c r="SHC1906" s="2157">
        <v>0</v>
      </c>
      <c r="SHD1906" s="1230">
        <f t="shared" si="3721"/>
        <v>0</v>
      </c>
      <c r="SHE1906" s="1193"/>
      <c r="SHF1906" s="1193"/>
      <c r="SHG1906" s="2153" t="s">
        <v>769</v>
      </c>
      <c r="SHH1906" s="1800" t="s">
        <v>745</v>
      </c>
      <c r="SHI1906" s="2156">
        <v>0</v>
      </c>
      <c r="SHJ1906" s="2156">
        <v>17895</v>
      </c>
      <c r="SHK1906" s="2157">
        <v>0</v>
      </c>
      <c r="SHL1906" s="1230">
        <f t="shared" si="3723"/>
        <v>0</v>
      </c>
      <c r="SHM1906" s="1193"/>
      <c r="SHN1906" s="1193"/>
      <c r="SHO1906" s="2153" t="s">
        <v>769</v>
      </c>
      <c r="SHP1906" s="1800" t="s">
        <v>745</v>
      </c>
      <c r="SHQ1906" s="2156">
        <v>0</v>
      </c>
      <c r="SHR1906" s="2156">
        <v>17895</v>
      </c>
      <c r="SHS1906" s="2157">
        <v>0</v>
      </c>
      <c r="SHT1906" s="1230">
        <f t="shared" si="3725"/>
        <v>0</v>
      </c>
      <c r="SHU1906" s="1193"/>
      <c r="SHV1906" s="1193"/>
      <c r="SHW1906" s="2153" t="s">
        <v>769</v>
      </c>
      <c r="SHX1906" s="1800" t="s">
        <v>745</v>
      </c>
      <c r="SHY1906" s="2156">
        <v>0</v>
      </c>
      <c r="SHZ1906" s="2156">
        <v>17895</v>
      </c>
      <c r="SIA1906" s="2157">
        <v>0</v>
      </c>
      <c r="SIB1906" s="1230">
        <f t="shared" si="3727"/>
        <v>0</v>
      </c>
      <c r="SIC1906" s="1193"/>
      <c r="SID1906" s="1193"/>
      <c r="SIE1906" s="2153" t="s">
        <v>769</v>
      </c>
      <c r="SIF1906" s="1800" t="s">
        <v>745</v>
      </c>
      <c r="SIG1906" s="2156">
        <v>0</v>
      </c>
      <c r="SIH1906" s="2156">
        <v>17895</v>
      </c>
      <c r="SII1906" s="2157">
        <v>0</v>
      </c>
      <c r="SIJ1906" s="1230">
        <f t="shared" si="3729"/>
        <v>0</v>
      </c>
      <c r="SIK1906" s="1193"/>
      <c r="SIL1906" s="1193"/>
      <c r="SIM1906" s="2153" t="s">
        <v>769</v>
      </c>
      <c r="SIN1906" s="1800" t="s">
        <v>745</v>
      </c>
      <c r="SIO1906" s="2156">
        <v>0</v>
      </c>
      <c r="SIP1906" s="2156">
        <v>17895</v>
      </c>
      <c r="SIQ1906" s="2157">
        <v>0</v>
      </c>
      <c r="SIR1906" s="1230">
        <f t="shared" si="3731"/>
        <v>0</v>
      </c>
      <c r="SIS1906" s="1193"/>
      <c r="SIT1906" s="1193"/>
      <c r="SIU1906" s="2153" t="s">
        <v>769</v>
      </c>
      <c r="SIV1906" s="1800" t="s">
        <v>745</v>
      </c>
      <c r="SIW1906" s="2156">
        <v>0</v>
      </c>
      <c r="SIX1906" s="2156">
        <v>17895</v>
      </c>
      <c r="SIY1906" s="2157">
        <v>0</v>
      </c>
      <c r="SIZ1906" s="1230">
        <f t="shared" si="3733"/>
        <v>0</v>
      </c>
      <c r="SJA1906" s="1193"/>
      <c r="SJB1906" s="1193"/>
      <c r="SJC1906" s="2153" t="s">
        <v>769</v>
      </c>
      <c r="SJD1906" s="1800" t="s">
        <v>745</v>
      </c>
      <c r="SJE1906" s="2156">
        <v>0</v>
      </c>
      <c r="SJF1906" s="2156">
        <v>17895</v>
      </c>
      <c r="SJG1906" s="2157">
        <v>0</v>
      </c>
      <c r="SJH1906" s="1230">
        <f t="shared" si="3735"/>
        <v>0</v>
      </c>
      <c r="SJI1906" s="1193"/>
      <c r="SJJ1906" s="1193"/>
      <c r="SJK1906" s="2153" t="s">
        <v>769</v>
      </c>
      <c r="SJL1906" s="1800" t="s">
        <v>745</v>
      </c>
      <c r="SJM1906" s="2156">
        <v>0</v>
      </c>
      <c r="SJN1906" s="2156">
        <v>17895</v>
      </c>
      <c r="SJO1906" s="2157">
        <v>0</v>
      </c>
      <c r="SJP1906" s="1230">
        <f t="shared" si="3737"/>
        <v>0</v>
      </c>
      <c r="SJQ1906" s="1193"/>
      <c r="SJR1906" s="1193"/>
      <c r="SJS1906" s="2153" t="s">
        <v>769</v>
      </c>
      <c r="SJT1906" s="1800" t="s">
        <v>745</v>
      </c>
      <c r="SJU1906" s="2156">
        <v>0</v>
      </c>
      <c r="SJV1906" s="2156">
        <v>17895</v>
      </c>
      <c r="SJW1906" s="2157">
        <v>0</v>
      </c>
      <c r="SJX1906" s="1230">
        <f t="shared" si="3739"/>
        <v>0</v>
      </c>
      <c r="SJY1906" s="1193"/>
      <c r="SJZ1906" s="1193"/>
      <c r="SKA1906" s="2153" t="s">
        <v>769</v>
      </c>
      <c r="SKB1906" s="1800" t="s">
        <v>745</v>
      </c>
      <c r="SKC1906" s="2156">
        <v>0</v>
      </c>
      <c r="SKD1906" s="2156">
        <v>17895</v>
      </c>
      <c r="SKE1906" s="2157">
        <v>0</v>
      </c>
      <c r="SKF1906" s="1230">
        <f t="shared" si="3741"/>
        <v>0</v>
      </c>
      <c r="SKG1906" s="1193"/>
      <c r="SKH1906" s="1193"/>
      <c r="SKI1906" s="2153" t="s">
        <v>769</v>
      </c>
      <c r="SKJ1906" s="1800" t="s">
        <v>745</v>
      </c>
      <c r="SKK1906" s="2156">
        <v>0</v>
      </c>
      <c r="SKL1906" s="2156">
        <v>17895</v>
      </c>
      <c r="SKM1906" s="2157">
        <v>0</v>
      </c>
      <c r="SKN1906" s="1230">
        <f t="shared" si="3743"/>
        <v>0</v>
      </c>
      <c r="SKO1906" s="1193"/>
      <c r="SKP1906" s="1193"/>
      <c r="SKQ1906" s="2153" t="s">
        <v>769</v>
      </c>
      <c r="SKR1906" s="1800" t="s">
        <v>745</v>
      </c>
      <c r="SKS1906" s="2156">
        <v>0</v>
      </c>
      <c r="SKT1906" s="2156">
        <v>17895</v>
      </c>
      <c r="SKU1906" s="2157">
        <v>0</v>
      </c>
      <c r="SKV1906" s="1230">
        <f t="shared" si="3745"/>
        <v>0</v>
      </c>
      <c r="SKW1906" s="1193"/>
      <c r="SKX1906" s="1193"/>
      <c r="SKY1906" s="2153" t="s">
        <v>769</v>
      </c>
      <c r="SKZ1906" s="1800" t="s">
        <v>745</v>
      </c>
      <c r="SLA1906" s="2156">
        <v>0</v>
      </c>
      <c r="SLB1906" s="2156">
        <v>17895</v>
      </c>
      <c r="SLC1906" s="2157">
        <v>0</v>
      </c>
      <c r="SLD1906" s="1230">
        <f t="shared" si="3747"/>
        <v>0</v>
      </c>
      <c r="SLE1906" s="1193"/>
      <c r="SLF1906" s="1193"/>
      <c r="SLG1906" s="2153" t="s">
        <v>769</v>
      </c>
      <c r="SLH1906" s="1800" t="s">
        <v>745</v>
      </c>
      <c r="SLI1906" s="2156">
        <v>0</v>
      </c>
      <c r="SLJ1906" s="2156">
        <v>17895</v>
      </c>
      <c r="SLK1906" s="2157">
        <v>0</v>
      </c>
      <c r="SLL1906" s="1230">
        <f t="shared" si="3749"/>
        <v>0</v>
      </c>
      <c r="SLM1906" s="1193"/>
      <c r="SLN1906" s="1193"/>
      <c r="SLO1906" s="2153" t="s">
        <v>769</v>
      </c>
      <c r="SLP1906" s="1800" t="s">
        <v>745</v>
      </c>
      <c r="SLQ1906" s="2156">
        <v>0</v>
      </c>
      <c r="SLR1906" s="2156">
        <v>17895</v>
      </c>
      <c r="SLS1906" s="2157">
        <v>0</v>
      </c>
      <c r="SLT1906" s="1230">
        <f t="shared" si="3751"/>
        <v>0</v>
      </c>
      <c r="SLU1906" s="1193"/>
      <c r="SLV1906" s="1193"/>
      <c r="SLW1906" s="2153" t="s">
        <v>769</v>
      </c>
      <c r="SLX1906" s="1800" t="s">
        <v>745</v>
      </c>
      <c r="SLY1906" s="2156">
        <v>0</v>
      </c>
      <c r="SLZ1906" s="2156">
        <v>17895</v>
      </c>
      <c r="SMA1906" s="2157">
        <v>0</v>
      </c>
      <c r="SMB1906" s="1230">
        <f t="shared" si="3753"/>
        <v>0</v>
      </c>
      <c r="SMC1906" s="1193"/>
      <c r="SMD1906" s="1193"/>
      <c r="SME1906" s="2153" t="s">
        <v>769</v>
      </c>
      <c r="SMF1906" s="1800" t="s">
        <v>745</v>
      </c>
      <c r="SMG1906" s="2156">
        <v>0</v>
      </c>
      <c r="SMH1906" s="2156">
        <v>17895</v>
      </c>
      <c r="SMI1906" s="2157">
        <v>0</v>
      </c>
      <c r="SMJ1906" s="1230">
        <f t="shared" si="3755"/>
        <v>0</v>
      </c>
      <c r="SMK1906" s="1193"/>
      <c r="SML1906" s="1193"/>
      <c r="SMM1906" s="2153" t="s">
        <v>769</v>
      </c>
      <c r="SMN1906" s="1800" t="s">
        <v>745</v>
      </c>
      <c r="SMO1906" s="2156">
        <v>0</v>
      </c>
      <c r="SMP1906" s="2156">
        <v>17895</v>
      </c>
      <c r="SMQ1906" s="2157">
        <v>0</v>
      </c>
      <c r="SMR1906" s="1230">
        <f t="shared" si="3757"/>
        <v>0</v>
      </c>
      <c r="SMS1906" s="1193"/>
      <c r="SMT1906" s="1193"/>
      <c r="SMU1906" s="2153" t="s">
        <v>769</v>
      </c>
      <c r="SMV1906" s="1800" t="s">
        <v>745</v>
      </c>
      <c r="SMW1906" s="2156">
        <v>0</v>
      </c>
      <c r="SMX1906" s="2156">
        <v>17895</v>
      </c>
      <c r="SMY1906" s="2157">
        <v>0</v>
      </c>
      <c r="SMZ1906" s="1230">
        <f t="shared" si="3759"/>
        <v>0</v>
      </c>
      <c r="SNA1906" s="1193"/>
      <c r="SNB1906" s="1193"/>
      <c r="SNC1906" s="2153" t="s">
        <v>769</v>
      </c>
      <c r="SND1906" s="1800" t="s">
        <v>745</v>
      </c>
      <c r="SNE1906" s="2156">
        <v>0</v>
      </c>
      <c r="SNF1906" s="2156">
        <v>17895</v>
      </c>
      <c r="SNG1906" s="2157">
        <v>0</v>
      </c>
      <c r="SNH1906" s="1230">
        <f t="shared" si="3761"/>
        <v>0</v>
      </c>
      <c r="SNI1906" s="1193"/>
      <c r="SNJ1906" s="1193"/>
      <c r="SNK1906" s="2153" t="s">
        <v>769</v>
      </c>
      <c r="SNL1906" s="1800" t="s">
        <v>745</v>
      </c>
      <c r="SNM1906" s="2156">
        <v>0</v>
      </c>
      <c r="SNN1906" s="2156">
        <v>17895</v>
      </c>
      <c r="SNO1906" s="2157">
        <v>0</v>
      </c>
      <c r="SNP1906" s="1230">
        <f t="shared" si="3763"/>
        <v>0</v>
      </c>
      <c r="SNQ1906" s="1193"/>
      <c r="SNR1906" s="1193"/>
      <c r="SNS1906" s="2153" t="s">
        <v>769</v>
      </c>
      <c r="SNT1906" s="1800" t="s">
        <v>745</v>
      </c>
      <c r="SNU1906" s="2156">
        <v>0</v>
      </c>
      <c r="SNV1906" s="2156">
        <v>17895</v>
      </c>
      <c r="SNW1906" s="2157">
        <v>0</v>
      </c>
      <c r="SNX1906" s="1230">
        <f t="shared" si="3765"/>
        <v>0</v>
      </c>
      <c r="SNY1906" s="1193"/>
      <c r="SNZ1906" s="1193"/>
      <c r="SOA1906" s="2153" t="s">
        <v>769</v>
      </c>
      <c r="SOB1906" s="1800" t="s">
        <v>745</v>
      </c>
      <c r="SOC1906" s="2156">
        <v>0</v>
      </c>
      <c r="SOD1906" s="2156">
        <v>17895</v>
      </c>
      <c r="SOE1906" s="2157">
        <v>0</v>
      </c>
      <c r="SOF1906" s="1230">
        <f t="shared" si="3767"/>
        <v>0</v>
      </c>
      <c r="SOG1906" s="1193"/>
      <c r="SOH1906" s="1193"/>
      <c r="SOI1906" s="2153" t="s">
        <v>769</v>
      </c>
      <c r="SOJ1906" s="1800" t="s">
        <v>745</v>
      </c>
      <c r="SOK1906" s="2156">
        <v>0</v>
      </c>
      <c r="SOL1906" s="2156">
        <v>17895</v>
      </c>
      <c r="SOM1906" s="2157">
        <v>0</v>
      </c>
      <c r="SON1906" s="1230">
        <f t="shared" si="3769"/>
        <v>0</v>
      </c>
      <c r="SOO1906" s="1193"/>
      <c r="SOP1906" s="1193"/>
      <c r="SOQ1906" s="2153" t="s">
        <v>769</v>
      </c>
      <c r="SOR1906" s="1800" t="s">
        <v>745</v>
      </c>
      <c r="SOS1906" s="2156">
        <v>0</v>
      </c>
      <c r="SOT1906" s="2156">
        <v>17895</v>
      </c>
      <c r="SOU1906" s="2157">
        <v>0</v>
      </c>
      <c r="SOV1906" s="1230">
        <f t="shared" si="3771"/>
        <v>0</v>
      </c>
      <c r="SOW1906" s="1193"/>
      <c r="SOX1906" s="1193"/>
      <c r="SOY1906" s="2153" t="s">
        <v>769</v>
      </c>
      <c r="SOZ1906" s="1800" t="s">
        <v>745</v>
      </c>
      <c r="SPA1906" s="2156">
        <v>0</v>
      </c>
      <c r="SPB1906" s="2156">
        <v>17895</v>
      </c>
      <c r="SPC1906" s="2157">
        <v>0</v>
      </c>
      <c r="SPD1906" s="1230">
        <f t="shared" si="3773"/>
        <v>0</v>
      </c>
      <c r="SPE1906" s="1193"/>
      <c r="SPF1906" s="1193"/>
      <c r="SPG1906" s="2153" t="s">
        <v>769</v>
      </c>
      <c r="SPH1906" s="1800" t="s">
        <v>745</v>
      </c>
      <c r="SPI1906" s="2156">
        <v>0</v>
      </c>
      <c r="SPJ1906" s="2156">
        <v>17895</v>
      </c>
      <c r="SPK1906" s="2157">
        <v>0</v>
      </c>
      <c r="SPL1906" s="1230">
        <f t="shared" si="3775"/>
        <v>0</v>
      </c>
      <c r="SPM1906" s="1193"/>
      <c r="SPN1906" s="1193"/>
      <c r="SPO1906" s="2153" t="s">
        <v>769</v>
      </c>
      <c r="SPP1906" s="1800" t="s">
        <v>745</v>
      </c>
      <c r="SPQ1906" s="2156">
        <v>0</v>
      </c>
      <c r="SPR1906" s="2156">
        <v>17895</v>
      </c>
      <c r="SPS1906" s="2157">
        <v>0</v>
      </c>
      <c r="SPT1906" s="1230">
        <f t="shared" si="3777"/>
        <v>0</v>
      </c>
      <c r="SPU1906" s="1193"/>
      <c r="SPV1906" s="1193"/>
      <c r="SPW1906" s="2153" t="s">
        <v>769</v>
      </c>
      <c r="SPX1906" s="1800" t="s">
        <v>745</v>
      </c>
      <c r="SPY1906" s="2156">
        <v>0</v>
      </c>
      <c r="SPZ1906" s="2156">
        <v>17895</v>
      </c>
      <c r="SQA1906" s="2157">
        <v>0</v>
      </c>
      <c r="SQB1906" s="1230">
        <f t="shared" si="3779"/>
        <v>0</v>
      </c>
      <c r="SQC1906" s="1193"/>
      <c r="SQD1906" s="1193"/>
      <c r="SQE1906" s="2153" t="s">
        <v>769</v>
      </c>
      <c r="SQF1906" s="1800" t="s">
        <v>745</v>
      </c>
      <c r="SQG1906" s="2156">
        <v>0</v>
      </c>
      <c r="SQH1906" s="2156">
        <v>17895</v>
      </c>
      <c r="SQI1906" s="2157">
        <v>0</v>
      </c>
      <c r="SQJ1906" s="1230">
        <f t="shared" si="3781"/>
        <v>0</v>
      </c>
      <c r="SQK1906" s="1193"/>
      <c r="SQL1906" s="1193"/>
      <c r="SQM1906" s="2153" t="s">
        <v>769</v>
      </c>
      <c r="SQN1906" s="1800" t="s">
        <v>745</v>
      </c>
      <c r="SQO1906" s="2156">
        <v>0</v>
      </c>
      <c r="SQP1906" s="2156">
        <v>17895</v>
      </c>
      <c r="SQQ1906" s="2157">
        <v>0</v>
      </c>
      <c r="SQR1906" s="1230">
        <f t="shared" si="3783"/>
        <v>0</v>
      </c>
      <c r="SQS1906" s="1193"/>
      <c r="SQT1906" s="1193"/>
      <c r="SQU1906" s="2153" t="s">
        <v>769</v>
      </c>
      <c r="SQV1906" s="1800" t="s">
        <v>745</v>
      </c>
      <c r="SQW1906" s="2156">
        <v>0</v>
      </c>
      <c r="SQX1906" s="2156">
        <v>17895</v>
      </c>
      <c r="SQY1906" s="2157">
        <v>0</v>
      </c>
      <c r="SQZ1906" s="1230">
        <f t="shared" si="3785"/>
        <v>0</v>
      </c>
      <c r="SRA1906" s="1193"/>
      <c r="SRB1906" s="1193"/>
      <c r="SRC1906" s="2153" t="s">
        <v>769</v>
      </c>
      <c r="SRD1906" s="1800" t="s">
        <v>745</v>
      </c>
      <c r="SRE1906" s="2156">
        <v>0</v>
      </c>
      <c r="SRF1906" s="2156">
        <v>17895</v>
      </c>
      <c r="SRG1906" s="2157">
        <v>0</v>
      </c>
      <c r="SRH1906" s="1230">
        <f t="shared" si="3787"/>
        <v>0</v>
      </c>
      <c r="SRI1906" s="1193"/>
      <c r="SRJ1906" s="1193"/>
      <c r="SRK1906" s="2153" t="s">
        <v>769</v>
      </c>
      <c r="SRL1906" s="1800" t="s">
        <v>745</v>
      </c>
      <c r="SRM1906" s="2156">
        <v>0</v>
      </c>
      <c r="SRN1906" s="2156">
        <v>17895</v>
      </c>
      <c r="SRO1906" s="2157">
        <v>0</v>
      </c>
      <c r="SRP1906" s="1230">
        <f t="shared" si="3789"/>
        <v>0</v>
      </c>
      <c r="SRQ1906" s="1193"/>
      <c r="SRR1906" s="1193"/>
      <c r="SRS1906" s="2153" t="s">
        <v>769</v>
      </c>
      <c r="SRT1906" s="1800" t="s">
        <v>745</v>
      </c>
      <c r="SRU1906" s="2156">
        <v>0</v>
      </c>
      <c r="SRV1906" s="2156">
        <v>17895</v>
      </c>
      <c r="SRW1906" s="2157">
        <v>0</v>
      </c>
      <c r="SRX1906" s="1230">
        <f t="shared" si="3791"/>
        <v>0</v>
      </c>
      <c r="SRY1906" s="1193"/>
      <c r="SRZ1906" s="1193"/>
      <c r="SSA1906" s="2153" t="s">
        <v>769</v>
      </c>
      <c r="SSB1906" s="1800" t="s">
        <v>745</v>
      </c>
      <c r="SSC1906" s="2156">
        <v>0</v>
      </c>
      <c r="SSD1906" s="2156">
        <v>17895</v>
      </c>
      <c r="SSE1906" s="2157">
        <v>0</v>
      </c>
      <c r="SSF1906" s="1230">
        <f t="shared" si="3793"/>
        <v>0</v>
      </c>
      <c r="SSG1906" s="1193"/>
      <c r="SSH1906" s="1193"/>
      <c r="SSI1906" s="2153" t="s">
        <v>769</v>
      </c>
      <c r="SSJ1906" s="1800" t="s">
        <v>745</v>
      </c>
      <c r="SSK1906" s="2156">
        <v>0</v>
      </c>
      <c r="SSL1906" s="2156">
        <v>17895</v>
      </c>
      <c r="SSM1906" s="2157">
        <v>0</v>
      </c>
      <c r="SSN1906" s="1230">
        <f t="shared" si="3795"/>
        <v>0</v>
      </c>
      <c r="SSO1906" s="1193"/>
      <c r="SSP1906" s="1193"/>
      <c r="SSQ1906" s="2153" t="s">
        <v>769</v>
      </c>
      <c r="SSR1906" s="1800" t="s">
        <v>745</v>
      </c>
      <c r="SSS1906" s="2156">
        <v>0</v>
      </c>
      <c r="SST1906" s="2156">
        <v>17895</v>
      </c>
      <c r="SSU1906" s="2157">
        <v>0</v>
      </c>
      <c r="SSV1906" s="1230">
        <f t="shared" si="3797"/>
        <v>0</v>
      </c>
      <c r="SSW1906" s="1193"/>
      <c r="SSX1906" s="1193"/>
      <c r="SSY1906" s="2153" t="s">
        <v>769</v>
      </c>
      <c r="SSZ1906" s="1800" t="s">
        <v>745</v>
      </c>
      <c r="STA1906" s="2156">
        <v>0</v>
      </c>
      <c r="STB1906" s="2156">
        <v>17895</v>
      </c>
      <c r="STC1906" s="2157">
        <v>0</v>
      </c>
      <c r="STD1906" s="1230">
        <f t="shared" si="3799"/>
        <v>0</v>
      </c>
      <c r="STE1906" s="1193"/>
      <c r="STF1906" s="1193"/>
      <c r="STG1906" s="2153" t="s">
        <v>769</v>
      </c>
      <c r="STH1906" s="1800" t="s">
        <v>745</v>
      </c>
      <c r="STI1906" s="2156">
        <v>0</v>
      </c>
      <c r="STJ1906" s="2156">
        <v>17895</v>
      </c>
      <c r="STK1906" s="2157">
        <v>0</v>
      </c>
      <c r="STL1906" s="1230">
        <f t="shared" si="3801"/>
        <v>0</v>
      </c>
      <c r="STM1906" s="1193"/>
      <c r="STN1906" s="1193"/>
      <c r="STO1906" s="2153" t="s">
        <v>769</v>
      </c>
      <c r="STP1906" s="1800" t="s">
        <v>745</v>
      </c>
      <c r="STQ1906" s="2156">
        <v>0</v>
      </c>
      <c r="STR1906" s="2156">
        <v>17895</v>
      </c>
      <c r="STS1906" s="2157">
        <v>0</v>
      </c>
      <c r="STT1906" s="1230">
        <f t="shared" si="3803"/>
        <v>0</v>
      </c>
      <c r="STU1906" s="1193"/>
      <c r="STV1906" s="1193"/>
      <c r="STW1906" s="2153" t="s">
        <v>769</v>
      </c>
      <c r="STX1906" s="1800" t="s">
        <v>745</v>
      </c>
      <c r="STY1906" s="2156">
        <v>0</v>
      </c>
      <c r="STZ1906" s="2156">
        <v>17895</v>
      </c>
      <c r="SUA1906" s="2157">
        <v>0</v>
      </c>
      <c r="SUB1906" s="1230">
        <f t="shared" si="3805"/>
        <v>0</v>
      </c>
      <c r="SUC1906" s="1193"/>
      <c r="SUD1906" s="1193"/>
      <c r="SUE1906" s="2153" t="s">
        <v>769</v>
      </c>
      <c r="SUF1906" s="1800" t="s">
        <v>745</v>
      </c>
      <c r="SUG1906" s="2156">
        <v>0</v>
      </c>
      <c r="SUH1906" s="2156">
        <v>17895</v>
      </c>
      <c r="SUI1906" s="2157">
        <v>0</v>
      </c>
      <c r="SUJ1906" s="1230">
        <f t="shared" si="3807"/>
        <v>0</v>
      </c>
      <c r="SUK1906" s="1193"/>
      <c r="SUL1906" s="1193"/>
      <c r="SUM1906" s="2153" t="s">
        <v>769</v>
      </c>
      <c r="SUN1906" s="1800" t="s">
        <v>745</v>
      </c>
      <c r="SUO1906" s="2156">
        <v>0</v>
      </c>
      <c r="SUP1906" s="2156">
        <v>17895</v>
      </c>
      <c r="SUQ1906" s="2157">
        <v>0</v>
      </c>
      <c r="SUR1906" s="1230">
        <f t="shared" si="3809"/>
        <v>0</v>
      </c>
      <c r="SUS1906" s="1193"/>
      <c r="SUT1906" s="1193"/>
      <c r="SUU1906" s="2153" t="s">
        <v>769</v>
      </c>
      <c r="SUV1906" s="1800" t="s">
        <v>745</v>
      </c>
      <c r="SUW1906" s="2156">
        <v>0</v>
      </c>
      <c r="SUX1906" s="2156">
        <v>17895</v>
      </c>
      <c r="SUY1906" s="2157">
        <v>0</v>
      </c>
      <c r="SUZ1906" s="1230">
        <f t="shared" si="3811"/>
        <v>0</v>
      </c>
      <c r="SVA1906" s="1193"/>
      <c r="SVB1906" s="1193"/>
      <c r="SVC1906" s="2153" t="s">
        <v>769</v>
      </c>
      <c r="SVD1906" s="1800" t="s">
        <v>745</v>
      </c>
      <c r="SVE1906" s="2156">
        <v>0</v>
      </c>
      <c r="SVF1906" s="2156">
        <v>17895</v>
      </c>
      <c r="SVG1906" s="2157">
        <v>0</v>
      </c>
      <c r="SVH1906" s="1230">
        <f t="shared" si="3813"/>
        <v>0</v>
      </c>
      <c r="SVI1906" s="1193"/>
      <c r="SVJ1906" s="1193"/>
      <c r="SVK1906" s="2153" t="s">
        <v>769</v>
      </c>
      <c r="SVL1906" s="1800" t="s">
        <v>745</v>
      </c>
      <c r="SVM1906" s="2156">
        <v>0</v>
      </c>
      <c r="SVN1906" s="2156">
        <v>17895</v>
      </c>
      <c r="SVO1906" s="2157">
        <v>0</v>
      </c>
      <c r="SVP1906" s="1230">
        <f t="shared" si="3815"/>
        <v>0</v>
      </c>
      <c r="SVQ1906" s="1193"/>
      <c r="SVR1906" s="1193"/>
      <c r="SVS1906" s="2153" t="s">
        <v>769</v>
      </c>
      <c r="SVT1906" s="1800" t="s">
        <v>745</v>
      </c>
      <c r="SVU1906" s="2156">
        <v>0</v>
      </c>
      <c r="SVV1906" s="2156">
        <v>17895</v>
      </c>
      <c r="SVW1906" s="2157">
        <v>0</v>
      </c>
      <c r="SVX1906" s="1230">
        <f t="shared" si="3817"/>
        <v>0</v>
      </c>
      <c r="SVY1906" s="1193"/>
      <c r="SVZ1906" s="1193"/>
      <c r="SWA1906" s="2153" t="s">
        <v>769</v>
      </c>
      <c r="SWB1906" s="1800" t="s">
        <v>745</v>
      </c>
      <c r="SWC1906" s="2156">
        <v>0</v>
      </c>
      <c r="SWD1906" s="2156">
        <v>17895</v>
      </c>
      <c r="SWE1906" s="2157">
        <v>0</v>
      </c>
      <c r="SWF1906" s="1230">
        <f t="shared" si="3819"/>
        <v>0</v>
      </c>
      <c r="SWG1906" s="1193"/>
      <c r="SWH1906" s="1193"/>
      <c r="SWI1906" s="2153" t="s">
        <v>769</v>
      </c>
      <c r="SWJ1906" s="1800" t="s">
        <v>745</v>
      </c>
      <c r="SWK1906" s="2156">
        <v>0</v>
      </c>
      <c r="SWL1906" s="2156">
        <v>17895</v>
      </c>
      <c r="SWM1906" s="2157">
        <v>0</v>
      </c>
      <c r="SWN1906" s="1230">
        <f t="shared" si="3821"/>
        <v>0</v>
      </c>
      <c r="SWO1906" s="1193"/>
      <c r="SWP1906" s="1193"/>
      <c r="SWQ1906" s="2153" t="s">
        <v>769</v>
      </c>
      <c r="SWR1906" s="1800" t="s">
        <v>745</v>
      </c>
      <c r="SWS1906" s="2156">
        <v>0</v>
      </c>
      <c r="SWT1906" s="2156">
        <v>17895</v>
      </c>
      <c r="SWU1906" s="2157">
        <v>0</v>
      </c>
      <c r="SWV1906" s="1230">
        <f t="shared" si="3823"/>
        <v>0</v>
      </c>
      <c r="SWW1906" s="1193"/>
      <c r="SWX1906" s="1193"/>
      <c r="SWY1906" s="2153" t="s">
        <v>769</v>
      </c>
      <c r="SWZ1906" s="1800" t="s">
        <v>745</v>
      </c>
      <c r="SXA1906" s="2156">
        <v>0</v>
      </c>
      <c r="SXB1906" s="2156">
        <v>17895</v>
      </c>
      <c r="SXC1906" s="2157">
        <v>0</v>
      </c>
      <c r="SXD1906" s="1230">
        <f t="shared" si="3825"/>
        <v>0</v>
      </c>
      <c r="SXE1906" s="1193"/>
      <c r="SXF1906" s="1193"/>
      <c r="SXG1906" s="2153" t="s">
        <v>769</v>
      </c>
      <c r="SXH1906" s="1800" t="s">
        <v>745</v>
      </c>
      <c r="SXI1906" s="2156">
        <v>0</v>
      </c>
      <c r="SXJ1906" s="2156">
        <v>17895</v>
      </c>
      <c r="SXK1906" s="2157">
        <v>0</v>
      </c>
      <c r="SXL1906" s="1230">
        <f t="shared" si="3827"/>
        <v>0</v>
      </c>
      <c r="SXM1906" s="1193"/>
      <c r="SXN1906" s="1193"/>
      <c r="SXO1906" s="2153" t="s">
        <v>769</v>
      </c>
      <c r="SXP1906" s="1800" t="s">
        <v>745</v>
      </c>
      <c r="SXQ1906" s="2156">
        <v>0</v>
      </c>
      <c r="SXR1906" s="2156">
        <v>17895</v>
      </c>
      <c r="SXS1906" s="2157">
        <v>0</v>
      </c>
      <c r="SXT1906" s="1230">
        <f t="shared" si="3829"/>
        <v>0</v>
      </c>
      <c r="SXU1906" s="1193"/>
      <c r="SXV1906" s="1193"/>
      <c r="SXW1906" s="2153" t="s">
        <v>769</v>
      </c>
      <c r="SXX1906" s="1800" t="s">
        <v>745</v>
      </c>
      <c r="SXY1906" s="2156">
        <v>0</v>
      </c>
      <c r="SXZ1906" s="2156">
        <v>17895</v>
      </c>
      <c r="SYA1906" s="2157">
        <v>0</v>
      </c>
      <c r="SYB1906" s="1230">
        <f t="shared" si="3831"/>
        <v>0</v>
      </c>
      <c r="SYC1906" s="1193"/>
      <c r="SYD1906" s="1193"/>
      <c r="SYE1906" s="2153" t="s">
        <v>769</v>
      </c>
      <c r="SYF1906" s="1800" t="s">
        <v>745</v>
      </c>
      <c r="SYG1906" s="2156">
        <v>0</v>
      </c>
      <c r="SYH1906" s="2156">
        <v>17895</v>
      </c>
      <c r="SYI1906" s="2157">
        <v>0</v>
      </c>
      <c r="SYJ1906" s="1230">
        <f t="shared" si="3833"/>
        <v>0</v>
      </c>
      <c r="SYK1906" s="1193"/>
      <c r="SYL1906" s="1193"/>
      <c r="SYM1906" s="2153" t="s">
        <v>769</v>
      </c>
      <c r="SYN1906" s="1800" t="s">
        <v>745</v>
      </c>
      <c r="SYO1906" s="2156">
        <v>0</v>
      </c>
      <c r="SYP1906" s="2156">
        <v>17895</v>
      </c>
      <c r="SYQ1906" s="2157">
        <v>0</v>
      </c>
      <c r="SYR1906" s="1230">
        <f t="shared" si="3835"/>
        <v>0</v>
      </c>
      <c r="SYS1906" s="1193"/>
      <c r="SYT1906" s="1193"/>
      <c r="SYU1906" s="2153" t="s">
        <v>769</v>
      </c>
      <c r="SYV1906" s="1800" t="s">
        <v>745</v>
      </c>
      <c r="SYW1906" s="2156">
        <v>0</v>
      </c>
      <c r="SYX1906" s="2156">
        <v>17895</v>
      </c>
      <c r="SYY1906" s="2157">
        <v>0</v>
      </c>
      <c r="SYZ1906" s="1230">
        <f t="shared" si="3837"/>
        <v>0</v>
      </c>
      <c r="SZA1906" s="1193"/>
      <c r="SZB1906" s="1193"/>
      <c r="SZC1906" s="2153" t="s">
        <v>769</v>
      </c>
      <c r="SZD1906" s="1800" t="s">
        <v>745</v>
      </c>
      <c r="SZE1906" s="2156">
        <v>0</v>
      </c>
      <c r="SZF1906" s="2156">
        <v>17895</v>
      </c>
      <c r="SZG1906" s="2157">
        <v>0</v>
      </c>
      <c r="SZH1906" s="1230">
        <f t="shared" si="3839"/>
        <v>0</v>
      </c>
      <c r="SZI1906" s="1193"/>
      <c r="SZJ1906" s="1193"/>
      <c r="SZK1906" s="2153" t="s">
        <v>769</v>
      </c>
      <c r="SZL1906" s="1800" t="s">
        <v>745</v>
      </c>
      <c r="SZM1906" s="2156">
        <v>0</v>
      </c>
      <c r="SZN1906" s="2156">
        <v>17895</v>
      </c>
      <c r="SZO1906" s="2157">
        <v>0</v>
      </c>
      <c r="SZP1906" s="1230">
        <f t="shared" si="3841"/>
        <v>0</v>
      </c>
      <c r="SZQ1906" s="1193"/>
      <c r="SZR1906" s="1193"/>
      <c r="SZS1906" s="2153" t="s">
        <v>769</v>
      </c>
      <c r="SZT1906" s="1800" t="s">
        <v>745</v>
      </c>
      <c r="SZU1906" s="2156">
        <v>0</v>
      </c>
      <c r="SZV1906" s="2156">
        <v>17895</v>
      </c>
      <c r="SZW1906" s="2157">
        <v>0</v>
      </c>
      <c r="SZX1906" s="1230">
        <f t="shared" si="3843"/>
        <v>0</v>
      </c>
      <c r="SZY1906" s="1193"/>
      <c r="SZZ1906" s="1193"/>
      <c r="TAA1906" s="2153" t="s">
        <v>769</v>
      </c>
      <c r="TAB1906" s="1800" t="s">
        <v>745</v>
      </c>
      <c r="TAC1906" s="2156">
        <v>0</v>
      </c>
      <c r="TAD1906" s="2156">
        <v>17895</v>
      </c>
      <c r="TAE1906" s="2157">
        <v>0</v>
      </c>
      <c r="TAF1906" s="1230">
        <f t="shared" si="3845"/>
        <v>0</v>
      </c>
      <c r="TAG1906" s="1193"/>
      <c r="TAH1906" s="1193"/>
      <c r="TAI1906" s="2153" t="s">
        <v>769</v>
      </c>
      <c r="TAJ1906" s="1800" t="s">
        <v>745</v>
      </c>
      <c r="TAK1906" s="2156">
        <v>0</v>
      </c>
      <c r="TAL1906" s="2156">
        <v>17895</v>
      </c>
      <c r="TAM1906" s="2157">
        <v>0</v>
      </c>
      <c r="TAN1906" s="1230">
        <f t="shared" si="3847"/>
        <v>0</v>
      </c>
      <c r="TAO1906" s="1193"/>
      <c r="TAP1906" s="1193"/>
      <c r="TAQ1906" s="2153" t="s">
        <v>769</v>
      </c>
      <c r="TAR1906" s="1800" t="s">
        <v>745</v>
      </c>
      <c r="TAS1906" s="2156">
        <v>0</v>
      </c>
      <c r="TAT1906" s="2156">
        <v>17895</v>
      </c>
      <c r="TAU1906" s="2157">
        <v>0</v>
      </c>
      <c r="TAV1906" s="1230">
        <f t="shared" si="3849"/>
        <v>0</v>
      </c>
      <c r="TAW1906" s="1193"/>
      <c r="TAX1906" s="1193"/>
      <c r="TAY1906" s="2153" t="s">
        <v>769</v>
      </c>
      <c r="TAZ1906" s="1800" t="s">
        <v>745</v>
      </c>
      <c r="TBA1906" s="2156">
        <v>0</v>
      </c>
      <c r="TBB1906" s="2156">
        <v>17895</v>
      </c>
      <c r="TBC1906" s="2157">
        <v>0</v>
      </c>
      <c r="TBD1906" s="1230">
        <f t="shared" si="3851"/>
        <v>0</v>
      </c>
      <c r="TBE1906" s="1193"/>
      <c r="TBF1906" s="1193"/>
      <c r="TBG1906" s="2153" t="s">
        <v>769</v>
      </c>
      <c r="TBH1906" s="1800" t="s">
        <v>745</v>
      </c>
      <c r="TBI1906" s="2156">
        <v>0</v>
      </c>
      <c r="TBJ1906" s="2156">
        <v>17895</v>
      </c>
      <c r="TBK1906" s="2157">
        <v>0</v>
      </c>
      <c r="TBL1906" s="1230">
        <f t="shared" si="3853"/>
        <v>0</v>
      </c>
      <c r="TBM1906" s="1193"/>
      <c r="TBN1906" s="1193"/>
      <c r="TBO1906" s="2153" t="s">
        <v>769</v>
      </c>
      <c r="TBP1906" s="1800" t="s">
        <v>745</v>
      </c>
      <c r="TBQ1906" s="2156">
        <v>0</v>
      </c>
      <c r="TBR1906" s="2156">
        <v>17895</v>
      </c>
      <c r="TBS1906" s="2157">
        <v>0</v>
      </c>
      <c r="TBT1906" s="1230">
        <f t="shared" si="3855"/>
        <v>0</v>
      </c>
      <c r="TBU1906" s="1193"/>
      <c r="TBV1906" s="1193"/>
      <c r="TBW1906" s="2153" t="s">
        <v>769</v>
      </c>
      <c r="TBX1906" s="1800" t="s">
        <v>745</v>
      </c>
      <c r="TBY1906" s="2156">
        <v>0</v>
      </c>
      <c r="TBZ1906" s="2156">
        <v>17895</v>
      </c>
      <c r="TCA1906" s="2157">
        <v>0</v>
      </c>
      <c r="TCB1906" s="1230">
        <f t="shared" si="3857"/>
        <v>0</v>
      </c>
      <c r="TCC1906" s="1193"/>
      <c r="TCD1906" s="1193"/>
      <c r="TCE1906" s="2153" t="s">
        <v>769</v>
      </c>
      <c r="TCF1906" s="1800" t="s">
        <v>745</v>
      </c>
      <c r="TCG1906" s="2156">
        <v>0</v>
      </c>
      <c r="TCH1906" s="2156">
        <v>17895</v>
      </c>
      <c r="TCI1906" s="2157">
        <v>0</v>
      </c>
      <c r="TCJ1906" s="1230">
        <f t="shared" si="3859"/>
        <v>0</v>
      </c>
      <c r="TCK1906" s="1193"/>
      <c r="TCL1906" s="1193"/>
      <c r="TCM1906" s="2153" t="s">
        <v>769</v>
      </c>
      <c r="TCN1906" s="1800" t="s">
        <v>745</v>
      </c>
      <c r="TCO1906" s="2156">
        <v>0</v>
      </c>
      <c r="TCP1906" s="2156">
        <v>17895</v>
      </c>
      <c r="TCQ1906" s="2157">
        <v>0</v>
      </c>
      <c r="TCR1906" s="1230">
        <f t="shared" si="3861"/>
        <v>0</v>
      </c>
      <c r="TCS1906" s="1193"/>
      <c r="TCT1906" s="1193"/>
      <c r="TCU1906" s="2153" t="s">
        <v>769</v>
      </c>
      <c r="TCV1906" s="1800" t="s">
        <v>745</v>
      </c>
      <c r="TCW1906" s="2156">
        <v>0</v>
      </c>
      <c r="TCX1906" s="2156">
        <v>17895</v>
      </c>
      <c r="TCY1906" s="2157">
        <v>0</v>
      </c>
      <c r="TCZ1906" s="1230">
        <f t="shared" si="3863"/>
        <v>0</v>
      </c>
      <c r="TDA1906" s="1193"/>
      <c r="TDB1906" s="1193"/>
      <c r="TDC1906" s="2153" t="s">
        <v>769</v>
      </c>
      <c r="TDD1906" s="1800" t="s">
        <v>745</v>
      </c>
      <c r="TDE1906" s="2156">
        <v>0</v>
      </c>
      <c r="TDF1906" s="2156">
        <v>17895</v>
      </c>
      <c r="TDG1906" s="2157">
        <v>0</v>
      </c>
      <c r="TDH1906" s="1230">
        <f t="shared" si="3865"/>
        <v>0</v>
      </c>
      <c r="TDI1906" s="1193"/>
      <c r="TDJ1906" s="1193"/>
      <c r="TDK1906" s="2153" t="s">
        <v>769</v>
      </c>
      <c r="TDL1906" s="1800" t="s">
        <v>745</v>
      </c>
      <c r="TDM1906" s="2156">
        <v>0</v>
      </c>
      <c r="TDN1906" s="2156">
        <v>17895</v>
      </c>
      <c r="TDO1906" s="2157">
        <v>0</v>
      </c>
      <c r="TDP1906" s="1230">
        <f t="shared" si="3867"/>
        <v>0</v>
      </c>
      <c r="TDQ1906" s="1193"/>
      <c r="TDR1906" s="1193"/>
      <c r="TDS1906" s="2153" t="s">
        <v>769</v>
      </c>
      <c r="TDT1906" s="1800" t="s">
        <v>745</v>
      </c>
      <c r="TDU1906" s="2156">
        <v>0</v>
      </c>
      <c r="TDV1906" s="2156">
        <v>17895</v>
      </c>
      <c r="TDW1906" s="2157">
        <v>0</v>
      </c>
      <c r="TDX1906" s="1230">
        <f t="shared" si="3869"/>
        <v>0</v>
      </c>
      <c r="TDY1906" s="1193"/>
      <c r="TDZ1906" s="1193"/>
      <c r="TEA1906" s="2153" t="s">
        <v>769</v>
      </c>
      <c r="TEB1906" s="1800" t="s">
        <v>745</v>
      </c>
      <c r="TEC1906" s="2156">
        <v>0</v>
      </c>
      <c r="TED1906" s="2156">
        <v>17895</v>
      </c>
      <c r="TEE1906" s="2157">
        <v>0</v>
      </c>
      <c r="TEF1906" s="1230">
        <f t="shared" si="3871"/>
        <v>0</v>
      </c>
      <c r="TEG1906" s="1193"/>
      <c r="TEH1906" s="1193"/>
      <c r="TEI1906" s="2153" t="s">
        <v>769</v>
      </c>
      <c r="TEJ1906" s="1800" t="s">
        <v>745</v>
      </c>
      <c r="TEK1906" s="2156">
        <v>0</v>
      </c>
      <c r="TEL1906" s="2156">
        <v>17895</v>
      </c>
      <c r="TEM1906" s="2157">
        <v>0</v>
      </c>
      <c r="TEN1906" s="1230">
        <f t="shared" si="3873"/>
        <v>0</v>
      </c>
      <c r="TEO1906" s="1193"/>
      <c r="TEP1906" s="1193"/>
      <c r="TEQ1906" s="2153" t="s">
        <v>769</v>
      </c>
      <c r="TER1906" s="1800" t="s">
        <v>745</v>
      </c>
      <c r="TES1906" s="2156">
        <v>0</v>
      </c>
      <c r="TET1906" s="2156">
        <v>17895</v>
      </c>
      <c r="TEU1906" s="2157">
        <v>0</v>
      </c>
      <c r="TEV1906" s="1230">
        <f t="shared" si="3875"/>
        <v>0</v>
      </c>
      <c r="TEW1906" s="1193"/>
      <c r="TEX1906" s="1193"/>
      <c r="TEY1906" s="2153" t="s">
        <v>769</v>
      </c>
      <c r="TEZ1906" s="1800" t="s">
        <v>745</v>
      </c>
      <c r="TFA1906" s="2156">
        <v>0</v>
      </c>
      <c r="TFB1906" s="2156">
        <v>17895</v>
      </c>
      <c r="TFC1906" s="2157">
        <v>0</v>
      </c>
      <c r="TFD1906" s="1230">
        <f t="shared" si="3877"/>
        <v>0</v>
      </c>
      <c r="TFE1906" s="1193"/>
      <c r="TFF1906" s="1193"/>
      <c r="TFG1906" s="2153" t="s">
        <v>769</v>
      </c>
      <c r="TFH1906" s="1800" t="s">
        <v>745</v>
      </c>
      <c r="TFI1906" s="2156">
        <v>0</v>
      </c>
      <c r="TFJ1906" s="2156">
        <v>17895</v>
      </c>
      <c r="TFK1906" s="2157">
        <v>0</v>
      </c>
      <c r="TFL1906" s="1230">
        <f t="shared" si="3879"/>
        <v>0</v>
      </c>
      <c r="TFM1906" s="1193"/>
      <c r="TFN1906" s="1193"/>
      <c r="TFO1906" s="2153" t="s">
        <v>769</v>
      </c>
      <c r="TFP1906" s="1800" t="s">
        <v>745</v>
      </c>
      <c r="TFQ1906" s="2156">
        <v>0</v>
      </c>
      <c r="TFR1906" s="2156">
        <v>17895</v>
      </c>
      <c r="TFS1906" s="2157">
        <v>0</v>
      </c>
      <c r="TFT1906" s="1230">
        <f t="shared" si="3881"/>
        <v>0</v>
      </c>
      <c r="TFU1906" s="1193"/>
      <c r="TFV1906" s="1193"/>
      <c r="TFW1906" s="2153" t="s">
        <v>769</v>
      </c>
      <c r="TFX1906" s="1800" t="s">
        <v>745</v>
      </c>
      <c r="TFY1906" s="2156">
        <v>0</v>
      </c>
      <c r="TFZ1906" s="2156">
        <v>17895</v>
      </c>
      <c r="TGA1906" s="2157">
        <v>0</v>
      </c>
      <c r="TGB1906" s="1230">
        <f t="shared" si="3883"/>
        <v>0</v>
      </c>
      <c r="TGC1906" s="1193"/>
      <c r="TGD1906" s="1193"/>
      <c r="TGE1906" s="2153" t="s">
        <v>769</v>
      </c>
      <c r="TGF1906" s="1800" t="s">
        <v>745</v>
      </c>
      <c r="TGG1906" s="2156">
        <v>0</v>
      </c>
      <c r="TGH1906" s="2156">
        <v>17895</v>
      </c>
      <c r="TGI1906" s="2157">
        <v>0</v>
      </c>
      <c r="TGJ1906" s="1230">
        <f t="shared" si="3885"/>
        <v>0</v>
      </c>
      <c r="TGK1906" s="1193"/>
      <c r="TGL1906" s="1193"/>
      <c r="TGM1906" s="2153" t="s">
        <v>769</v>
      </c>
      <c r="TGN1906" s="1800" t="s">
        <v>745</v>
      </c>
      <c r="TGO1906" s="2156">
        <v>0</v>
      </c>
      <c r="TGP1906" s="2156">
        <v>17895</v>
      </c>
      <c r="TGQ1906" s="2157">
        <v>0</v>
      </c>
      <c r="TGR1906" s="1230">
        <f t="shared" si="3887"/>
        <v>0</v>
      </c>
      <c r="TGS1906" s="1193"/>
      <c r="TGT1906" s="1193"/>
      <c r="TGU1906" s="2153" t="s">
        <v>769</v>
      </c>
      <c r="TGV1906" s="1800" t="s">
        <v>745</v>
      </c>
      <c r="TGW1906" s="2156">
        <v>0</v>
      </c>
      <c r="TGX1906" s="2156">
        <v>17895</v>
      </c>
      <c r="TGY1906" s="2157">
        <v>0</v>
      </c>
      <c r="TGZ1906" s="1230">
        <f t="shared" si="3889"/>
        <v>0</v>
      </c>
      <c r="THA1906" s="1193"/>
      <c r="THB1906" s="1193"/>
      <c r="THC1906" s="2153" t="s">
        <v>769</v>
      </c>
      <c r="THD1906" s="1800" t="s">
        <v>745</v>
      </c>
      <c r="THE1906" s="2156">
        <v>0</v>
      </c>
      <c r="THF1906" s="2156">
        <v>17895</v>
      </c>
      <c r="THG1906" s="2157">
        <v>0</v>
      </c>
      <c r="THH1906" s="1230">
        <f t="shared" si="3891"/>
        <v>0</v>
      </c>
      <c r="THI1906" s="1193"/>
      <c r="THJ1906" s="1193"/>
      <c r="THK1906" s="2153" t="s">
        <v>769</v>
      </c>
      <c r="THL1906" s="1800" t="s">
        <v>745</v>
      </c>
      <c r="THM1906" s="2156">
        <v>0</v>
      </c>
      <c r="THN1906" s="2156">
        <v>17895</v>
      </c>
      <c r="THO1906" s="2157">
        <v>0</v>
      </c>
      <c r="THP1906" s="1230">
        <f t="shared" si="3893"/>
        <v>0</v>
      </c>
      <c r="THQ1906" s="1193"/>
      <c r="THR1906" s="1193"/>
      <c r="THS1906" s="2153" t="s">
        <v>769</v>
      </c>
      <c r="THT1906" s="1800" t="s">
        <v>745</v>
      </c>
      <c r="THU1906" s="2156">
        <v>0</v>
      </c>
      <c r="THV1906" s="2156">
        <v>17895</v>
      </c>
      <c r="THW1906" s="2157">
        <v>0</v>
      </c>
      <c r="THX1906" s="1230">
        <f t="shared" si="3895"/>
        <v>0</v>
      </c>
      <c r="THY1906" s="1193"/>
      <c r="THZ1906" s="1193"/>
      <c r="TIA1906" s="2153" t="s">
        <v>769</v>
      </c>
      <c r="TIB1906" s="1800" t="s">
        <v>745</v>
      </c>
      <c r="TIC1906" s="2156">
        <v>0</v>
      </c>
      <c r="TID1906" s="2156">
        <v>17895</v>
      </c>
      <c r="TIE1906" s="2157">
        <v>0</v>
      </c>
      <c r="TIF1906" s="1230">
        <f t="shared" si="3897"/>
        <v>0</v>
      </c>
      <c r="TIG1906" s="1193"/>
      <c r="TIH1906" s="1193"/>
      <c r="TII1906" s="2153" t="s">
        <v>769</v>
      </c>
      <c r="TIJ1906" s="1800" t="s">
        <v>745</v>
      </c>
      <c r="TIK1906" s="2156">
        <v>0</v>
      </c>
      <c r="TIL1906" s="2156">
        <v>17895</v>
      </c>
      <c r="TIM1906" s="2157">
        <v>0</v>
      </c>
      <c r="TIN1906" s="1230">
        <f t="shared" si="3899"/>
        <v>0</v>
      </c>
      <c r="TIO1906" s="1193"/>
      <c r="TIP1906" s="1193"/>
      <c r="TIQ1906" s="2153" t="s">
        <v>769</v>
      </c>
      <c r="TIR1906" s="1800" t="s">
        <v>745</v>
      </c>
      <c r="TIS1906" s="2156">
        <v>0</v>
      </c>
      <c r="TIT1906" s="2156">
        <v>17895</v>
      </c>
      <c r="TIU1906" s="2157">
        <v>0</v>
      </c>
      <c r="TIV1906" s="1230">
        <f t="shared" si="3901"/>
        <v>0</v>
      </c>
      <c r="TIW1906" s="1193"/>
      <c r="TIX1906" s="1193"/>
      <c r="TIY1906" s="2153" t="s">
        <v>769</v>
      </c>
      <c r="TIZ1906" s="1800" t="s">
        <v>745</v>
      </c>
      <c r="TJA1906" s="2156">
        <v>0</v>
      </c>
      <c r="TJB1906" s="2156">
        <v>17895</v>
      </c>
      <c r="TJC1906" s="2157">
        <v>0</v>
      </c>
      <c r="TJD1906" s="1230">
        <f t="shared" si="3903"/>
        <v>0</v>
      </c>
      <c r="TJE1906" s="1193"/>
      <c r="TJF1906" s="1193"/>
      <c r="TJG1906" s="2153" t="s">
        <v>769</v>
      </c>
      <c r="TJH1906" s="1800" t="s">
        <v>745</v>
      </c>
      <c r="TJI1906" s="2156">
        <v>0</v>
      </c>
      <c r="TJJ1906" s="2156">
        <v>17895</v>
      </c>
      <c r="TJK1906" s="2157">
        <v>0</v>
      </c>
      <c r="TJL1906" s="1230">
        <f t="shared" si="3905"/>
        <v>0</v>
      </c>
      <c r="TJM1906" s="1193"/>
      <c r="TJN1906" s="1193"/>
      <c r="TJO1906" s="2153" t="s">
        <v>769</v>
      </c>
      <c r="TJP1906" s="1800" t="s">
        <v>745</v>
      </c>
      <c r="TJQ1906" s="2156">
        <v>0</v>
      </c>
      <c r="TJR1906" s="2156">
        <v>17895</v>
      </c>
      <c r="TJS1906" s="2157">
        <v>0</v>
      </c>
      <c r="TJT1906" s="1230">
        <f t="shared" si="3907"/>
        <v>0</v>
      </c>
      <c r="TJU1906" s="1193"/>
      <c r="TJV1906" s="1193"/>
      <c r="TJW1906" s="2153" t="s">
        <v>769</v>
      </c>
      <c r="TJX1906" s="1800" t="s">
        <v>745</v>
      </c>
      <c r="TJY1906" s="2156">
        <v>0</v>
      </c>
      <c r="TJZ1906" s="2156">
        <v>17895</v>
      </c>
      <c r="TKA1906" s="2157">
        <v>0</v>
      </c>
      <c r="TKB1906" s="1230">
        <f t="shared" si="3909"/>
        <v>0</v>
      </c>
      <c r="TKC1906" s="1193"/>
      <c r="TKD1906" s="1193"/>
      <c r="TKE1906" s="2153" t="s">
        <v>769</v>
      </c>
      <c r="TKF1906" s="1800" t="s">
        <v>745</v>
      </c>
      <c r="TKG1906" s="2156">
        <v>0</v>
      </c>
      <c r="TKH1906" s="2156">
        <v>17895</v>
      </c>
      <c r="TKI1906" s="2157">
        <v>0</v>
      </c>
      <c r="TKJ1906" s="1230">
        <f t="shared" si="3911"/>
        <v>0</v>
      </c>
      <c r="TKK1906" s="1193"/>
      <c r="TKL1906" s="1193"/>
      <c r="TKM1906" s="2153" t="s">
        <v>769</v>
      </c>
      <c r="TKN1906" s="1800" t="s">
        <v>745</v>
      </c>
      <c r="TKO1906" s="2156">
        <v>0</v>
      </c>
      <c r="TKP1906" s="2156">
        <v>17895</v>
      </c>
      <c r="TKQ1906" s="2157">
        <v>0</v>
      </c>
      <c r="TKR1906" s="1230">
        <f t="shared" si="3913"/>
        <v>0</v>
      </c>
      <c r="TKS1906" s="1193"/>
      <c r="TKT1906" s="1193"/>
      <c r="TKU1906" s="2153" t="s">
        <v>769</v>
      </c>
      <c r="TKV1906" s="1800" t="s">
        <v>745</v>
      </c>
      <c r="TKW1906" s="2156">
        <v>0</v>
      </c>
      <c r="TKX1906" s="2156">
        <v>17895</v>
      </c>
      <c r="TKY1906" s="2157">
        <v>0</v>
      </c>
      <c r="TKZ1906" s="1230">
        <f t="shared" si="3915"/>
        <v>0</v>
      </c>
      <c r="TLA1906" s="1193"/>
      <c r="TLB1906" s="1193"/>
      <c r="TLC1906" s="2153" t="s">
        <v>769</v>
      </c>
      <c r="TLD1906" s="1800" t="s">
        <v>745</v>
      </c>
      <c r="TLE1906" s="2156">
        <v>0</v>
      </c>
      <c r="TLF1906" s="2156">
        <v>17895</v>
      </c>
      <c r="TLG1906" s="2157">
        <v>0</v>
      </c>
      <c r="TLH1906" s="1230">
        <f t="shared" si="3917"/>
        <v>0</v>
      </c>
      <c r="TLI1906" s="1193"/>
      <c r="TLJ1906" s="1193"/>
      <c r="TLK1906" s="2153" t="s">
        <v>769</v>
      </c>
      <c r="TLL1906" s="1800" t="s">
        <v>745</v>
      </c>
      <c r="TLM1906" s="2156">
        <v>0</v>
      </c>
      <c r="TLN1906" s="2156">
        <v>17895</v>
      </c>
      <c r="TLO1906" s="2157">
        <v>0</v>
      </c>
      <c r="TLP1906" s="1230">
        <f t="shared" si="3919"/>
        <v>0</v>
      </c>
      <c r="TLQ1906" s="1193"/>
      <c r="TLR1906" s="1193"/>
      <c r="TLS1906" s="2153" t="s">
        <v>769</v>
      </c>
      <c r="TLT1906" s="1800" t="s">
        <v>745</v>
      </c>
      <c r="TLU1906" s="2156">
        <v>0</v>
      </c>
      <c r="TLV1906" s="2156">
        <v>17895</v>
      </c>
      <c r="TLW1906" s="2157">
        <v>0</v>
      </c>
      <c r="TLX1906" s="1230">
        <f t="shared" si="3921"/>
        <v>0</v>
      </c>
      <c r="TLY1906" s="1193"/>
      <c r="TLZ1906" s="1193"/>
      <c r="TMA1906" s="2153" t="s">
        <v>769</v>
      </c>
      <c r="TMB1906" s="1800" t="s">
        <v>745</v>
      </c>
      <c r="TMC1906" s="2156">
        <v>0</v>
      </c>
      <c r="TMD1906" s="2156">
        <v>17895</v>
      </c>
      <c r="TME1906" s="2157">
        <v>0</v>
      </c>
      <c r="TMF1906" s="1230">
        <f t="shared" si="3923"/>
        <v>0</v>
      </c>
      <c r="TMG1906" s="1193"/>
      <c r="TMH1906" s="1193"/>
      <c r="TMI1906" s="2153" t="s">
        <v>769</v>
      </c>
      <c r="TMJ1906" s="1800" t="s">
        <v>745</v>
      </c>
      <c r="TMK1906" s="2156">
        <v>0</v>
      </c>
      <c r="TML1906" s="2156">
        <v>17895</v>
      </c>
      <c r="TMM1906" s="2157">
        <v>0</v>
      </c>
      <c r="TMN1906" s="1230">
        <f t="shared" si="3925"/>
        <v>0</v>
      </c>
      <c r="TMO1906" s="1193"/>
      <c r="TMP1906" s="1193"/>
      <c r="TMQ1906" s="2153" t="s">
        <v>769</v>
      </c>
      <c r="TMR1906" s="1800" t="s">
        <v>745</v>
      </c>
      <c r="TMS1906" s="2156">
        <v>0</v>
      </c>
      <c r="TMT1906" s="2156">
        <v>17895</v>
      </c>
      <c r="TMU1906" s="2157">
        <v>0</v>
      </c>
      <c r="TMV1906" s="1230">
        <f t="shared" si="3927"/>
        <v>0</v>
      </c>
      <c r="TMW1906" s="1193"/>
      <c r="TMX1906" s="1193"/>
      <c r="TMY1906" s="2153" t="s">
        <v>769</v>
      </c>
      <c r="TMZ1906" s="1800" t="s">
        <v>745</v>
      </c>
      <c r="TNA1906" s="2156">
        <v>0</v>
      </c>
      <c r="TNB1906" s="2156">
        <v>17895</v>
      </c>
      <c r="TNC1906" s="2157">
        <v>0</v>
      </c>
      <c r="TND1906" s="1230">
        <f t="shared" si="3929"/>
        <v>0</v>
      </c>
      <c r="TNE1906" s="1193"/>
      <c r="TNF1906" s="1193"/>
      <c r="TNG1906" s="2153" t="s">
        <v>769</v>
      </c>
      <c r="TNH1906" s="1800" t="s">
        <v>745</v>
      </c>
      <c r="TNI1906" s="2156">
        <v>0</v>
      </c>
      <c r="TNJ1906" s="2156">
        <v>17895</v>
      </c>
      <c r="TNK1906" s="2157">
        <v>0</v>
      </c>
      <c r="TNL1906" s="1230">
        <f t="shared" si="3931"/>
        <v>0</v>
      </c>
      <c r="TNM1906" s="1193"/>
      <c r="TNN1906" s="1193"/>
      <c r="TNO1906" s="2153" t="s">
        <v>769</v>
      </c>
      <c r="TNP1906" s="1800" t="s">
        <v>745</v>
      </c>
      <c r="TNQ1906" s="2156">
        <v>0</v>
      </c>
      <c r="TNR1906" s="2156">
        <v>17895</v>
      </c>
      <c r="TNS1906" s="2157">
        <v>0</v>
      </c>
      <c r="TNT1906" s="1230">
        <f t="shared" si="3933"/>
        <v>0</v>
      </c>
      <c r="TNU1906" s="1193"/>
      <c r="TNV1906" s="1193"/>
      <c r="TNW1906" s="2153" t="s">
        <v>769</v>
      </c>
      <c r="TNX1906" s="1800" t="s">
        <v>745</v>
      </c>
      <c r="TNY1906" s="2156">
        <v>0</v>
      </c>
      <c r="TNZ1906" s="2156">
        <v>17895</v>
      </c>
      <c r="TOA1906" s="2157">
        <v>0</v>
      </c>
      <c r="TOB1906" s="1230">
        <f t="shared" si="3935"/>
        <v>0</v>
      </c>
      <c r="TOC1906" s="1193"/>
      <c r="TOD1906" s="1193"/>
      <c r="TOE1906" s="2153" t="s">
        <v>769</v>
      </c>
      <c r="TOF1906" s="1800" t="s">
        <v>745</v>
      </c>
      <c r="TOG1906" s="2156">
        <v>0</v>
      </c>
      <c r="TOH1906" s="2156">
        <v>17895</v>
      </c>
      <c r="TOI1906" s="2157">
        <v>0</v>
      </c>
      <c r="TOJ1906" s="1230">
        <f t="shared" si="3937"/>
        <v>0</v>
      </c>
      <c r="TOK1906" s="1193"/>
      <c r="TOL1906" s="1193"/>
      <c r="TOM1906" s="2153" t="s">
        <v>769</v>
      </c>
      <c r="TON1906" s="1800" t="s">
        <v>745</v>
      </c>
      <c r="TOO1906" s="2156">
        <v>0</v>
      </c>
      <c r="TOP1906" s="2156">
        <v>17895</v>
      </c>
      <c r="TOQ1906" s="2157">
        <v>0</v>
      </c>
      <c r="TOR1906" s="1230">
        <f t="shared" si="3939"/>
        <v>0</v>
      </c>
      <c r="TOS1906" s="1193"/>
      <c r="TOT1906" s="1193"/>
      <c r="TOU1906" s="2153" t="s">
        <v>769</v>
      </c>
      <c r="TOV1906" s="1800" t="s">
        <v>745</v>
      </c>
      <c r="TOW1906" s="2156">
        <v>0</v>
      </c>
      <c r="TOX1906" s="2156">
        <v>17895</v>
      </c>
      <c r="TOY1906" s="2157">
        <v>0</v>
      </c>
      <c r="TOZ1906" s="1230">
        <f t="shared" si="3941"/>
        <v>0</v>
      </c>
      <c r="TPA1906" s="1193"/>
      <c r="TPB1906" s="1193"/>
      <c r="TPC1906" s="2153" t="s">
        <v>769</v>
      </c>
      <c r="TPD1906" s="1800" t="s">
        <v>745</v>
      </c>
      <c r="TPE1906" s="2156">
        <v>0</v>
      </c>
      <c r="TPF1906" s="2156">
        <v>17895</v>
      </c>
      <c r="TPG1906" s="2157">
        <v>0</v>
      </c>
      <c r="TPH1906" s="1230">
        <f t="shared" si="3943"/>
        <v>0</v>
      </c>
      <c r="TPI1906" s="1193"/>
      <c r="TPJ1906" s="1193"/>
      <c r="TPK1906" s="2153" t="s">
        <v>769</v>
      </c>
      <c r="TPL1906" s="1800" t="s">
        <v>745</v>
      </c>
      <c r="TPM1906" s="2156">
        <v>0</v>
      </c>
      <c r="TPN1906" s="2156">
        <v>17895</v>
      </c>
      <c r="TPO1906" s="2157">
        <v>0</v>
      </c>
      <c r="TPP1906" s="1230">
        <f t="shared" si="3945"/>
        <v>0</v>
      </c>
      <c r="TPQ1906" s="1193"/>
      <c r="TPR1906" s="1193"/>
      <c r="TPS1906" s="2153" t="s">
        <v>769</v>
      </c>
      <c r="TPT1906" s="1800" t="s">
        <v>745</v>
      </c>
      <c r="TPU1906" s="2156">
        <v>0</v>
      </c>
      <c r="TPV1906" s="2156">
        <v>17895</v>
      </c>
      <c r="TPW1906" s="2157">
        <v>0</v>
      </c>
      <c r="TPX1906" s="1230">
        <f t="shared" si="3947"/>
        <v>0</v>
      </c>
      <c r="TPY1906" s="1193"/>
      <c r="TPZ1906" s="1193"/>
      <c r="TQA1906" s="2153" t="s">
        <v>769</v>
      </c>
      <c r="TQB1906" s="1800" t="s">
        <v>745</v>
      </c>
      <c r="TQC1906" s="2156">
        <v>0</v>
      </c>
      <c r="TQD1906" s="2156">
        <v>17895</v>
      </c>
      <c r="TQE1906" s="2157">
        <v>0</v>
      </c>
      <c r="TQF1906" s="1230">
        <f t="shared" si="3949"/>
        <v>0</v>
      </c>
      <c r="TQG1906" s="1193"/>
      <c r="TQH1906" s="1193"/>
      <c r="TQI1906" s="2153" t="s">
        <v>769</v>
      </c>
      <c r="TQJ1906" s="1800" t="s">
        <v>745</v>
      </c>
      <c r="TQK1906" s="2156">
        <v>0</v>
      </c>
      <c r="TQL1906" s="2156">
        <v>17895</v>
      </c>
      <c r="TQM1906" s="2157">
        <v>0</v>
      </c>
      <c r="TQN1906" s="1230">
        <f t="shared" si="3951"/>
        <v>0</v>
      </c>
      <c r="TQO1906" s="1193"/>
      <c r="TQP1906" s="1193"/>
      <c r="TQQ1906" s="2153" t="s">
        <v>769</v>
      </c>
      <c r="TQR1906" s="1800" t="s">
        <v>745</v>
      </c>
      <c r="TQS1906" s="2156">
        <v>0</v>
      </c>
      <c r="TQT1906" s="2156">
        <v>17895</v>
      </c>
      <c r="TQU1906" s="2157">
        <v>0</v>
      </c>
      <c r="TQV1906" s="1230">
        <f t="shared" si="3953"/>
        <v>0</v>
      </c>
      <c r="TQW1906" s="1193"/>
      <c r="TQX1906" s="1193"/>
      <c r="TQY1906" s="2153" t="s">
        <v>769</v>
      </c>
      <c r="TQZ1906" s="1800" t="s">
        <v>745</v>
      </c>
      <c r="TRA1906" s="2156">
        <v>0</v>
      </c>
      <c r="TRB1906" s="2156">
        <v>17895</v>
      </c>
      <c r="TRC1906" s="2157">
        <v>0</v>
      </c>
      <c r="TRD1906" s="1230">
        <f t="shared" si="3955"/>
        <v>0</v>
      </c>
      <c r="TRE1906" s="1193"/>
      <c r="TRF1906" s="1193"/>
      <c r="TRG1906" s="2153" t="s">
        <v>769</v>
      </c>
      <c r="TRH1906" s="1800" t="s">
        <v>745</v>
      </c>
      <c r="TRI1906" s="2156">
        <v>0</v>
      </c>
      <c r="TRJ1906" s="2156">
        <v>17895</v>
      </c>
      <c r="TRK1906" s="2157">
        <v>0</v>
      </c>
      <c r="TRL1906" s="1230">
        <f t="shared" si="3957"/>
        <v>0</v>
      </c>
      <c r="TRM1906" s="1193"/>
      <c r="TRN1906" s="1193"/>
      <c r="TRO1906" s="2153" t="s">
        <v>769</v>
      </c>
      <c r="TRP1906" s="1800" t="s">
        <v>745</v>
      </c>
      <c r="TRQ1906" s="2156">
        <v>0</v>
      </c>
      <c r="TRR1906" s="2156">
        <v>17895</v>
      </c>
      <c r="TRS1906" s="2157">
        <v>0</v>
      </c>
      <c r="TRT1906" s="1230">
        <f t="shared" si="3959"/>
        <v>0</v>
      </c>
      <c r="TRU1906" s="1193"/>
      <c r="TRV1906" s="1193"/>
      <c r="TRW1906" s="2153" t="s">
        <v>769</v>
      </c>
      <c r="TRX1906" s="1800" t="s">
        <v>745</v>
      </c>
      <c r="TRY1906" s="2156">
        <v>0</v>
      </c>
      <c r="TRZ1906" s="2156">
        <v>17895</v>
      </c>
      <c r="TSA1906" s="2157">
        <v>0</v>
      </c>
      <c r="TSB1906" s="1230">
        <f t="shared" si="3961"/>
        <v>0</v>
      </c>
      <c r="TSC1906" s="1193"/>
      <c r="TSD1906" s="1193"/>
      <c r="TSE1906" s="2153" t="s">
        <v>769</v>
      </c>
      <c r="TSF1906" s="1800" t="s">
        <v>745</v>
      </c>
      <c r="TSG1906" s="2156">
        <v>0</v>
      </c>
      <c r="TSH1906" s="2156">
        <v>17895</v>
      </c>
      <c r="TSI1906" s="2157">
        <v>0</v>
      </c>
      <c r="TSJ1906" s="1230">
        <f t="shared" si="3963"/>
        <v>0</v>
      </c>
      <c r="TSK1906" s="1193"/>
      <c r="TSL1906" s="1193"/>
      <c r="TSM1906" s="2153" t="s">
        <v>769</v>
      </c>
      <c r="TSN1906" s="1800" t="s">
        <v>745</v>
      </c>
      <c r="TSO1906" s="2156">
        <v>0</v>
      </c>
      <c r="TSP1906" s="2156">
        <v>17895</v>
      </c>
      <c r="TSQ1906" s="2157">
        <v>0</v>
      </c>
      <c r="TSR1906" s="1230">
        <f t="shared" si="3965"/>
        <v>0</v>
      </c>
      <c r="TSS1906" s="1193"/>
      <c r="TST1906" s="1193"/>
      <c r="TSU1906" s="2153" t="s">
        <v>769</v>
      </c>
      <c r="TSV1906" s="1800" t="s">
        <v>745</v>
      </c>
      <c r="TSW1906" s="2156">
        <v>0</v>
      </c>
      <c r="TSX1906" s="2156">
        <v>17895</v>
      </c>
      <c r="TSY1906" s="2157">
        <v>0</v>
      </c>
      <c r="TSZ1906" s="1230">
        <f t="shared" si="3967"/>
        <v>0</v>
      </c>
      <c r="TTA1906" s="1193"/>
      <c r="TTB1906" s="1193"/>
      <c r="TTC1906" s="2153" t="s">
        <v>769</v>
      </c>
      <c r="TTD1906" s="1800" t="s">
        <v>745</v>
      </c>
      <c r="TTE1906" s="2156">
        <v>0</v>
      </c>
      <c r="TTF1906" s="2156">
        <v>17895</v>
      </c>
      <c r="TTG1906" s="2157">
        <v>0</v>
      </c>
      <c r="TTH1906" s="1230">
        <f t="shared" si="3969"/>
        <v>0</v>
      </c>
      <c r="TTI1906" s="1193"/>
      <c r="TTJ1906" s="1193"/>
      <c r="TTK1906" s="2153" t="s">
        <v>769</v>
      </c>
      <c r="TTL1906" s="1800" t="s">
        <v>745</v>
      </c>
      <c r="TTM1906" s="2156">
        <v>0</v>
      </c>
      <c r="TTN1906" s="2156">
        <v>17895</v>
      </c>
      <c r="TTO1906" s="2157">
        <v>0</v>
      </c>
      <c r="TTP1906" s="1230">
        <f t="shared" si="3971"/>
        <v>0</v>
      </c>
      <c r="TTQ1906" s="1193"/>
      <c r="TTR1906" s="1193"/>
      <c r="TTS1906" s="2153" t="s">
        <v>769</v>
      </c>
      <c r="TTT1906" s="1800" t="s">
        <v>745</v>
      </c>
      <c r="TTU1906" s="2156">
        <v>0</v>
      </c>
      <c r="TTV1906" s="2156">
        <v>17895</v>
      </c>
      <c r="TTW1906" s="2157">
        <v>0</v>
      </c>
      <c r="TTX1906" s="1230">
        <f t="shared" si="3973"/>
        <v>0</v>
      </c>
      <c r="TTY1906" s="1193"/>
      <c r="TTZ1906" s="1193"/>
      <c r="TUA1906" s="2153" t="s">
        <v>769</v>
      </c>
      <c r="TUB1906" s="1800" t="s">
        <v>745</v>
      </c>
      <c r="TUC1906" s="2156">
        <v>0</v>
      </c>
      <c r="TUD1906" s="2156">
        <v>17895</v>
      </c>
      <c r="TUE1906" s="2157">
        <v>0</v>
      </c>
      <c r="TUF1906" s="1230">
        <f t="shared" si="3975"/>
        <v>0</v>
      </c>
      <c r="TUG1906" s="1193"/>
      <c r="TUH1906" s="1193"/>
      <c r="TUI1906" s="2153" t="s">
        <v>769</v>
      </c>
      <c r="TUJ1906" s="1800" t="s">
        <v>745</v>
      </c>
      <c r="TUK1906" s="2156">
        <v>0</v>
      </c>
      <c r="TUL1906" s="2156">
        <v>17895</v>
      </c>
      <c r="TUM1906" s="2157">
        <v>0</v>
      </c>
      <c r="TUN1906" s="1230">
        <f t="shared" si="3977"/>
        <v>0</v>
      </c>
      <c r="TUO1906" s="1193"/>
      <c r="TUP1906" s="1193"/>
      <c r="TUQ1906" s="2153" t="s">
        <v>769</v>
      </c>
      <c r="TUR1906" s="1800" t="s">
        <v>745</v>
      </c>
      <c r="TUS1906" s="2156">
        <v>0</v>
      </c>
      <c r="TUT1906" s="2156">
        <v>17895</v>
      </c>
      <c r="TUU1906" s="2157">
        <v>0</v>
      </c>
      <c r="TUV1906" s="1230">
        <f t="shared" si="3979"/>
        <v>0</v>
      </c>
      <c r="TUW1906" s="1193"/>
      <c r="TUX1906" s="1193"/>
      <c r="TUY1906" s="2153" t="s">
        <v>769</v>
      </c>
      <c r="TUZ1906" s="1800" t="s">
        <v>745</v>
      </c>
      <c r="TVA1906" s="2156">
        <v>0</v>
      </c>
      <c r="TVB1906" s="2156">
        <v>17895</v>
      </c>
      <c r="TVC1906" s="2157">
        <v>0</v>
      </c>
      <c r="TVD1906" s="1230">
        <f t="shared" si="3981"/>
        <v>0</v>
      </c>
      <c r="TVE1906" s="1193"/>
      <c r="TVF1906" s="1193"/>
      <c r="TVG1906" s="2153" t="s">
        <v>769</v>
      </c>
      <c r="TVH1906" s="1800" t="s">
        <v>745</v>
      </c>
      <c r="TVI1906" s="2156">
        <v>0</v>
      </c>
      <c r="TVJ1906" s="2156">
        <v>17895</v>
      </c>
      <c r="TVK1906" s="2157">
        <v>0</v>
      </c>
      <c r="TVL1906" s="1230">
        <f t="shared" si="3983"/>
        <v>0</v>
      </c>
      <c r="TVM1906" s="1193"/>
      <c r="TVN1906" s="1193"/>
      <c r="TVO1906" s="2153" t="s">
        <v>769</v>
      </c>
      <c r="TVP1906" s="1800" t="s">
        <v>745</v>
      </c>
      <c r="TVQ1906" s="2156">
        <v>0</v>
      </c>
      <c r="TVR1906" s="2156">
        <v>17895</v>
      </c>
      <c r="TVS1906" s="2157">
        <v>0</v>
      </c>
      <c r="TVT1906" s="1230">
        <f t="shared" si="3985"/>
        <v>0</v>
      </c>
      <c r="TVU1906" s="1193"/>
      <c r="TVV1906" s="1193"/>
      <c r="TVW1906" s="2153" t="s">
        <v>769</v>
      </c>
      <c r="TVX1906" s="1800" t="s">
        <v>745</v>
      </c>
      <c r="TVY1906" s="2156">
        <v>0</v>
      </c>
      <c r="TVZ1906" s="2156">
        <v>17895</v>
      </c>
      <c r="TWA1906" s="2157">
        <v>0</v>
      </c>
      <c r="TWB1906" s="1230">
        <f t="shared" si="3987"/>
        <v>0</v>
      </c>
      <c r="TWC1906" s="1193"/>
      <c r="TWD1906" s="1193"/>
      <c r="TWE1906" s="2153" t="s">
        <v>769</v>
      </c>
      <c r="TWF1906" s="1800" t="s">
        <v>745</v>
      </c>
      <c r="TWG1906" s="2156">
        <v>0</v>
      </c>
      <c r="TWH1906" s="2156">
        <v>17895</v>
      </c>
      <c r="TWI1906" s="2157">
        <v>0</v>
      </c>
      <c r="TWJ1906" s="1230">
        <f t="shared" si="3989"/>
        <v>0</v>
      </c>
      <c r="TWK1906" s="1193"/>
      <c r="TWL1906" s="1193"/>
      <c r="TWM1906" s="2153" t="s">
        <v>769</v>
      </c>
      <c r="TWN1906" s="1800" t="s">
        <v>745</v>
      </c>
      <c r="TWO1906" s="2156">
        <v>0</v>
      </c>
      <c r="TWP1906" s="2156">
        <v>17895</v>
      </c>
      <c r="TWQ1906" s="2157">
        <v>0</v>
      </c>
      <c r="TWR1906" s="1230">
        <f t="shared" si="3991"/>
        <v>0</v>
      </c>
      <c r="TWS1906" s="1193"/>
      <c r="TWT1906" s="1193"/>
      <c r="TWU1906" s="2153" t="s">
        <v>769</v>
      </c>
      <c r="TWV1906" s="1800" t="s">
        <v>745</v>
      </c>
      <c r="TWW1906" s="2156">
        <v>0</v>
      </c>
      <c r="TWX1906" s="2156">
        <v>17895</v>
      </c>
      <c r="TWY1906" s="2157">
        <v>0</v>
      </c>
      <c r="TWZ1906" s="1230">
        <f t="shared" si="3993"/>
        <v>0</v>
      </c>
      <c r="TXA1906" s="1193"/>
      <c r="TXB1906" s="1193"/>
      <c r="TXC1906" s="2153" t="s">
        <v>769</v>
      </c>
      <c r="TXD1906" s="1800" t="s">
        <v>745</v>
      </c>
      <c r="TXE1906" s="2156">
        <v>0</v>
      </c>
      <c r="TXF1906" s="2156">
        <v>17895</v>
      </c>
      <c r="TXG1906" s="2157">
        <v>0</v>
      </c>
      <c r="TXH1906" s="1230">
        <f t="shared" si="3995"/>
        <v>0</v>
      </c>
      <c r="TXI1906" s="1193"/>
      <c r="TXJ1906" s="1193"/>
      <c r="TXK1906" s="2153" t="s">
        <v>769</v>
      </c>
      <c r="TXL1906" s="1800" t="s">
        <v>745</v>
      </c>
      <c r="TXM1906" s="2156">
        <v>0</v>
      </c>
      <c r="TXN1906" s="2156">
        <v>17895</v>
      </c>
      <c r="TXO1906" s="2157">
        <v>0</v>
      </c>
      <c r="TXP1906" s="1230">
        <f t="shared" si="3997"/>
        <v>0</v>
      </c>
      <c r="TXQ1906" s="1193"/>
      <c r="TXR1906" s="1193"/>
      <c r="TXS1906" s="2153" t="s">
        <v>769</v>
      </c>
      <c r="TXT1906" s="1800" t="s">
        <v>745</v>
      </c>
      <c r="TXU1906" s="2156">
        <v>0</v>
      </c>
      <c r="TXV1906" s="2156">
        <v>17895</v>
      </c>
      <c r="TXW1906" s="2157">
        <v>0</v>
      </c>
      <c r="TXX1906" s="1230">
        <f t="shared" si="3999"/>
        <v>0</v>
      </c>
      <c r="TXY1906" s="1193"/>
      <c r="TXZ1906" s="1193"/>
      <c r="TYA1906" s="2153" t="s">
        <v>769</v>
      </c>
      <c r="TYB1906" s="1800" t="s">
        <v>745</v>
      </c>
      <c r="TYC1906" s="2156">
        <v>0</v>
      </c>
      <c r="TYD1906" s="2156">
        <v>17895</v>
      </c>
      <c r="TYE1906" s="2157">
        <v>0</v>
      </c>
      <c r="TYF1906" s="1230">
        <f t="shared" si="4001"/>
        <v>0</v>
      </c>
      <c r="TYG1906" s="1193"/>
      <c r="TYH1906" s="1193"/>
      <c r="TYI1906" s="2153" t="s">
        <v>769</v>
      </c>
      <c r="TYJ1906" s="1800" t="s">
        <v>745</v>
      </c>
      <c r="TYK1906" s="2156">
        <v>0</v>
      </c>
      <c r="TYL1906" s="2156">
        <v>17895</v>
      </c>
      <c r="TYM1906" s="2157">
        <v>0</v>
      </c>
      <c r="TYN1906" s="1230">
        <f t="shared" si="4003"/>
        <v>0</v>
      </c>
      <c r="TYO1906" s="1193"/>
      <c r="TYP1906" s="1193"/>
      <c r="TYQ1906" s="2153" t="s">
        <v>769</v>
      </c>
      <c r="TYR1906" s="1800" t="s">
        <v>745</v>
      </c>
      <c r="TYS1906" s="2156">
        <v>0</v>
      </c>
      <c r="TYT1906" s="2156">
        <v>17895</v>
      </c>
      <c r="TYU1906" s="2157">
        <v>0</v>
      </c>
      <c r="TYV1906" s="1230">
        <f t="shared" si="4005"/>
        <v>0</v>
      </c>
      <c r="TYW1906" s="1193"/>
      <c r="TYX1906" s="1193"/>
      <c r="TYY1906" s="2153" t="s">
        <v>769</v>
      </c>
      <c r="TYZ1906" s="1800" t="s">
        <v>745</v>
      </c>
      <c r="TZA1906" s="2156">
        <v>0</v>
      </c>
      <c r="TZB1906" s="2156">
        <v>17895</v>
      </c>
      <c r="TZC1906" s="2157">
        <v>0</v>
      </c>
      <c r="TZD1906" s="1230">
        <f t="shared" si="4007"/>
        <v>0</v>
      </c>
      <c r="TZE1906" s="1193"/>
      <c r="TZF1906" s="1193"/>
      <c r="TZG1906" s="2153" t="s">
        <v>769</v>
      </c>
      <c r="TZH1906" s="1800" t="s">
        <v>745</v>
      </c>
      <c r="TZI1906" s="2156">
        <v>0</v>
      </c>
      <c r="TZJ1906" s="2156">
        <v>17895</v>
      </c>
      <c r="TZK1906" s="2157">
        <v>0</v>
      </c>
      <c r="TZL1906" s="1230">
        <f t="shared" si="4009"/>
        <v>0</v>
      </c>
      <c r="TZM1906" s="1193"/>
      <c r="TZN1906" s="1193"/>
      <c r="TZO1906" s="2153" t="s">
        <v>769</v>
      </c>
      <c r="TZP1906" s="1800" t="s">
        <v>745</v>
      </c>
      <c r="TZQ1906" s="2156">
        <v>0</v>
      </c>
      <c r="TZR1906" s="2156">
        <v>17895</v>
      </c>
      <c r="TZS1906" s="2157">
        <v>0</v>
      </c>
      <c r="TZT1906" s="1230">
        <f t="shared" si="4011"/>
        <v>0</v>
      </c>
      <c r="TZU1906" s="1193"/>
      <c r="TZV1906" s="1193"/>
      <c r="TZW1906" s="2153" t="s">
        <v>769</v>
      </c>
      <c r="TZX1906" s="1800" t="s">
        <v>745</v>
      </c>
      <c r="TZY1906" s="2156">
        <v>0</v>
      </c>
      <c r="TZZ1906" s="2156">
        <v>17895</v>
      </c>
      <c r="UAA1906" s="2157">
        <v>0</v>
      </c>
      <c r="UAB1906" s="1230">
        <f t="shared" si="4013"/>
        <v>0</v>
      </c>
      <c r="UAC1906" s="1193"/>
      <c r="UAD1906" s="1193"/>
      <c r="UAE1906" s="2153" t="s">
        <v>769</v>
      </c>
      <c r="UAF1906" s="1800" t="s">
        <v>745</v>
      </c>
      <c r="UAG1906" s="2156">
        <v>0</v>
      </c>
      <c r="UAH1906" s="2156">
        <v>17895</v>
      </c>
      <c r="UAI1906" s="2157">
        <v>0</v>
      </c>
      <c r="UAJ1906" s="1230">
        <f t="shared" si="4015"/>
        <v>0</v>
      </c>
      <c r="UAK1906" s="1193"/>
      <c r="UAL1906" s="1193"/>
      <c r="UAM1906" s="2153" t="s">
        <v>769</v>
      </c>
      <c r="UAN1906" s="1800" t="s">
        <v>745</v>
      </c>
      <c r="UAO1906" s="2156">
        <v>0</v>
      </c>
      <c r="UAP1906" s="2156">
        <v>17895</v>
      </c>
      <c r="UAQ1906" s="2157">
        <v>0</v>
      </c>
      <c r="UAR1906" s="1230">
        <f t="shared" si="4017"/>
        <v>0</v>
      </c>
      <c r="UAS1906" s="1193"/>
      <c r="UAT1906" s="1193"/>
      <c r="UAU1906" s="2153" t="s">
        <v>769</v>
      </c>
      <c r="UAV1906" s="1800" t="s">
        <v>745</v>
      </c>
      <c r="UAW1906" s="2156">
        <v>0</v>
      </c>
      <c r="UAX1906" s="2156">
        <v>17895</v>
      </c>
      <c r="UAY1906" s="2157">
        <v>0</v>
      </c>
      <c r="UAZ1906" s="1230">
        <f t="shared" si="4019"/>
        <v>0</v>
      </c>
      <c r="UBA1906" s="1193"/>
      <c r="UBB1906" s="1193"/>
      <c r="UBC1906" s="2153" t="s">
        <v>769</v>
      </c>
      <c r="UBD1906" s="1800" t="s">
        <v>745</v>
      </c>
      <c r="UBE1906" s="2156">
        <v>0</v>
      </c>
      <c r="UBF1906" s="2156">
        <v>17895</v>
      </c>
      <c r="UBG1906" s="2157">
        <v>0</v>
      </c>
      <c r="UBH1906" s="1230">
        <f t="shared" si="4021"/>
        <v>0</v>
      </c>
      <c r="UBI1906" s="1193"/>
      <c r="UBJ1906" s="1193"/>
      <c r="UBK1906" s="2153" t="s">
        <v>769</v>
      </c>
      <c r="UBL1906" s="1800" t="s">
        <v>745</v>
      </c>
      <c r="UBM1906" s="2156">
        <v>0</v>
      </c>
      <c r="UBN1906" s="2156">
        <v>17895</v>
      </c>
      <c r="UBO1906" s="2157">
        <v>0</v>
      </c>
      <c r="UBP1906" s="1230">
        <f t="shared" si="4023"/>
        <v>0</v>
      </c>
      <c r="UBQ1906" s="1193"/>
      <c r="UBR1906" s="1193"/>
      <c r="UBS1906" s="2153" t="s">
        <v>769</v>
      </c>
      <c r="UBT1906" s="1800" t="s">
        <v>745</v>
      </c>
      <c r="UBU1906" s="2156">
        <v>0</v>
      </c>
      <c r="UBV1906" s="2156">
        <v>17895</v>
      </c>
      <c r="UBW1906" s="2157">
        <v>0</v>
      </c>
      <c r="UBX1906" s="1230">
        <f t="shared" si="4025"/>
        <v>0</v>
      </c>
      <c r="UBY1906" s="1193"/>
      <c r="UBZ1906" s="1193"/>
      <c r="UCA1906" s="2153" t="s">
        <v>769</v>
      </c>
      <c r="UCB1906" s="1800" t="s">
        <v>745</v>
      </c>
      <c r="UCC1906" s="2156">
        <v>0</v>
      </c>
      <c r="UCD1906" s="2156">
        <v>17895</v>
      </c>
      <c r="UCE1906" s="2157">
        <v>0</v>
      </c>
      <c r="UCF1906" s="1230">
        <f t="shared" si="4027"/>
        <v>0</v>
      </c>
      <c r="UCG1906" s="1193"/>
      <c r="UCH1906" s="1193"/>
      <c r="UCI1906" s="2153" t="s">
        <v>769</v>
      </c>
      <c r="UCJ1906" s="1800" t="s">
        <v>745</v>
      </c>
      <c r="UCK1906" s="2156">
        <v>0</v>
      </c>
      <c r="UCL1906" s="2156">
        <v>17895</v>
      </c>
      <c r="UCM1906" s="2157">
        <v>0</v>
      </c>
      <c r="UCN1906" s="1230">
        <f t="shared" si="4029"/>
        <v>0</v>
      </c>
      <c r="UCO1906" s="1193"/>
      <c r="UCP1906" s="1193"/>
      <c r="UCQ1906" s="2153" t="s">
        <v>769</v>
      </c>
      <c r="UCR1906" s="1800" t="s">
        <v>745</v>
      </c>
      <c r="UCS1906" s="2156">
        <v>0</v>
      </c>
      <c r="UCT1906" s="2156">
        <v>17895</v>
      </c>
      <c r="UCU1906" s="2157">
        <v>0</v>
      </c>
      <c r="UCV1906" s="1230">
        <f t="shared" si="4031"/>
        <v>0</v>
      </c>
      <c r="UCW1906" s="1193"/>
      <c r="UCX1906" s="1193"/>
      <c r="UCY1906" s="2153" t="s">
        <v>769</v>
      </c>
      <c r="UCZ1906" s="1800" t="s">
        <v>745</v>
      </c>
      <c r="UDA1906" s="2156">
        <v>0</v>
      </c>
      <c r="UDB1906" s="2156">
        <v>17895</v>
      </c>
      <c r="UDC1906" s="2157">
        <v>0</v>
      </c>
      <c r="UDD1906" s="1230">
        <f t="shared" si="4033"/>
        <v>0</v>
      </c>
      <c r="UDE1906" s="1193"/>
      <c r="UDF1906" s="1193"/>
      <c r="UDG1906" s="2153" t="s">
        <v>769</v>
      </c>
      <c r="UDH1906" s="1800" t="s">
        <v>745</v>
      </c>
      <c r="UDI1906" s="2156">
        <v>0</v>
      </c>
      <c r="UDJ1906" s="2156">
        <v>17895</v>
      </c>
      <c r="UDK1906" s="2157">
        <v>0</v>
      </c>
      <c r="UDL1906" s="1230">
        <f t="shared" si="4035"/>
        <v>0</v>
      </c>
      <c r="UDM1906" s="1193"/>
      <c r="UDN1906" s="1193"/>
      <c r="UDO1906" s="2153" t="s">
        <v>769</v>
      </c>
      <c r="UDP1906" s="1800" t="s">
        <v>745</v>
      </c>
      <c r="UDQ1906" s="2156">
        <v>0</v>
      </c>
      <c r="UDR1906" s="2156">
        <v>17895</v>
      </c>
      <c r="UDS1906" s="2157">
        <v>0</v>
      </c>
      <c r="UDT1906" s="1230">
        <f t="shared" si="4037"/>
        <v>0</v>
      </c>
      <c r="UDU1906" s="1193"/>
      <c r="UDV1906" s="1193"/>
      <c r="UDW1906" s="2153" t="s">
        <v>769</v>
      </c>
      <c r="UDX1906" s="1800" t="s">
        <v>745</v>
      </c>
      <c r="UDY1906" s="2156">
        <v>0</v>
      </c>
      <c r="UDZ1906" s="2156">
        <v>17895</v>
      </c>
      <c r="UEA1906" s="2157">
        <v>0</v>
      </c>
      <c r="UEB1906" s="1230">
        <f t="shared" si="4039"/>
        <v>0</v>
      </c>
      <c r="UEC1906" s="1193"/>
      <c r="UED1906" s="1193"/>
      <c r="UEE1906" s="2153" t="s">
        <v>769</v>
      </c>
      <c r="UEF1906" s="1800" t="s">
        <v>745</v>
      </c>
      <c r="UEG1906" s="2156">
        <v>0</v>
      </c>
      <c r="UEH1906" s="2156">
        <v>17895</v>
      </c>
      <c r="UEI1906" s="2157">
        <v>0</v>
      </c>
      <c r="UEJ1906" s="1230">
        <f t="shared" si="4041"/>
        <v>0</v>
      </c>
      <c r="UEK1906" s="1193"/>
      <c r="UEL1906" s="1193"/>
      <c r="UEM1906" s="2153" t="s">
        <v>769</v>
      </c>
      <c r="UEN1906" s="1800" t="s">
        <v>745</v>
      </c>
      <c r="UEO1906" s="2156">
        <v>0</v>
      </c>
      <c r="UEP1906" s="2156">
        <v>17895</v>
      </c>
      <c r="UEQ1906" s="2157">
        <v>0</v>
      </c>
      <c r="UER1906" s="1230">
        <f t="shared" si="4043"/>
        <v>0</v>
      </c>
      <c r="UES1906" s="1193"/>
      <c r="UET1906" s="1193"/>
      <c r="UEU1906" s="2153" t="s">
        <v>769</v>
      </c>
      <c r="UEV1906" s="1800" t="s">
        <v>745</v>
      </c>
      <c r="UEW1906" s="2156">
        <v>0</v>
      </c>
      <c r="UEX1906" s="2156">
        <v>17895</v>
      </c>
      <c r="UEY1906" s="2157">
        <v>0</v>
      </c>
      <c r="UEZ1906" s="1230">
        <f t="shared" si="4045"/>
        <v>0</v>
      </c>
      <c r="UFA1906" s="1193"/>
      <c r="UFB1906" s="1193"/>
      <c r="UFC1906" s="2153" t="s">
        <v>769</v>
      </c>
      <c r="UFD1906" s="1800" t="s">
        <v>745</v>
      </c>
      <c r="UFE1906" s="2156">
        <v>0</v>
      </c>
      <c r="UFF1906" s="2156">
        <v>17895</v>
      </c>
      <c r="UFG1906" s="2157">
        <v>0</v>
      </c>
      <c r="UFH1906" s="1230">
        <f t="shared" si="4047"/>
        <v>0</v>
      </c>
      <c r="UFI1906" s="1193"/>
      <c r="UFJ1906" s="1193"/>
      <c r="UFK1906" s="2153" t="s">
        <v>769</v>
      </c>
      <c r="UFL1906" s="1800" t="s">
        <v>745</v>
      </c>
      <c r="UFM1906" s="2156">
        <v>0</v>
      </c>
      <c r="UFN1906" s="2156">
        <v>17895</v>
      </c>
      <c r="UFO1906" s="2157">
        <v>0</v>
      </c>
      <c r="UFP1906" s="1230">
        <f t="shared" si="4049"/>
        <v>0</v>
      </c>
      <c r="UFQ1906" s="1193"/>
      <c r="UFR1906" s="1193"/>
      <c r="UFS1906" s="2153" t="s">
        <v>769</v>
      </c>
      <c r="UFT1906" s="1800" t="s">
        <v>745</v>
      </c>
      <c r="UFU1906" s="2156">
        <v>0</v>
      </c>
      <c r="UFV1906" s="2156">
        <v>17895</v>
      </c>
      <c r="UFW1906" s="2157">
        <v>0</v>
      </c>
      <c r="UFX1906" s="1230">
        <f t="shared" si="4051"/>
        <v>0</v>
      </c>
      <c r="UFY1906" s="1193"/>
      <c r="UFZ1906" s="1193"/>
      <c r="UGA1906" s="2153" t="s">
        <v>769</v>
      </c>
      <c r="UGB1906" s="1800" t="s">
        <v>745</v>
      </c>
      <c r="UGC1906" s="2156">
        <v>0</v>
      </c>
      <c r="UGD1906" s="2156">
        <v>17895</v>
      </c>
      <c r="UGE1906" s="2157">
        <v>0</v>
      </c>
      <c r="UGF1906" s="1230">
        <f t="shared" si="4053"/>
        <v>0</v>
      </c>
      <c r="UGG1906" s="1193"/>
      <c r="UGH1906" s="1193"/>
      <c r="UGI1906" s="2153" t="s">
        <v>769</v>
      </c>
      <c r="UGJ1906" s="1800" t="s">
        <v>745</v>
      </c>
      <c r="UGK1906" s="2156">
        <v>0</v>
      </c>
      <c r="UGL1906" s="2156">
        <v>17895</v>
      </c>
      <c r="UGM1906" s="2157">
        <v>0</v>
      </c>
      <c r="UGN1906" s="1230">
        <f t="shared" si="4055"/>
        <v>0</v>
      </c>
      <c r="UGO1906" s="1193"/>
      <c r="UGP1906" s="1193"/>
      <c r="UGQ1906" s="2153" t="s">
        <v>769</v>
      </c>
      <c r="UGR1906" s="1800" t="s">
        <v>745</v>
      </c>
      <c r="UGS1906" s="2156">
        <v>0</v>
      </c>
      <c r="UGT1906" s="2156">
        <v>17895</v>
      </c>
      <c r="UGU1906" s="2157">
        <v>0</v>
      </c>
      <c r="UGV1906" s="1230">
        <f t="shared" si="4057"/>
        <v>0</v>
      </c>
      <c r="UGW1906" s="1193"/>
      <c r="UGX1906" s="1193"/>
      <c r="UGY1906" s="2153" t="s">
        <v>769</v>
      </c>
      <c r="UGZ1906" s="1800" t="s">
        <v>745</v>
      </c>
      <c r="UHA1906" s="2156">
        <v>0</v>
      </c>
      <c r="UHB1906" s="2156">
        <v>17895</v>
      </c>
      <c r="UHC1906" s="2157">
        <v>0</v>
      </c>
      <c r="UHD1906" s="1230">
        <f t="shared" si="4059"/>
        <v>0</v>
      </c>
      <c r="UHE1906" s="1193"/>
      <c r="UHF1906" s="1193"/>
      <c r="UHG1906" s="2153" t="s">
        <v>769</v>
      </c>
      <c r="UHH1906" s="1800" t="s">
        <v>745</v>
      </c>
      <c r="UHI1906" s="2156">
        <v>0</v>
      </c>
      <c r="UHJ1906" s="2156">
        <v>17895</v>
      </c>
      <c r="UHK1906" s="2157">
        <v>0</v>
      </c>
      <c r="UHL1906" s="1230">
        <f t="shared" si="4061"/>
        <v>0</v>
      </c>
      <c r="UHM1906" s="1193"/>
      <c r="UHN1906" s="1193"/>
      <c r="UHO1906" s="2153" t="s">
        <v>769</v>
      </c>
      <c r="UHP1906" s="1800" t="s">
        <v>745</v>
      </c>
      <c r="UHQ1906" s="2156">
        <v>0</v>
      </c>
      <c r="UHR1906" s="2156">
        <v>17895</v>
      </c>
      <c r="UHS1906" s="2157">
        <v>0</v>
      </c>
      <c r="UHT1906" s="1230">
        <f t="shared" si="4063"/>
        <v>0</v>
      </c>
      <c r="UHU1906" s="1193"/>
      <c r="UHV1906" s="1193"/>
      <c r="UHW1906" s="2153" t="s">
        <v>769</v>
      </c>
      <c r="UHX1906" s="1800" t="s">
        <v>745</v>
      </c>
      <c r="UHY1906" s="2156">
        <v>0</v>
      </c>
      <c r="UHZ1906" s="2156">
        <v>17895</v>
      </c>
      <c r="UIA1906" s="2157">
        <v>0</v>
      </c>
      <c r="UIB1906" s="1230">
        <f t="shared" si="4065"/>
        <v>0</v>
      </c>
      <c r="UIC1906" s="1193"/>
      <c r="UID1906" s="1193"/>
      <c r="UIE1906" s="2153" t="s">
        <v>769</v>
      </c>
      <c r="UIF1906" s="1800" t="s">
        <v>745</v>
      </c>
      <c r="UIG1906" s="2156">
        <v>0</v>
      </c>
      <c r="UIH1906" s="2156">
        <v>17895</v>
      </c>
      <c r="UII1906" s="2157">
        <v>0</v>
      </c>
      <c r="UIJ1906" s="1230">
        <f t="shared" si="4067"/>
        <v>0</v>
      </c>
      <c r="UIK1906" s="1193"/>
      <c r="UIL1906" s="1193"/>
      <c r="UIM1906" s="2153" t="s">
        <v>769</v>
      </c>
      <c r="UIN1906" s="1800" t="s">
        <v>745</v>
      </c>
      <c r="UIO1906" s="2156">
        <v>0</v>
      </c>
      <c r="UIP1906" s="2156">
        <v>17895</v>
      </c>
      <c r="UIQ1906" s="2157">
        <v>0</v>
      </c>
      <c r="UIR1906" s="1230">
        <f t="shared" si="4069"/>
        <v>0</v>
      </c>
      <c r="UIS1906" s="1193"/>
      <c r="UIT1906" s="1193"/>
      <c r="UIU1906" s="2153" t="s">
        <v>769</v>
      </c>
      <c r="UIV1906" s="1800" t="s">
        <v>745</v>
      </c>
      <c r="UIW1906" s="2156">
        <v>0</v>
      </c>
      <c r="UIX1906" s="2156">
        <v>17895</v>
      </c>
      <c r="UIY1906" s="2157">
        <v>0</v>
      </c>
      <c r="UIZ1906" s="1230">
        <f t="shared" si="4071"/>
        <v>0</v>
      </c>
      <c r="UJA1906" s="1193"/>
      <c r="UJB1906" s="1193"/>
      <c r="UJC1906" s="2153" t="s">
        <v>769</v>
      </c>
      <c r="UJD1906" s="1800" t="s">
        <v>745</v>
      </c>
      <c r="UJE1906" s="2156">
        <v>0</v>
      </c>
      <c r="UJF1906" s="2156">
        <v>17895</v>
      </c>
      <c r="UJG1906" s="2157">
        <v>0</v>
      </c>
      <c r="UJH1906" s="1230">
        <f t="shared" si="4073"/>
        <v>0</v>
      </c>
      <c r="UJI1906" s="1193"/>
      <c r="UJJ1906" s="1193"/>
      <c r="UJK1906" s="2153" t="s">
        <v>769</v>
      </c>
      <c r="UJL1906" s="1800" t="s">
        <v>745</v>
      </c>
      <c r="UJM1906" s="2156">
        <v>0</v>
      </c>
      <c r="UJN1906" s="2156">
        <v>17895</v>
      </c>
      <c r="UJO1906" s="2157">
        <v>0</v>
      </c>
      <c r="UJP1906" s="1230">
        <f t="shared" si="4075"/>
        <v>0</v>
      </c>
      <c r="UJQ1906" s="1193"/>
      <c r="UJR1906" s="1193"/>
      <c r="UJS1906" s="2153" t="s">
        <v>769</v>
      </c>
      <c r="UJT1906" s="1800" t="s">
        <v>745</v>
      </c>
      <c r="UJU1906" s="2156">
        <v>0</v>
      </c>
      <c r="UJV1906" s="2156">
        <v>17895</v>
      </c>
      <c r="UJW1906" s="2157">
        <v>0</v>
      </c>
      <c r="UJX1906" s="1230">
        <f t="shared" si="4077"/>
        <v>0</v>
      </c>
      <c r="UJY1906" s="1193"/>
      <c r="UJZ1906" s="1193"/>
      <c r="UKA1906" s="2153" t="s">
        <v>769</v>
      </c>
      <c r="UKB1906" s="1800" t="s">
        <v>745</v>
      </c>
      <c r="UKC1906" s="2156">
        <v>0</v>
      </c>
      <c r="UKD1906" s="2156">
        <v>17895</v>
      </c>
      <c r="UKE1906" s="2157">
        <v>0</v>
      </c>
      <c r="UKF1906" s="1230">
        <f t="shared" si="4079"/>
        <v>0</v>
      </c>
      <c r="UKG1906" s="1193"/>
      <c r="UKH1906" s="1193"/>
      <c r="UKI1906" s="2153" t="s">
        <v>769</v>
      </c>
      <c r="UKJ1906" s="1800" t="s">
        <v>745</v>
      </c>
      <c r="UKK1906" s="2156">
        <v>0</v>
      </c>
      <c r="UKL1906" s="2156">
        <v>17895</v>
      </c>
      <c r="UKM1906" s="2157">
        <v>0</v>
      </c>
      <c r="UKN1906" s="1230">
        <f t="shared" si="4081"/>
        <v>0</v>
      </c>
      <c r="UKO1906" s="1193"/>
      <c r="UKP1906" s="1193"/>
      <c r="UKQ1906" s="2153" t="s">
        <v>769</v>
      </c>
      <c r="UKR1906" s="1800" t="s">
        <v>745</v>
      </c>
      <c r="UKS1906" s="2156">
        <v>0</v>
      </c>
      <c r="UKT1906" s="2156">
        <v>17895</v>
      </c>
      <c r="UKU1906" s="2157">
        <v>0</v>
      </c>
      <c r="UKV1906" s="1230">
        <f t="shared" si="4083"/>
        <v>0</v>
      </c>
      <c r="UKW1906" s="1193"/>
      <c r="UKX1906" s="1193"/>
      <c r="UKY1906" s="2153" t="s">
        <v>769</v>
      </c>
      <c r="UKZ1906" s="1800" t="s">
        <v>745</v>
      </c>
      <c r="ULA1906" s="2156">
        <v>0</v>
      </c>
      <c r="ULB1906" s="2156">
        <v>17895</v>
      </c>
      <c r="ULC1906" s="2157">
        <v>0</v>
      </c>
      <c r="ULD1906" s="1230">
        <f t="shared" si="4085"/>
        <v>0</v>
      </c>
      <c r="ULE1906" s="1193"/>
      <c r="ULF1906" s="1193"/>
      <c r="ULG1906" s="2153" t="s">
        <v>769</v>
      </c>
      <c r="ULH1906" s="1800" t="s">
        <v>745</v>
      </c>
      <c r="ULI1906" s="2156">
        <v>0</v>
      </c>
      <c r="ULJ1906" s="2156">
        <v>17895</v>
      </c>
      <c r="ULK1906" s="2157">
        <v>0</v>
      </c>
      <c r="ULL1906" s="1230">
        <f t="shared" si="4087"/>
        <v>0</v>
      </c>
      <c r="ULM1906" s="1193"/>
      <c r="ULN1906" s="1193"/>
      <c r="ULO1906" s="2153" t="s">
        <v>769</v>
      </c>
      <c r="ULP1906" s="1800" t="s">
        <v>745</v>
      </c>
      <c r="ULQ1906" s="2156">
        <v>0</v>
      </c>
      <c r="ULR1906" s="2156">
        <v>17895</v>
      </c>
      <c r="ULS1906" s="2157">
        <v>0</v>
      </c>
      <c r="ULT1906" s="1230">
        <f t="shared" si="4089"/>
        <v>0</v>
      </c>
      <c r="ULU1906" s="1193"/>
      <c r="ULV1906" s="1193"/>
      <c r="ULW1906" s="2153" t="s">
        <v>769</v>
      </c>
      <c r="ULX1906" s="1800" t="s">
        <v>745</v>
      </c>
      <c r="ULY1906" s="2156">
        <v>0</v>
      </c>
      <c r="ULZ1906" s="2156">
        <v>17895</v>
      </c>
      <c r="UMA1906" s="2157">
        <v>0</v>
      </c>
      <c r="UMB1906" s="1230">
        <f t="shared" si="4091"/>
        <v>0</v>
      </c>
      <c r="UMC1906" s="1193"/>
      <c r="UMD1906" s="1193"/>
      <c r="UME1906" s="2153" t="s">
        <v>769</v>
      </c>
      <c r="UMF1906" s="1800" t="s">
        <v>745</v>
      </c>
      <c r="UMG1906" s="2156">
        <v>0</v>
      </c>
      <c r="UMH1906" s="2156">
        <v>17895</v>
      </c>
      <c r="UMI1906" s="2157">
        <v>0</v>
      </c>
      <c r="UMJ1906" s="1230">
        <f t="shared" si="4093"/>
        <v>0</v>
      </c>
      <c r="UMK1906" s="1193"/>
      <c r="UML1906" s="1193"/>
      <c r="UMM1906" s="2153" t="s">
        <v>769</v>
      </c>
      <c r="UMN1906" s="1800" t="s">
        <v>745</v>
      </c>
      <c r="UMO1906" s="2156">
        <v>0</v>
      </c>
      <c r="UMP1906" s="2156">
        <v>17895</v>
      </c>
      <c r="UMQ1906" s="2157">
        <v>0</v>
      </c>
      <c r="UMR1906" s="1230">
        <f t="shared" si="4095"/>
        <v>0</v>
      </c>
      <c r="UMS1906" s="1193"/>
      <c r="UMT1906" s="1193"/>
      <c r="UMU1906" s="2153" t="s">
        <v>769</v>
      </c>
      <c r="UMV1906" s="1800" t="s">
        <v>745</v>
      </c>
      <c r="UMW1906" s="2156">
        <v>0</v>
      </c>
      <c r="UMX1906" s="2156">
        <v>17895</v>
      </c>
      <c r="UMY1906" s="2157">
        <v>0</v>
      </c>
      <c r="UMZ1906" s="1230">
        <f t="shared" si="4097"/>
        <v>0</v>
      </c>
      <c r="UNA1906" s="1193"/>
      <c r="UNB1906" s="1193"/>
      <c r="UNC1906" s="2153" t="s">
        <v>769</v>
      </c>
      <c r="UND1906" s="1800" t="s">
        <v>745</v>
      </c>
      <c r="UNE1906" s="2156">
        <v>0</v>
      </c>
      <c r="UNF1906" s="2156">
        <v>17895</v>
      </c>
      <c r="UNG1906" s="2157">
        <v>0</v>
      </c>
      <c r="UNH1906" s="1230">
        <f t="shared" si="4099"/>
        <v>0</v>
      </c>
      <c r="UNI1906" s="1193"/>
      <c r="UNJ1906" s="1193"/>
      <c r="UNK1906" s="2153" t="s">
        <v>769</v>
      </c>
      <c r="UNL1906" s="1800" t="s">
        <v>745</v>
      </c>
      <c r="UNM1906" s="2156">
        <v>0</v>
      </c>
      <c r="UNN1906" s="2156">
        <v>17895</v>
      </c>
      <c r="UNO1906" s="2157">
        <v>0</v>
      </c>
      <c r="UNP1906" s="1230">
        <f t="shared" si="4101"/>
        <v>0</v>
      </c>
      <c r="UNQ1906" s="1193"/>
      <c r="UNR1906" s="1193"/>
      <c r="UNS1906" s="2153" t="s">
        <v>769</v>
      </c>
      <c r="UNT1906" s="1800" t="s">
        <v>745</v>
      </c>
      <c r="UNU1906" s="2156">
        <v>0</v>
      </c>
      <c r="UNV1906" s="2156">
        <v>17895</v>
      </c>
      <c r="UNW1906" s="2157">
        <v>0</v>
      </c>
      <c r="UNX1906" s="1230">
        <f t="shared" si="4103"/>
        <v>0</v>
      </c>
      <c r="UNY1906" s="1193"/>
      <c r="UNZ1906" s="1193"/>
      <c r="UOA1906" s="2153" t="s">
        <v>769</v>
      </c>
      <c r="UOB1906" s="1800" t="s">
        <v>745</v>
      </c>
      <c r="UOC1906" s="2156">
        <v>0</v>
      </c>
      <c r="UOD1906" s="2156">
        <v>17895</v>
      </c>
      <c r="UOE1906" s="2157">
        <v>0</v>
      </c>
      <c r="UOF1906" s="1230">
        <f t="shared" si="4105"/>
        <v>0</v>
      </c>
      <c r="UOG1906" s="1193"/>
      <c r="UOH1906" s="1193"/>
      <c r="UOI1906" s="2153" t="s">
        <v>769</v>
      </c>
      <c r="UOJ1906" s="1800" t="s">
        <v>745</v>
      </c>
      <c r="UOK1906" s="2156">
        <v>0</v>
      </c>
      <c r="UOL1906" s="2156">
        <v>17895</v>
      </c>
      <c r="UOM1906" s="2157">
        <v>0</v>
      </c>
      <c r="UON1906" s="1230">
        <f t="shared" si="4107"/>
        <v>0</v>
      </c>
      <c r="UOO1906" s="1193"/>
      <c r="UOP1906" s="1193"/>
      <c r="UOQ1906" s="2153" t="s">
        <v>769</v>
      </c>
      <c r="UOR1906" s="1800" t="s">
        <v>745</v>
      </c>
      <c r="UOS1906" s="2156">
        <v>0</v>
      </c>
      <c r="UOT1906" s="2156">
        <v>17895</v>
      </c>
      <c r="UOU1906" s="2157">
        <v>0</v>
      </c>
      <c r="UOV1906" s="1230">
        <f t="shared" si="4109"/>
        <v>0</v>
      </c>
      <c r="UOW1906" s="1193"/>
      <c r="UOX1906" s="1193"/>
      <c r="UOY1906" s="2153" t="s">
        <v>769</v>
      </c>
      <c r="UOZ1906" s="1800" t="s">
        <v>745</v>
      </c>
      <c r="UPA1906" s="2156">
        <v>0</v>
      </c>
      <c r="UPB1906" s="2156">
        <v>17895</v>
      </c>
      <c r="UPC1906" s="2157">
        <v>0</v>
      </c>
      <c r="UPD1906" s="1230">
        <f t="shared" si="4111"/>
        <v>0</v>
      </c>
      <c r="UPE1906" s="1193"/>
      <c r="UPF1906" s="1193"/>
      <c r="UPG1906" s="2153" t="s">
        <v>769</v>
      </c>
      <c r="UPH1906" s="1800" t="s">
        <v>745</v>
      </c>
      <c r="UPI1906" s="2156">
        <v>0</v>
      </c>
      <c r="UPJ1906" s="2156">
        <v>17895</v>
      </c>
      <c r="UPK1906" s="2157">
        <v>0</v>
      </c>
      <c r="UPL1906" s="1230">
        <f t="shared" si="4113"/>
        <v>0</v>
      </c>
      <c r="UPM1906" s="1193"/>
      <c r="UPN1906" s="1193"/>
      <c r="UPO1906" s="2153" t="s">
        <v>769</v>
      </c>
      <c r="UPP1906" s="1800" t="s">
        <v>745</v>
      </c>
      <c r="UPQ1906" s="2156">
        <v>0</v>
      </c>
      <c r="UPR1906" s="2156">
        <v>17895</v>
      </c>
      <c r="UPS1906" s="2157">
        <v>0</v>
      </c>
      <c r="UPT1906" s="1230">
        <f t="shared" si="4115"/>
        <v>0</v>
      </c>
      <c r="UPU1906" s="1193"/>
      <c r="UPV1906" s="1193"/>
      <c r="UPW1906" s="2153" t="s">
        <v>769</v>
      </c>
      <c r="UPX1906" s="1800" t="s">
        <v>745</v>
      </c>
      <c r="UPY1906" s="2156">
        <v>0</v>
      </c>
      <c r="UPZ1906" s="2156">
        <v>17895</v>
      </c>
      <c r="UQA1906" s="2157">
        <v>0</v>
      </c>
      <c r="UQB1906" s="1230">
        <f t="shared" si="4117"/>
        <v>0</v>
      </c>
      <c r="UQC1906" s="1193"/>
      <c r="UQD1906" s="1193"/>
      <c r="UQE1906" s="2153" t="s">
        <v>769</v>
      </c>
      <c r="UQF1906" s="1800" t="s">
        <v>745</v>
      </c>
      <c r="UQG1906" s="2156">
        <v>0</v>
      </c>
      <c r="UQH1906" s="2156">
        <v>17895</v>
      </c>
      <c r="UQI1906" s="2157">
        <v>0</v>
      </c>
      <c r="UQJ1906" s="1230">
        <f t="shared" si="4119"/>
        <v>0</v>
      </c>
      <c r="UQK1906" s="1193"/>
      <c r="UQL1906" s="1193"/>
      <c r="UQM1906" s="2153" t="s">
        <v>769</v>
      </c>
      <c r="UQN1906" s="1800" t="s">
        <v>745</v>
      </c>
      <c r="UQO1906" s="2156">
        <v>0</v>
      </c>
      <c r="UQP1906" s="2156">
        <v>17895</v>
      </c>
      <c r="UQQ1906" s="2157">
        <v>0</v>
      </c>
      <c r="UQR1906" s="1230">
        <f t="shared" si="4121"/>
        <v>0</v>
      </c>
      <c r="UQS1906" s="1193"/>
      <c r="UQT1906" s="1193"/>
      <c r="UQU1906" s="2153" t="s">
        <v>769</v>
      </c>
      <c r="UQV1906" s="1800" t="s">
        <v>745</v>
      </c>
      <c r="UQW1906" s="2156">
        <v>0</v>
      </c>
      <c r="UQX1906" s="2156">
        <v>17895</v>
      </c>
      <c r="UQY1906" s="2157">
        <v>0</v>
      </c>
      <c r="UQZ1906" s="1230">
        <f t="shared" si="4123"/>
        <v>0</v>
      </c>
      <c r="URA1906" s="1193"/>
      <c r="URB1906" s="1193"/>
      <c r="URC1906" s="2153" t="s">
        <v>769</v>
      </c>
      <c r="URD1906" s="1800" t="s">
        <v>745</v>
      </c>
      <c r="URE1906" s="2156">
        <v>0</v>
      </c>
      <c r="URF1906" s="2156">
        <v>17895</v>
      </c>
      <c r="URG1906" s="2157">
        <v>0</v>
      </c>
      <c r="URH1906" s="1230">
        <f t="shared" si="4125"/>
        <v>0</v>
      </c>
      <c r="URI1906" s="1193"/>
      <c r="URJ1906" s="1193"/>
      <c r="URK1906" s="2153" t="s">
        <v>769</v>
      </c>
      <c r="URL1906" s="1800" t="s">
        <v>745</v>
      </c>
      <c r="URM1906" s="2156">
        <v>0</v>
      </c>
      <c r="URN1906" s="2156">
        <v>17895</v>
      </c>
      <c r="URO1906" s="2157">
        <v>0</v>
      </c>
      <c r="URP1906" s="1230">
        <f t="shared" si="4127"/>
        <v>0</v>
      </c>
      <c r="URQ1906" s="1193"/>
      <c r="URR1906" s="1193"/>
      <c r="URS1906" s="2153" t="s">
        <v>769</v>
      </c>
      <c r="URT1906" s="1800" t="s">
        <v>745</v>
      </c>
      <c r="URU1906" s="2156">
        <v>0</v>
      </c>
      <c r="URV1906" s="2156">
        <v>17895</v>
      </c>
      <c r="URW1906" s="2157">
        <v>0</v>
      </c>
      <c r="URX1906" s="1230">
        <f t="shared" si="4129"/>
        <v>0</v>
      </c>
      <c r="URY1906" s="1193"/>
      <c r="URZ1906" s="1193"/>
      <c r="USA1906" s="2153" t="s">
        <v>769</v>
      </c>
      <c r="USB1906" s="1800" t="s">
        <v>745</v>
      </c>
      <c r="USC1906" s="2156">
        <v>0</v>
      </c>
      <c r="USD1906" s="2156">
        <v>17895</v>
      </c>
      <c r="USE1906" s="2157">
        <v>0</v>
      </c>
      <c r="USF1906" s="1230">
        <f t="shared" si="4131"/>
        <v>0</v>
      </c>
      <c r="USG1906" s="1193"/>
      <c r="USH1906" s="1193"/>
      <c r="USI1906" s="2153" t="s">
        <v>769</v>
      </c>
      <c r="USJ1906" s="1800" t="s">
        <v>745</v>
      </c>
      <c r="USK1906" s="2156">
        <v>0</v>
      </c>
      <c r="USL1906" s="2156">
        <v>17895</v>
      </c>
      <c r="USM1906" s="2157">
        <v>0</v>
      </c>
      <c r="USN1906" s="1230">
        <f t="shared" si="4133"/>
        <v>0</v>
      </c>
      <c r="USO1906" s="1193"/>
      <c r="USP1906" s="1193"/>
      <c r="USQ1906" s="2153" t="s">
        <v>769</v>
      </c>
      <c r="USR1906" s="1800" t="s">
        <v>745</v>
      </c>
      <c r="USS1906" s="2156">
        <v>0</v>
      </c>
      <c r="UST1906" s="2156">
        <v>17895</v>
      </c>
      <c r="USU1906" s="2157">
        <v>0</v>
      </c>
      <c r="USV1906" s="1230">
        <f t="shared" si="4135"/>
        <v>0</v>
      </c>
      <c r="USW1906" s="1193"/>
      <c r="USX1906" s="1193"/>
      <c r="USY1906" s="2153" t="s">
        <v>769</v>
      </c>
      <c r="USZ1906" s="1800" t="s">
        <v>745</v>
      </c>
      <c r="UTA1906" s="2156">
        <v>0</v>
      </c>
      <c r="UTB1906" s="2156">
        <v>17895</v>
      </c>
      <c r="UTC1906" s="2157">
        <v>0</v>
      </c>
      <c r="UTD1906" s="1230">
        <f t="shared" si="4137"/>
        <v>0</v>
      </c>
      <c r="UTE1906" s="1193"/>
      <c r="UTF1906" s="1193"/>
      <c r="UTG1906" s="2153" t="s">
        <v>769</v>
      </c>
      <c r="UTH1906" s="1800" t="s">
        <v>745</v>
      </c>
      <c r="UTI1906" s="2156">
        <v>0</v>
      </c>
      <c r="UTJ1906" s="2156">
        <v>17895</v>
      </c>
      <c r="UTK1906" s="2157">
        <v>0</v>
      </c>
      <c r="UTL1906" s="1230">
        <f t="shared" si="4139"/>
        <v>0</v>
      </c>
      <c r="UTM1906" s="1193"/>
      <c r="UTN1906" s="1193"/>
      <c r="UTO1906" s="2153" t="s">
        <v>769</v>
      </c>
      <c r="UTP1906" s="1800" t="s">
        <v>745</v>
      </c>
      <c r="UTQ1906" s="2156">
        <v>0</v>
      </c>
      <c r="UTR1906" s="2156">
        <v>17895</v>
      </c>
      <c r="UTS1906" s="2157">
        <v>0</v>
      </c>
      <c r="UTT1906" s="1230">
        <f t="shared" si="4141"/>
        <v>0</v>
      </c>
      <c r="UTU1906" s="1193"/>
      <c r="UTV1906" s="1193"/>
      <c r="UTW1906" s="2153" t="s">
        <v>769</v>
      </c>
      <c r="UTX1906" s="1800" t="s">
        <v>745</v>
      </c>
      <c r="UTY1906" s="2156">
        <v>0</v>
      </c>
      <c r="UTZ1906" s="2156">
        <v>17895</v>
      </c>
      <c r="UUA1906" s="2157">
        <v>0</v>
      </c>
      <c r="UUB1906" s="1230">
        <f t="shared" si="4143"/>
        <v>0</v>
      </c>
      <c r="UUC1906" s="1193"/>
      <c r="UUD1906" s="1193"/>
      <c r="UUE1906" s="2153" t="s">
        <v>769</v>
      </c>
      <c r="UUF1906" s="1800" t="s">
        <v>745</v>
      </c>
      <c r="UUG1906" s="2156">
        <v>0</v>
      </c>
      <c r="UUH1906" s="2156">
        <v>17895</v>
      </c>
      <c r="UUI1906" s="2157">
        <v>0</v>
      </c>
      <c r="UUJ1906" s="1230">
        <f t="shared" si="4145"/>
        <v>0</v>
      </c>
      <c r="UUK1906" s="1193"/>
      <c r="UUL1906" s="1193"/>
      <c r="UUM1906" s="2153" t="s">
        <v>769</v>
      </c>
      <c r="UUN1906" s="1800" t="s">
        <v>745</v>
      </c>
      <c r="UUO1906" s="2156">
        <v>0</v>
      </c>
      <c r="UUP1906" s="2156">
        <v>17895</v>
      </c>
      <c r="UUQ1906" s="2157">
        <v>0</v>
      </c>
      <c r="UUR1906" s="1230">
        <f t="shared" si="4147"/>
        <v>0</v>
      </c>
      <c r="UUS1906" s="1193"/>
      <c r="UUT1906" s="1193"/>
      <c r="UUU1906" s="2153" t="s">
        <v>769</v>
      </c>
      <c r="UUV1906" s="1800" t="s">
        <v>745</v>
      </c>
      <c r="UUW1906" s="2156">
        <v>0</v>
      </c>
      <c r="UUX1906" s="2156">
        <v>17895</v>
      </c>
      <c r="UUY1906" s="2157">
        <v>0</v>
      </c>
      <c r="UUZ1906" s="1230">
        <f t="shared" si="4149"/>
        <v>0</v>
      </c>
      <c r="UVA1906" s="1193"/>
      <c r="UVB1906" s="1193"/>
      <c r="UVC1906" s="2153" t="s">
        <v>769</v>
      </c>
      <c r="UVD1906" s="1800" t="s">
        <v>745</v>
      </c>
      <c r="UVE1906" s="2156">
        <v>0</v>
      </c>
      <c r="UVF1906" s="2156">
        <v>17895</v>
      </c>
      <c r="UVG1906" s="2157">
        <v>0</v>
      </c>
      <c r="UVH1906" s="1230">
        <f t="shared" si="4151"/>
        <v>0</v>
      </c>
      <c r="UVI1906" s="1193"/>
      <c r="UVJ1906" s="1193"/>
      <c r="UVK1906" s="2153" t="s">
        <v>769</v>
      </c>
      <c r="UVL1906" s="1800" t="s">
        <v>745</v>
      </c>
      <c r="UVM1906" s="2156">
        <v>0</v>
      </c>
      <c r="UVN1906" s="2156">
        <v>17895</v>
      </c>
      <c r="UVO1906" s="2157">
        <v>0</v>
      </c>
      <c r="UVP1906" s="1230">
        <f t="shared" si="4153"/>
        <v>0</v>
      </c>
      <c r="UVQ1906" s="1193"/>
      <c r="UVR1906" s="1193"/>
      <c r="UVS1906" s="2153" t="s">
        <v>769</v>
      </c>
      <c r="UVT1906" s="1800" t="s">
        <v>745</v>
      </c>
      <c r="UVU1906" s="2156">
        <v>0</v>
      </c>
      <c r="UVV1906" s="2156">
        <v>17895</v>
      </c>
      <c r="UVW1906" s="2157">
        <v>0</v>
      </c>
      <c r="UVX1906" s="1230">
        <f t="shared" si="4155"/>
        <v>0</v>
      </c>
      <c r="UVY1906" s="1193"/>
      <c r="UVZ1906" s="1193"/>
      <c r="UWA1906" s="2153" t="s">
        <v>769</v>
      </c>
      <c r="UWB1906" s="1800" t="s">
        <v>745</v>
      </c>
      <c r="UWC1906" s="2156">
        <v>0</v>
      </c>
      <c r="UWD1906" s="2156">
        <v>17895</v>
      </c>
      <c r="UWE1906" s="2157">
        <v>0</v>
      </c>
      <c r="UWF1906" s="1230">
        <f t="shared" si="4157"/>
        <v>0</v>
      </c>
      <c r="UWG1906" s="1193"/>
      <c r="UWH1906" s="1193"/>
      <c r="UWI1906" s="2153" t="s">
        <v>769</v>
      </c>
      <c r="UWJ1906" s="1800" t="s">
        <v>745</v>
      </c>
      <c r="UWK1906" s="2156">
        <v>0</v>
      </c>
      <c r="UWL1906" s="2156">
        <v>17895</v>
      </c>
      <c r="UWM1906" s="2157">
        <v>0</v>
      </c>
      <c r="UWN1906" s="1230">
        <f t="shared" si="4159"/>
        <v>0</v>
      </c>
      <c r="UWO1906" s="1193"/>
      <c r="UWP1906" s="1193"/>
      <c r="UWQ1906" s="2153" t="s">
        <v>769</v>
      </c>
      <c r="UWR1906" s="1800" t="s">
        <v>745</v>
      </c>
      <c r="UWS1906" s="2156">
        <v>0</v>
      </c>
      <c r="UWT1906" s="2156">
        <v>17895</v>
      </c>
      <c r="UWU1906" s="2157">
        <v>0</v>
      </c>
      <c r="UWV1906" s="1230">
        <f t="shared" si="4161"/>
        <v>0</v>
      </c>
      <c r="UWW1906" s="1193"/>
      <c r="UWX1906" s="1193"/>
      <c r="UWY1906" s="2153" t="s">
        <v>769</v>
      </c>
      <c r="UWZ1906" s="1800" t="s">
        <v>745</v>
      </c>
      <c r="UXA1906" s="2156">
        <v>0</v>
      </c>
      <c r="UXB1906" s="2156">
        <v>17895</v>
      </c>
      <c r="UXC1906" s="2157">
        <v>0</v>
      </c>
      <c r="UXD1906" s="1230">
        <f t="shared" si="4163"/>
        <v>0</v>
      </c>
      <c r="UXE1906" s="1193"/>
      <c r="UXF1906" s="1193"/>
      <c r="UXG1906" s="2153" t="s">
        <v>769</v>
      </c>
      <c r="UXH1906" s="1800" t="s">
        <v>745</v>
      </c>
      <c r="UXI1906" s="2156">
        <v>0</v>
      </c>
      <c r="UXJ1906" s="2156">
        <v>17895</v>
      </c>
      <c r="UXK1906" s="2157">
        <v>0</v>
      </c>
      <c r="UXL1906" s="1230">
        <f t="shared" si="4165"/>
        <v>0</v>
      </c>
      <c r="UXM1906" s="1193"/>
      <c r="UXN1906" s="1193"/>
      <c r="UXO1906" s="2153" t="s">
        <v>769</v>
      </c>
      <c r="UXP1906" s="1800" t="s">
        <v>745</v>
      </c>
      <c r="UXQ1906" s="2156">
        <v>0</v>
      </c>
      <c r="UXR1906" s="2156">
        <v>17895</v>
      </c>
      <c r="UXS1906" s="2157">
        <v>0</v>
      </c>
      <c r="UXT1906" s="1230">
        <f t="shared" si="4167"/>
        <v>0</v>
      </c>
      <c r="UXU1906" s="1193"/>
      <c r="UXV1906" s="1193"/>
      <c r="UXW1906" s="2153" t="s">
        <v>769</v>
      </c>
      <c r="UXX1906" s="1800" t="s">
        <v>745</v>
      </c>
      <c r="UXY1906" s="2156">
        <v>0</v>
      </c>
      <c r="UXZ1906" s="2156">
        <v>17895</v>
      </c>
      <c r="UYA1906" s="2157">
        <v>0</v>
      </c>
      <c r="UYB1906" s="1230">
        <f t="shared" si="4169"/>
        <v>0</v>
      </c>
      <c r="UYC1906" s="1193"/>
      <c r="UYD1906" s="1193"/>
      <c r="UYE1906" s="2153" t="s">
        <v>769</v>
      </c>
      <c r="UYF1906" s="1800" t="s">
        <v>745</v>
      </c>
      <c r="UYG1906" s="2156">
        <v>0</v>
      </c>
      <c r="UYH1906" s="2156">
        <v>17895</v>
      </c>
      <c r="UYI1906" s="2157">
        <v>0</v>
      </c>
      <c r="UYJ1906" s="1230">
        <f t="shared" si="4171"/>
        <v>0</v>
      </c>
      <c r="UYK1906" s="1193"/>
      <c r="UYL1906" s="1193"/>
      <c r="UYM1906" s="2153" t="s">
        <v>769</v>
      </c>
      <c r="UYN1906" s="1800" t="s">
        <v>745</v>
      </c>
      <c r="UYO1906" s="2156">
        <v>0</v>
      </c>
      <c r="UYP1906" s="2156">
        <v>17895</v>
      </c>
      <c r="UYQ1906" s="2157">
        <v>0</v>
      </c>
      <c r="UYR1906" s="1230">
        <f t="shared" si="4173"/>
        <v>0</v>
      </c>
      <c r="UYS1906" s="1193"/>
      <c r="UYT1906" s="1193"/>
      <c r="UYU1906" s="2153" t="s">
        <v>769</v>
      </c>
      <c r="UYV1906" s="1800" t="s">
        <v>745</v>
      </c>
      <c r="UYW1906" s="2156">
        <v>0</v>
      </c>
      <c r="UYX1906" s="2156">
        <v>17895</v>
      </c>
      <c r="UYY1906" s="2157">
        <v>0</v>
      </c>
      <c r="UYZ1906" s="1230">
        <f t="shared" si="4175"/>
        <v>0</v>
      </c>
      <c r="UZA1906" s="1193"/>
      <c r="UZB1906" s="1193"/>
      <c r="UZC1906" s="2153" t="s">
        <v>769</v>
      </c>
      <c r="UZD1906" s="1800" t="s">
        <v>745</v>
      </c>
      <c r="UZE1906" s="2156">
        <v>0</v>
      </c>
      <c r="UZF1906" s="2156">
        <v>17895</v>
      </c>
      <c r="UZG1906" s="2157">
        <v>0</v>
      </c>
      <c r="UZH1906" s="1230">
        <f t="shared" si="4177"/>
        <v>0</v>
      </c>
      <c r="UZI1906" s="1193"/>
      <c r="UZJ1906" s="1193"/>
      <c r="UZK1906" s="2153" t="s">
        <v>769</v>
      </c>
      <c r="UZL1906" s="1800" t="s">
        <v>745</v>
      </c>
      <c r="UZM1906" s="2156">
        <v>0</v>
      </c>
      <c r="UZN1906" s="2156">
        <v>17895</v>
      </c>
      <c r="UZO1906" s="2157">
        <v>0</v>
      </c>
      <c r="UZP1906" s="1230">
        <f t="shared" si="4179"/>
        <v>0</v>
      </c>
      <c r="UZQ1906" s="1193"/>
      <c r="UZR1906" s="1193"/>
      <c r="UZS1906" s="2153" t="s">
        <v>769</v>
      </c>
      <c r="UZT1906" s="1800" t="s">
        <v>745</v>
      </c>
      <c r="UZU1906" s="2156">
        <v>0</v>
      </c>
      <c r="UZV1906" s="2156">
        <v>17895</v>
      </c>
      <c r="UZW1906" s="2157">
        <v>0</v>
      </c>
      <c r="UZX1906" s="1230">
        <f t="shared" si="4181"/>
        <v>0</v>
      </c>
      <c r="UZY1906" s="1193"/>
      <c r="UZZ1906" s="1193"/>
      <c r="VAA1906" s="2153" t="s">
        <v>769</v>
      </c>
      <c r="VAB1906" s="1800" t="s">
        <v>745</v>
      </c>
      <c r="VAC1906" s="2156">
        <v>0</v>
      </c>
      <c r="VAD1906" s="2156">
        <v>17895</v>
      </c>
      <c r="VAE1906" s="2157">
        <v>0</v>
      </c>
      <c r="VAF1906" s="1230">
        <f t="shared" si="4183"/>
        <v>0</v>
      </c>
      <c r="VAG1906" s="1193"/>
      <c r="VAH1906" s="1193"/>
      <c r="VAI1906" s="2153" t="s">
        <v>769</v>
      </c>
      <c r="VAJ1906" s="1800" t="s">
        <v>745</v>
      </c>
      <c r="VAK1906" s="2156">
        <v>0</v>
      </c>
      <c r="VAL1906" s="2156">
        <v>17895</v>
      </c>
      <c r="VAM1906" s="2157">
        <v>0</v>
      </c>
      <c r="VAN1906" s="1230">
        <f t="shared" si="4185"/>
        <v>0</v>
      </c>
      <c r="VAO1906" s="1193"/>
      <c r="VAP1906" s="1193"/>
      <c r="VAQ1906" s="2153" t="s">
        <v>769</v>
      </c>
      <c r="VAR1906" s="1800" t="s">
        <v>745</v>
      </c>
      <c r="VAS1906" s="2156">
        <v>0</v>
      </c>
      <c r="VAT1906" s="2156">
        <v>17895</v>
      </c>
      <c r="VAU1906" s="2157">
        <v>0</v>
      </c>
      <c r="VAV1906" s="1230">
        <f t="shared" si="4187"/>
        <v>0</v>
      </c>
      <c r="VAW1906" s="1193"/>
      <c r="VAX1906" s="1193"/>
      <c r="VAY1906" s="2153" t="s">
        <v>769</v>
      </c>
      <c r="VAZ1906" s="1800" t="s">
        <v>745</v>
      </c>
      <c r="VBA1906" s="2156">
        <v>0</v>
      </c>
      <c r="VBB1906" s="2156">
        <v>17895</v>
      </c>
      <c r="VBC1906" s="2157">
        <v>0</v>
      </c>
      <c r="VBD1906" s="1230">
        <f t="shared" si="4189"/>
        <v>0</v>
      </c>
      <c r="VBE1906" s="1193"/>
      <c r="VBF1906" s="1193"/>
      <c r="VBG1906" s="2153" t="s">
        <v>769</v>
      </c>
      <c r="VBH1906" s="1800" t="s">
        <v>745</v>
      </c>
      <c r="VBI1906" s="2156">
        <v>0</v>
      </c>
      <c r="VBJ1906" s="2156">
        <v>17895</v>
      </c>
      <c r="VBK1906" s="2157">
        <v>0</v>
      </c>
      <c r="VBL1906" s="1230">
        <f t="shared" si="4191"/>
        <v>0</v>
      </c>
      <c r="VBM1906" s="1193"/>
      <c r="VBN1906" s="1193"/>
      <c r="VBO1906" s="2153" t="s">
        <v>769</v>
      </c>
      <c r="VBP1906" s="1800" t="s">
        <v>745</v>
      </c>
      <c r="VBQ1906" s="2156">
        <v>0</v>
      </c>
      <c r="VBR1906" s="2156">
        <v>17895</v>
      </c>
      <c r="VBS1906" s="2157">
        <v>0</v>
      </c>
      <c r="VBT1906" s="1230">
        <f t="shared" si="4193"/>
        <v>0</v>
      </c>
      <c r="VBU1906" s="1193"/>
      <c r="VBV1906" s="1193"/>
      <c r="VBW1906" s="2153" t="s">
        <v>769</v>
      </c>
      <c r="VBX1906" s="1800" t="s">
        <v>745</v>
      </c>
      <c r="VBY1906" s="2156">
        <v>0</v>
      </c>
      <c r="VBZ1906" s="2156">
        <v>17895</v>
      </c>
      <c r="VCA1906" s="2157">
        <v>0</v>
      </c>
      <c r="VCB1906" s="1230">
        <f t="shared" si="4195"/>
        <v>0</v>
      </c>
      <c r="VCC1906" s="1193"/>
      <c r="VCD1906" s="1193"/>
      <c r="VCE1906" s="2153" t="s">
        <v>769</v>
      </c>
      <c r="VCF1906" s="1800" t="s">
        <v>745</v>
      </c>
      <c r="VCG1906" s="2156">
        <v>0</v>
      </c>
      <c r="VCH1906" s="2156">
        <v>17895</v>
      </c>
      <c r="VCI1906" s="2157">
        <v>0</v>
      </c>
      <c r="VCJ1906" s="1230">
        <f t="shared" si="4197"/>
        <v>0</v>
      </c>
      <c r="VCK1906" s="1193"/>
      <c r="VCL1906" s="1193"/>
      <c r="VCM1906" s="2153" t="s">
        <v>769</v>
      </c>
      <c r="VCN1906" s="1800" t="s">
        <v>745</v>
      </c>
      <c r="VCO1906" s="2156">
        <v>0</v>
      </c>
      <c r="VCP1906" s="2156">
        <v>17895</v>
      </c>
      <c r="VCQ1906" s="2157">
        <v>0</v>
      </c>
      <c r="VCR1906" s="1230">
        <f t="shared" si="4199"/>
        <v>0</v>
      </c>
      <c r="VCS1906" s="1193"/>
      <c r="VCT1906" s="1193"/>
      <c r="VCU1906" s="2153" t="s">
        <v>769</v>
      </c>
      <c r="VCV1906" s="1800" t="s">
        <v>745</v>
      </c>
      <c r="VCW1906" s="2156">
        <v>0</v>
      </c>
      <c r="VCX1906" s="2156">
        <v>17895</v>
      </c>
      <c r="VCY1906" s="2157">
        <v>0</v>
      </c>
      <c r="VCZ1906" s="1230">
        <f t="shared" si="4201"/>
        <v>0</v>
      </c>
      <c r="VDA1906" s="1193"/>
      <c r="VDB1906" s="1193"/>
      <c r="VDC1906" s="2153" t="s">
        <v>769</v>
      </c>
      <c r="VDD1906" s="1800" t="s">
        <v>745</v>
      </c>
      <c r="VDE1906" s="2156">
        <v>0</v>
      </c>
      <c r="VDF1906" s="2156">
        <v>17895</v>
      </c>
      <c r="VDG1906" s="2157">
        <v>0</v>
      </c>
      <c r="VDH1906" s="1230">
        <f t="shared" si="4203"/>
        <v>0</v>
      </c>
      <c r="VDI1906" s="1193"/>
      <c r="VDJ1906" s="1193"/>
      <c r="VDK1906" s="2153" t="s">
        <v>769</v>
      </c>
      <c r="VDL1906" s="1800" t="s">
        <v>745</v>
      </c>
      <c r="VDM1906" s="2156">
        <v>0</v>
      </c>
      <c r="VDN1906" s="2156">
        <v>17895</v>
      </c>
      <c r="VDO1906" s="2157">
        <v>0</v>
      </c>
      <c r="VDP1906" s="1230">
        <f t="shared" si="4205"/>
        <v>0</v>
      </c>
      <c r="VDQ1906" s="1193"/>
      <c r="VDR1906" s="1193"/>
      <c r="VDS1906" s="2153" t="s">
        <v>769</v>
      </c>
      <c r="VDT1906" s="1800" t="s">
        <v>745</v>
      </c>
      <c r="VDU1906" s="2156">
        <v>0</v>
      </c>
      <c r="VDV1906" s="2156">
        <v>17895</v>
      </c>
      <c r="VDW1906" s="2157">
        <v>0</v>
      </c>
      <c r="VDX1906" s="1230">
        <f t="shared" si="4207"/>
        <v>0</v>
      </c>
      <c r="VDY1906" s="1193"/>
      <c r="VDZ1906" s="1193"/>
      <c r="VEA1906" s="2153" t="s">
        <v>769</v>
      </c>
      <c r="VEB1906" s="1800" t="s">
        <v>745</v>
      </c>
      <c r="VEC1906" s="2156">
        <v>0</v>
      </c>
      <c r="VED1906" s="2156">
        <v>17895</v>
      </c>
      <c r="VEE1906" s="2157">
        <v>0</v>
      </c>
      <c r="VEF1906" s="1230">
        <f t="shared" si="4209"/>
        <v>0</v>
      </c>
      <c r="VEG1906" s="1193"/>
      <c r="VEH1906" s="1193"/>
      <c r="VEI1906" s="2153" t="s">
        <v>769</v>
      </c>
      <c r="VEJ1906" s="1800" t="s">
        <v>745</v>
      </c>
      <c r="VEK1906" s="2156">
        <v>0</v>
      </c>
      <c r="VEL1906" s="2156">
        <v>17895</v>
      </c>
      <c r="VEM1906" s="2157">
        <v>0</v>
      </c>
      <c r="VEN1906" s="1230">
        <f t="shared" si="4211"/>
        <v>0</v>
      </c>
      <c r="VEO1906" s="1193"/>
      <c r="VEP1906" s="1193"/>
      <c r="VEQ1906" s="2153" t="s">
        <v>769</v>
      </c>
      <c r="VER1906" s="1800" t="s">
        <v>745</v>
      </c>
      <c r="VES1906" s="2156">
        <v>0</v>
      </c>
      <c r="VET1906" s="2156">
        <v>17895</v>
      </c>
      <c r="VEU1906" s="2157">
        <v>0</v>
      </c>
      <c r="VEV1906" s="1230">
        <f t="shared" si="4213"/>
        <v>0</v>
      </c>
      <c r="VEW1906" s="1193"/>
      <c r="VEX1906" s="1193"/>
      <c r="VEY1906" s="2153" t="s">
        <v>769</v>
      </c>
      <c r="VEZ1906" s="1800" t="s">
        <v>745</v>
      </c>
      <c r="VFA1906" s="2156">
        <v>0</v>
      </c>
      <c r="VFB1906" s="2156">
        <v>17895</v>
      </c>
      <c r="VFC1906" s="2157">
        <v>0</v>
      </c>
      <c r="VFD1906" s="1230">
        <f t="shared" si="4215"/>
        <v>0</v>
      </c>
      <c r="VFE1906" s="1193"/>
      <c r="VFF1906" s="1193"/>
      <c r="VFG1906" s="2153" t="s">
        <v>769</v>
      </c>
      <c r="VFH1906" s="1800" t="s">
        <v>745</v>
      </c>
      <c r="VFI1906" s="2156">
        <v>0</v>
      </c>
      <c r="VFJ1906" s="2156">
        <v>17895</v>
      </c>
      <c r="VFK1906" s="2157">
        <v>0</v>
      </c>
      <c r="VFL1906" s="1230">
        <f t="shared" si="4217"/>
        <v>0</v>
      </c>
      <c r="VFM1906" s="1193"/>
      <c r="VFN1906" s="1193"/>
      <c r="VFO1906" s="2153" t="s">
        <v>769</v>
      </c>
      <c r="VFP1906" s="1800" t="s">
        <v>745</v>
      </c>
      <c r="VFQ1906" s="2156">
        <v>0</v>
      </c>
      <c r="VFR1906" s="2156">
        <v>17895</v>
      </c>
      <c r="VFS1906" s="2157">
        <v>0</v>
      </c>
      <c r="VFT1906" s="1230">
        <f t="shared" si="4219"/>
        <v>0</v>
      </c>
      <c r="VFU1906" s="1193"/>
      <c r="VFV1906" s="1193"/>
      <c r="VFW1906" s="2153" t="s">
        <v>769</v>
      </c>
      <c r="VFX1906" s="1800" t="s">
        <v>745</v>
      </c>
      <c r="VFY1906" s="2156">
        <v>0</v>
      </c>
      <c r="VFZ1906" s="2156">
        <v>17895</v>
      </c>
      <c r="VGA1906" s="2157">
        <v>0</v>
      </c>
      <c r="VGB1906" s="1230">
        <f t="shared" si="4221"/>
        <v>0</v>
      </c>
      <c r="VGC1906" s="1193"/>
      <c r="VGD1906" s="1193"/>
      <c r="VGE1906" s="2153" t="s">
        <v>769</v>
      </c>
      <c r="VGF1906" s="1800" t="s">
        <v>745</v>
      </c>
      <c r="VGG1906" s="2156">
        <v>0</v>
      </c>
      <c r="VGH1906" s="2156">
        <v>17895</v>
      </c>
      <c r="VGI1906" s="2157">
        <v>0</v>
      </c>
      <c r="VGJ1906" s="1230">
        <f t="shared" si="4223"/>
        <v>0</v>
      </c>
      <c r="VGK1906" s="1193"/>
      <c r="VGL1906" s="1193"/>
      <c r="VGM1906" s="2153" t="s">
        <v>769</v>
      </c>
      <c r="VGN1906" s="1800" t="s">
        <v>745</v>
      </c>
      <c r="VGO1906" s="2156">
        <v>0</v>
      </c>
      <c r="VGP1906" s="2156">
        <v>17895</v>
      </c>
      <c r="VGQ1906" s="2157">
        <v>0</v>
      </c>
      <c r="VGR1906" s="1230">
        <f t="shared" si="4225"/>
        <v>0</v>
      </c>
      <c r="VGS1906" s="1193"/>
      <c r="VGT1906" s="1193"/>
      <c r="VGU1906" s="2153" t="s">
        <v>769</v>
      </c>
      <c r="VGV1906" s="1800" t="s">
        <v>745</v>
      </c>
      <c r="VGW1906" s="2156">
        <v>0</v>
      </c>
      <c r="VGX1906" s="2156">
        <v>17895</v>
      </c>
      <c r="VGY1906" s="2157">
        <v>0</v>
      </c>
      <c r="VGZ1906" s="1230">
        <f t="shared" si="4227"/>
        <v>0</v>
      </c>
      <c r="VHA1906" s="1193"/>
      <c r="VHB1906" s="1193"/>
      <c r="VHC1906" s="2153" t="s">
        <v>769</v>
      </c>
      <c r="VHD1906" s="1800" t="s">
        <v>745</v>
      </c>
      <c r="VHE1906" s="2156">
        <v>0</v>
      </c>
      <c r="VHF1906" s="2156">
        <v>17895</v>
      </c>
      <c r="VHG1906" s="2157">
        <v>0</v>
      </c>
      <c r="VHH1906" s="1230">
        <f t="shared" si="4229"/>
        <v>0</v>
      </c>
      <c r="VHI1906" s="1193"/>
      <c r="VHJ1906" s="1193"/>
      <c r="VHK1906" s="2153" t="s">
        <v>769</v>
      </c>
      <c r="VHL1906" s="1800" t="s">
        <v>745</v>
      </c>
      <c r="VHM1906" s="2156">
        <v>0</v>
      </c>
      <c r="VHN1906" s="2156">
        <v>17895</v>
      </c>
      <c r="VHO1906" s="2157">
        <v>0</v>
      </c>
      <c r="VHP1906" s="1230">
        <f t="shared" si="4231"/>
        <v>0</v>
      </c>
      <c r="VHQ1906" s="1193"/>
      <c r="VHR1906" s="1193"/>
      <c r="VHS1906" s="2153" t="s">
        <v>769</v>
      </c>
      <c r="VHT1906" s="1800" t="s">
        <v>745</v>
      </c>
      <c r="VHU1906" s="2156">
        <v>0</v>
      </c>
      <c r="VHV1906" s="2156">
        <v>17895</v>
      </c>
      <c r="VHW1906" s="2157">
        <v>0</v>
      </c>
      <c r="VHX1906" s="1230">
        <f t="shared" si="4233"/>
        <v>0</v>
      </c>
      <c r="VHY1906" s="1193"/>
      <c r="VHZ1906" s="1193"/>
      <c r="VIA1906" s="2153" t="s">
        <v>769</v>
      </c>
      <c r="VIB1906" s="1800" t="s">
        <v>745</v>
      </c>
      <c r="VIC1906" s="2156">
        <v>0</v>
      </c>
      <c r="VID1906" s="2156">
        <v>17895</v>
      </c>
      <c r="VIE1906" s="2157">
        <v>0</v>
      </c>
      <c r="VIF1906" s="1230">
        <f t="shared" si="4235"/>
        <v>0</v>
      </c>
      <c r="VIG1906" s="1193"/>
      <c r="VIH1906" s="1193"/>
      <c r="VII1906" s="2153" t="s">
        <v>769</v>
      </c>
      <c r="VIJ1906" s="1800" t="s">
        <v>745</v>
      </c>
      <c r="VIK1906" s="2156">
        <v>0</v>
      </c>
      <c r="VIL1906" s="2156">
        <v>17895</v>
      </c>
      <c r="VIM1906" s="2157">
        <v>0</v>
      </c>
      <c r="VIN1906" s="1230">
        <f t="shared" si="4237"/>
        <v>0</v>
      </c>
      <c r="VIO1906" s="1193"/>
      <c r="VIP1906" s="1193"/>
      <c r="VIQ1906" s="2153" t="s">
        <v>769</v>
      </c>
      <c r="VIR1906" s="1800" t="s">
        <v>745</v>
      </c>
      <c r="VIS1906" s="2156">
        <v>0</v>
      </c>
      <c r="VIT1906" s="2156">
        <v>17895</v>
      </c>
      <c r="VIU1906" s="2157">
        <v>0</v>
      </c>
      <c r="VIV1906" s="1230">
        <f t="shared" si="4239"/>
        <v>0</v>
      </c>
      <c r="VIW1906" s="1193"/>
      <c r="VIX1906" s="1193"/>
      <c r="VIY1906" s="2153" t="s">
        <v>769</v>
      </c>
      <c r="VIZ1906" s="1800" t="s">
        <v>745</v>
      </c>
      <c r="VJA1906" s="2156">
        <v>0</v>
      </c>
      <c r="VJB1906" s="2156">
        <v>17895</v>
      </c>
      <c r="VJC1906" s="2157">
        <v>0</v>
      </c>
      <c r="VJD1906" s="1230">
        <f t="shared" si="4241"/>
        <v>0</v>
      </c>
      <c r="VJE1906" s="1193"/>
      <c r="VJF1906" s="1193"/>
      <c r="VJG1906" s="2153" t="s">
        <v>769</v>
      </c>
      <c r="VJH1906" s="1800" t="s">
        <v>745</v>
      </c>
      <c r="VJI1906" s="2156">
        <v>0</v>
      </c>
      <c r="VJJ1906" s="2156">
        <v>17895</v>
      </c>
      <c r="VJK1906" s="2157">
        <v>0</v>
      </c>
      <c r="VJL1906" s="1230">
        <f t="shared" si="4243"/>
        <v>0</v>
      </c>
      <c r="VJM1906" s="1193"/>
      <c r="VJN1906" s="1193"/>
      <c r="VJO1906" s="2153" t="s">
        <v>769</v>
      </c>
      <c r="VJP1906" s="1800" t="s">
        <v>745</v>
      </c>
      <c r="VJQ1906" s="2156">
        <v>0</v>
      </c>
      <c r="VJR1906" s="2156">
        <v>17895</v>
      </c>
      <c r="VJS1906" s="2157">
        <v>0</v>
      </c>
      <c r="VJT1906" s="1230">
        <f t="shared" si="4245"/>
        <v>0</v>
      </c>
      <c r="VJU1906" s="1193"/>
      <c r="VJV1906" s="1193"/>
      <c r="VJW1906" s="2153" t="s">
        <v>769</v>
      </c>
      <c r="VJX1906" s="1800" t="s">
        <v>745</v>
      </c>
      <c r="VJY1906" s="2156">
        <v>0</v>
      </c>
      <c r="VJZ1906" s="2156">
        <v>17895</v>
      </c>
      <c r="VKA1906" s="2157">
        <v>0</v>
      </c>
      <c r="VKB1906" s="1230">
        <f t="shared" si="4247"/>
        <v>0</v>
      </c>
      <c r="VKC1906" s="1193"/>
      <c r="VKD1906" s="1193"/>
      <c r="VKE1906" s="2153" t="s">
        <v>769</v>
      </c>
      <c r="VKF1906" s="1800" t="s">
        <v>745</v>
      </c>
      <c r="VKG1906" s="2156">
        <v>0</v>
      </c>
      <c r="VKH1906" s="2156">
        <v>17895</v>
      </c>
      <c r="VKI1906" s="2157">
        <v>0</v>
      </c>
      <c r="VKJ1906" s="1230">
        <f t="shared" si="4249"/>
        <v>0</v>
      </c>
      <c r="VKK1906" s="1193"/>
      <c r="VKL1906" s="1193"/>
      <c r="VKM1906" s="2153" t="s">
        <v>769</v>
      </c>
      <c r="VKN1906" s="1800" t="s">
        <v>745</v>
      </c>
      <c r="VKO1906" s="2156">
        <v>0</v>
      </c>
      <c r="VKP1906" s="2156">
        <v>17895</v>
      </c>
      <c r="VKQ1906" s="2157">
        <v>0</v>
      </c>
      <c r="VKR1906" s="1230">
        <f t="shared" si="4251"/>
        <v>0</v>
      </c>
      <c r="VKS1906" s="1193"/>
      <c r="VKT1906" s="1193"/>
      <c r="VKU1906" s="2153" t="s">
        <v>769</v>
      </c>
      <c r="VKV1906" s="1800" t="s">
        <v>745</v>
      </c>
      <c r="VKW1906" s="2156">
        <v>0</v>
      </c>
      <c r="VKX1906" s="2156">
        <v>17895</v>
      </c>
      <c r="VKY1906" s="2157">
        <v>0</v>
      </c>
      <c r="VKZ1906" s="1230">
        <f t="shared" si="4253"/>
        <v>0</v>
      </c>
      <c r="VLA1906" s="1193"/>
      <c r="VLB1906" s="1193"/>
      <c r="VLC1906" s="2153" t="s">
        <v>769</v>
      </c>
      <c r="VLD1906" s="1800" t="s">
        <v>745</v>
      </c>
      <c r="VLE1906" s="2156">
        <v>0</v>
      </c>
      <c r="VLF1906" s="2156">
        <v>17895</v>
      </c>
      <c r="VLG1906" s="2157">
        <v>0</v>
      </c>
      <c r="VLH1906" s="1230">
        <f t="shared" si="4255"/>
        <v>0</v>
      </c>
      <c r="VLI1906" s="1193"/>
      <c r="VLJ1906" s="1193"/>
      <c r="VLK1906" s="2153" t="s">
        <v>769</v>
      </c>
      <c r="VLL1906" s="1800" t="s">
        <v>745</v>
      </c>
      <c r="VLM1906" s="2156">
        <v>0</v>
      </c>
      <c r="VLN1906" s="2156">
        <v>17895</v>
      </c>
      <c r="VLO1906" s="2157">
        <v>0</v>
      </c>
      <c r="VLP1906" s="1230">
        <f t="shared" si="4257"/>
        <v>0</v>
      </c>
      <c r="VLQ1906" s="1193"/>
      <c r="VLR1906" s="1193"/>
      <c r="VLS1906" s="2153" t="s">
        <v>769</v>
      </c>
      <c r="VLT1906" s="1800" t="s">
        <v>745</v>
      </c>
      <c r="VLU1906" s="2156">
        <v>0</v>
      </c>
      <c r="VLV1906" s="2156">
        <v>17895</v>
      </c>
      <c r="VLW1906" s="2157">
        <v>0</v>
      </c>
      <c r="VLX1906" s="1230">
        <f t="shared" si="4259"/>
        <v>0</v>
      </c>
      <c r="VLY1906" s="1193"/>
      <c r="VLZ1906" s="1193"/>
      <c r="VMA1906" s="2153" t="s">
        <v>769</v>
      </c>
      <c r="VMB1906" s="1800" t="s">
        <v>745</v>
      </c>
      <c r="VMC1906" s="2156">
        <v>0</v>
      </c>
      <c r="VMD1906" s="2156">
        <v>17895</v>
      </c>
      <c r="VME1906" s="2157">
        <v>0</v>
      </c>
      <c r="VMF1906" s="1230">
        <f t="shared" si="4261"/>
        <v>0</v>
      </c>
      <c r="VMG1906" s="1193"/>
      <c r="VMH1906" s="1193"/>
      <c r="VMI1906" s="2153" t="s">
        <v>769</v>
      </c>
      <c r="VMJ1906" s="1800" t="s">
        <v>745</v>
      </c>
      <c r="VMK1906" s="2156">
        <v>0</v>
      </c>
      <c r="VML1906" s="2156">
        <v>17895</v>
      </c>
      <c r="VMM1906" s="2157">
        <v>0</v>
      </c>
      <c r="VMN1906" s="1230">
        <f t="shared" si="4263"/>
        <v>0</v>
      </c>
      <c r="VMO1906" s="1193"/>
      <c r="VMP1906" s="1193"/>
      <c r="VMQ1906" s="2153" t="s">
        <v>769</v>
      </c>
      <c r="VMR1906" s="1800" t="s">
        <v>745</v>
      </c>
      <c r="VMS1906" s="2156">
        <v>0</v>
      </c>
      <c r="VMT1906" s="2156">
        <v>17895</v>
      </c>
      <c r="VMU1906" s="2157">
        <v>0</v>
      </c>
      <c r="VMV1906" s="1230">
        <f t="shared" si="4265"/>
        <v>0</v>
      </c>
      <c r="VMW1906" s="1193"/>
      <c r="VMX1906" s="1193"/>
      <c r="VMY1906" s="2153" t="s">
        <v>769</v>
      </c>
      <c r="VMZ1906" s="1800" t="s">
        <v>745</v>
      </c>
      <c r="VNA1906" s="2156">
        <v>0</v>
      </c>
      <c r="VNB1906" s="2156">
        <v>17895</v>
      </c>
      <c r="VNC1906" s="2157">
        <v>0</v>
      </c>
      <c r="VND1906" s="1230">
        <f t="shared" si="4267"/>
        <v>0</v>
      </c>
      <c r="VNE1906" s="1193"/>
      <c r="VNF1906" s="1193"/>
      <c r="VNG1906" s="2153" t="s">
        <v>769</v>
      </c>
      <c r="VNH1906" s="1800" t="s">
        <v>745</v>
      </c>
      <c r="VNI1906" s="2156">
        <v>0</v>
      </c>
      <c r="VNJ1906" s="2156">
        <v>17895</v>
      </c>
      <c r="VNK1906" s="2157">
        <v>0</v>
      </c>
      <c r="VNL1906" s="1230">
        <f t="shared" si="4269"/>
        <v>0</v>
      </c>
      <c r="VNM1906" s="1193"/>
      <c r="VNN1906" s="1193"/>
      <c r="VNO1906" s="2153" t="s">
        <v>769</v>
      </c>
      <c r="VNP1906" s="1800" t="s">
        <v>745</v>
      </c>
      <c r="VNQ1906" s="2156">
        <v>0</v>
      </c>
      <c r="VNR1906" s="2156">
        <v>17895</v>
      </c>
      <c r="VNS1906" s="2157">
        <v>0</v>
      </c>
      <c r="VNT1906" s="1230">
        <f t="shared" si="4271"/>
        <v>0</v>
      </c>
      <c r="VNU1906" s="1193"/>
      <c r="VNV1906" s="1193"/>
      <c r="VNW1906" s="2153" t="s">
        <v>769</v>
      </c>
      <c r="VNX1906" s="1800" t="s">
        <v>745</v>
      </c>
      <c r="VNY1906" s="2156">
        <v>0</v>
      </c>
      <c r="VNZ1906" s="2156">
        <v>17895</v>
      </c>
      <c r="VOA1906" s="2157">
        <v>0</v>
      </c>
      <c r="VOB1906" s="1230">
        <f t="shared" si="4273"/>
        <v>0</v>
      </c>
      <c r="VOC1906" s="1193"/>
      <c r="VOD1906" s="1193"/>
      <c r="VOE1906" s="2153" t="s">
        <v>769</v>
      </c>
      <c r="VOF1906" s="1800" t="s">
        <v>745</v>
      </c>
      <c r="VOG1906" s="2156">
        <v>0</v>
      </c>
      <c r="VOH1906" s="2156">
        <v>17895</v>
      </c>
      <c r="VOI1906" s="2157">
        <v>0</v>
      </c>
      <c r="VOJ1906" s="1230">
        <f t="shared" si="4275"/>
        <v>0</v>
      </c>
      <c r="VOK1906" s="1193"/>
      <c r="VOL1906" s="1193"/>
      <c r="VOM1906" s="2153" t="s">
        <v>769</v>
      </c>
      <c r="VON1906" s="1800" t="s">
        <v>745</v>
      </c>
      <c r="VOO1906" s="2156">
        <v>0</v>
      </c>
      <c r="VOP1906" s="2156">
        <v>17895</v>
      </c>
      <c r="VOQ1906" s="2157">
        <v>0</v>
      </c>
      <c r="VOR1906" s="1230">
        <f t="shared" si="4277"/>
        <v>0</v>
      </c>
      <c r="VOS1906" s="1193"/>
      <c r="VOT1906" s="1193"/>
      <c r="VOU1906" s="2153" t="s">
        <v>769</v>
      </c>
      <c r="VOV1906" s="1800" t="s">
        <v>745</v>
      </c>
      <c r="VOW1906" s="2156">
        <v>0</v>
      </c>
      <c r="VOX1906" s="2156">
        <v>17895</v>
      </c>
      <c r="VOY1906" s="2157">
        <v>0</v>
      </c>
      <c r="VOZ1906" s="1230">
        <f t="shared" si="4279"/>
        <v>0</v>
      </c>
      <c r="VPA1906" s="1193"/>
      <c r="VPB1906" s="1193"/>
      <c r="VPC1906" s="2153" t="s">
        <v>769</v>
      </c>
      <c r="VPD1906" s="1800" t="s">
        <v>745</v>
      </c>
      <c r="VPE1906" s="2156">
        <v>0</v>
      </c>
      <c r="VPF1906" s="2156">
        <v>17895</v>
      </c>
      <c r="VPG1906" s="2157">
        <v>0</v>
      </c>
      <c r="VPH1906" s="1230">
        <f t="shared" si="4281"/>
        <v>0</v>
      </c>
      <c r="VPI1906" s="1193"/>
      <c r="VPJ1906" s="1193"/>
      <c r="VPK1906" s="2153" t="s">
        <v>769</v>
      </c>
      <c r="VPL1906" s="1800" t="s">
        <v>745</v>
      </c>
      <c r="VPM1906" s="2156">
        <v>0</v>
      </c>
      <c r="VPN1906" s="2156">
        <v>17895</v>
      </c>
      <c r="VPO1906" s="2157">
        <v>0</v>
      </c>
      <c r="VPP1906" s="1230">
        <f t="shared" si="4283"/>
        <v>0</v>
      </c>
      <c r="VPQ1906" s="1193"/>
      <c r="VPR1906" s="1193"/>
      <c r="VPS1906" s="2153" t="s">
        <v>769</v>
      </c>
      <c r="VPT1906" s="1800" t="s">
        <v>745</v>
      </c>
      <c r="VPU1906" s="2156">
        <v>0</v>
      </c>
      <c r="VPV1906" s="2156">
        <v>17895</v>
      </c>
      <c r="VPW1906" s="2157">
        <v>0</v>
      </c>
      <c r="VPX1906" s="1230">
        <f t="shared" si="4285"/>
        <v>0</v>
      </c>
      <c r="VPY1906" s="1193"/>
      <c r="VPZ1906" s="1193"/>
      <c r="VQA1906" s="2153" t="s">
        <v>769</v>
      </c>
      <c r="VQB1906" s="1800" t="s">
        <v>745</v>
      </c>
      <c r="VQC1906" s="2156">
        <v>0</v>
      </c>
      <c r="VQD1906" s="2156">
        <v>17895</v>
      </c>
      <c r="VQE1906" s="2157">
        <v>0</v>
      </c>
      <c r="VQF1906" s="1230">
        <f t="shared" si="4287"/>
        <v>0</v>
      </c>
      <c r="VQG1906" s="1193"/>
      <c r="VQH1906" s="1193"/>
      <c r="VQI1906" s="2153" t="s">
        <v>769</v>
      </c>
      <c r="VQJ1906" s="1800" t="s">
        <v>745</v>
      </c>
      <c r="VQK1906" s="2156">
        <v>0</v>
      </c>
      <c r="VQL1906" s="2156">
        <v>17895</v>
      </c>
      <c r="VQM1906" s="2157">
        <v>0</v>
      </c>
      <c r="VQN1906" s="1230">
        <f t="shared" si="4289"/>
        <v>0</v>
      </c>
      <c r="VQO1906" s="1193"/>
      <c r="VQP1906" s="1193"/>
      <c r="VQQ1906" s="2153" t="s">
        <v>769</v>
      </c>
      <c r="VQR1906" s="1800" t="s">
        <v>745</v>
      </c>
      <c r="VQS1906" s="2156">
        <v>0</v>
      </c>
      <c r="VQT1906" s="2156">
        <v>17895</v>
      </c>
      <c r="VQU1906" s="2157">
        <v>0</v>
      </c>
      <c r="VQV1906" s="1230">
        <f t="shared" si="4291"/>
        <v>0</v>
      </c>
      <c r="VQW1906" s="1193"/>
      <c r="VQX1906" s="1193"/>
      <c r="VQY1906" s="2153" t="s">
        <v>769</v>
      </c>
      <c r="VQZ1906" s="1800" t="s">
        <v>745</v>
      </c>
      <c r="VRA1906" s="2156">
        <v>0</v>
      </c>
      <c r="VRB1906" s="2156">
        <v>17895</v>
      </c>
      <c r="VRC1906" s="2157">
        <v>0</v>
      </c>
      <c r="VRD1906" s="1230">
        <f t="shared" si="4293"/>
        <v>0</v>
      </c>
      <c r="VRE1906" s="1193"/>
      <c r="VRF1906" s="1193"/>
      <c r="VRG1906" s="2153" t="s">
        <v>769</v>
      </c>
      <c r="VRH1906" s="1800" t="s">
        <v>745</v>
      </c>
      <c r="VRI1906" s="2156">
        <v>0</v>
      </c>
      <c r="VRJ1906" s="2156">
        <v>17895</v>
      </c>
      <c r="VRK1906" s="2157">
        <v>0</v>
      </c>
      <c r="VRL1906" s="1230">
        <f t="shared" si="4295"/>
        <v>0</v>
      </c>
      <c r="VRM1906" s="1193"/>
      <c r="VRN1906" s="1193"/>
      <c r="VRO1906" s="2153" t="s">
        <v>769</v>
      </c>
      <c r="VRP1906" s="1800" t="s">
        <v>745</v>
      </c>
      <c r="VRQ1906" s="2156">
        <v>0</v>
      </c>
      <c r="VRR1906" s="2156">
        <v>17895</v>
      </c>
      <c r="VRS1906" s="2157">
        <v>0</v>
      </c>
      <c r="VRT1906" s="1230">
        <f t="shared" si="4297"/>
        <v>0</v>
      </c>
      <c r="VRU1906" s="1193"/>
      <c r="VRV1906" s="1193"/>
      <c r="VRW1906" s="2153" t="s">
        <v>769</v>
      </c>
      <c r="VRX1906" s="1800" t="s">
        <v>745</v>
      </c>
      <c r="VRY1906" s="2156">
        <v>0</v>
      </c>
      <c r="VRZ1906" s="2156">
        <v>17895</v>
      </c>
      <c r="VSA1906" s="2157">
        <v>0</v>
      </c>
      <c r="VSB1906" s="1230">
        <f t="shared" si="4299"/>
        <v>0</v>
      </c>
      <c r="VSC1906" s="1193"/>
      <c r="VSD1906" s="1193"/>
      <c r="VSE1906" s="2153" t="s">
        <v>769</v>
      </c>
      <c r="VSF1906" s="1800" t="s">
        <v>745</v>
      </c>
      <c r="VSG1906" s="2156">
        <v>0</v>
      </c>
      <c r="VSH1906" s="2156">
        <v>17895</v>
      </c>
      <c r="VSI1906" s="2157">
        <v>0</v>
      </c>
      <c r="VSJ1906" s="1230">
        <f t="shared" si="4301"/>
        <v>0</v>
      </c>
      <c r="VSK1906" s="1193"/>
      <c r="VSL1906" s="1193"/>
      <c r="VSM1906" s="2153" t="s">
        <v>769</v>
      </c>
      <c r="VSN1906" s="1800" t="s">
        <v>745</v>
      </c>
      <c r="VSO1906" s="2156">
        <v>0</v>
      </c>
      <c r="VSP1906" s="2156">
        <v>17895</v>
      </c>
      <c r="VSQ1906" s="2157">
        <v>0</v>
      </c>
      <c r="VSR1906" s="1230">
        <f t="shared" si="4303"/>
        <v>0</v>
      </c>
      <c r="VSS1906" s="1193"/>
      <c r="VST1906" s="1193"/>
      <c r="VSU1906" s="2153" t="s">
        <v>769</v>
      </c>
      <c r="VSV1906" s="1800" t="s">
        <v>745</v>
      </c>
      <c r="VSW1906" s="2156">
        <v>0</v>
      </c>
      <c r="VSX1906" s="2156">
        <v>17895</v>
      </c>
      <c r="VSY1906" s="2157">
        <v>0</v>
      </c>
      <c r="VSZ1906" s="1230">
        <f t="shared" si="4305"/>
        <v>0</v>
      </c>
      <c r="VTA1906" s="1193"/>
      <c r="VTB1906" s="1193"/>
      <c r="VTC1906" s="2153" t="s">
        <v>769</v>
      </c>
      <c r="VTD1906" s="1800" t="s">
        <v>745</v>
      </c>
      <c r="VTE1906" s="2156">
        <v>0</v>
      </c>
      <c r="VTF1906" s="2156">
        <v>17895</v>
      </c>
      <c r="VTG1906" s="2157">
        <v>0</v>
      </c>
      <c r="VTH1906" s="1230">
        <f t="shared" si="4307"/>
        <v>0</v>
      </c>
      <c r="VTI1906" s="1193"/>
      <c r="VTJ1906" s="1193"/>
      <c r="VTK1906" s="2153" t="s">
        <v>769</v>
      </c>
      <c r="VTL1906" s="1800" t="s">
        <v>745</v>
      </c>
      <c r="VTM1906" s="2156">
        <v>0</v>
      </c>
      <c r="VTN1906" s="2156">
        <v>17895</v>
      </c>
      <c r="VTO1906" s="2157">
        <v>0</v>
      </c>
      <c r="VTP1906" s="1230">
        <f t="shared" si="4309"/>
        <v>0</v>
      </c>
      <c r="VTQ1906" s="1193"/>
      <c r="VTR1906" s="1193"/>
      <c r="VTS1906" s="2153" t="s">
        <v>769</v>
      </c>
      <c r="VTT1906" s="1800" t="s">
        <v>745</v>
      </c>
      <c r="VTU1906" s="2156">
        <v>0</v>
      </c>
      <c r="VTV1906" s="2156">
        <v>17895</v>
      </c>
      <c r="VTW1906" s="2157">
        <v>0</v>
      </c>
      <c r="VTX1906" s="1230">
        <f t="shared" si="4311"/>
        <v>0</v>
      </c>
      <c r="VTY1906" s="1193"/>
      <c r="VTZ1906" s="1193"/>
      <c r="VUA1906" s="2153" t="s">
        <v>769</v>
      </c>
      <c r="VUB1906" s="1800" t="s">
        <v>745</v>
      </c>
      <c r="VUC1906" s="2156">
        <v>0</v>
      </c>
      <c r="VUD1906" s="2156">
        <v>17895</v>
      </c>
      <c r="VUE1906" s="2157">
        <v>0</v>
      </c>
      <c r="VUF1906" s="1230">
        <f t="shared" si="4313"/>
        <v>0</v>
      </c>
      <c r="VUG1906" s="1193"/>
      <c r="VUH1906" s="1193"/>
      <c r="VUI1906" s="2153" t="s">
        <v>769</v>
      </c>
      <c r="VUJ1906" s="1800" t="s">
        <v>745</v>
      </c>
      <c r="VUK1906" s="2156">
        <v>0</v>
      </c>
      <c r="VUL1906" s="2156">
        <v>17895</v>
      </c>
      <c r="VUM1906" s="2157">
        <v>0</v>
      </c>
      <c r="VUN1906" s="1230">
        <f t="shared" si="4315"/>
        <v>0</v>
      </c>
      <c r="VUO1906" s="1193"/>
      <c r="VUP1906" s="1193"/>
      <c r="VUQ1906" s="2153" t="s">
        <v>769</v>
      </c>
      <c r="VUR1906" s="1800" t="s">
        <v>745</v>
      </c>
      <c r="VUS1906" s="2156">
        <v>0</v>
      </c>
      <c r="VUT1906" s="2156">
        <v>17895</v>
      </c>
      <c r="VUU1906" s="2157">
        <v>0</v>
      </c>
      <c r="VUV1906" s="1230">
        <f t="shared" si="4317"/>
        <v>0</v>
      </c>
      <c r="VUW1906" s="1193"/>
      <c r="VUX1906" s="1193"/>
      <c r="VUY1906" s="2153" t="s">
        <v>769</v>
      </c>
      <c r="VUZ1906" s="1800" t="s">
        <v>745</v>
      </c>
      <c r="VVA1906" s="2156">
        <v>0</v>
      </c>
      <c r="VVB1906" s="2156">
        <v>17895</v>
      </c>
      <c r="VVC1906" s="2157">
        <v>0</v>
      </c>
      <c r="VVD1906" s="1230">
        <f t="shared" si="4319"/>
        <v>0</v>
      </c>
      <c r="VVE1906" s="1193"/>
      <c r="VVF1906" s="1193"/>
      <c r="VVG1906" s="2153" t="s">
        <v>769</v>
      </c>
      <c r="VVH1906" s="1800" t="s">
        <v>745</v>
      </c>
      <c r="VVI1906" s="2156">
        <v>0</v>
      </c>
      <c r="VVJ1906" s="2156">
        <v>17895</v>
      </c>
      <c r="VVK1906" s="2157">
        <v>0</v>
      </c>
      <c r="VVL1906" s="1230">
        <f t="shared" si="4321"/>
        <v>0</v>
      </c>
      <c r="VVM1906" s="1193"/>
      <c r="VVN1906" s="1193"/>
      <c r="VVO1906" s="2153" t="s">
        <v>769</v>
      </c>
      <c r="VVP1906" s="1800" t="s">
        <v>745</v>
      </c>
      <c r="VVQ1906" s="2156">
        <v>0</v>
      </c>
      <c r="VVR1906" s="2156">
        <v>17895</v>
      </c>
      <c r="VVS1906" s="2157">
        <v>0</v>
      </c>
      <c r="VVT1906" s="1230">
        <f t="shared" si="4323"/>
        <v>0</v>
      </c>
      <c r="VVU1906" s="1193"/>
      <c r="VVV1906" s="1193"/>
      <c r="VVW1906" s="2153" t="s">
        <v>769</v>
      </c>
      <c r="VVX1906" s="1800" t="s">
        <v>745</v>
      </c>
      <c r="VVY1906" s="2156">
        <v>0</v>
      </c>
      <c r="VVZ1906" s="2156">
        <v>17895</v>
      </c>
      <c r="VWA1906" s="2157">
        <v>0</v>
      </c>
      <c r="VWB1906" s="1230">
        <f t="shared" si="4325"/>
        <v>0</v>
      </c>
      <c r="VWC1906" s="1193"/>
      <c r="VWD1906" s="1193"/>
      <c r="VWE1906" s="2153" t="s">
        <v>769</v>
      </c>
      <c r="VWF1906" s="1800" t="s">
        <v>745</v>
      </c>
      <c r="VWG1906" s="2156">
        <v>0</v>
      </c>
      <c r="VWH1906" s="2156">
        <v>17895</v>
      </c>
      <c r="VWI1906" s="2157">
        <v>0</v>
      </c>
      <c r="VWJ1906" s="1230">
        <f t="shared" si="4327"/>
        <v>0</v>
      </c>
      <c r="VWK1906" s="1193"/>
      <c r="VWL1906" s="1193"/>
      <c r="VWM1906" s="2153" t="s">
        <v>769</v>
      </c>
      <c r="VWN1906" s="1800" t="s">
        <v>745</v>
      </c>
      <c r="VWO1906" s="2156">
        <v>0</v>
      </c>
      <c r="VWP1906" s="2156">
        <v>17895</v>
      </c>
      <c r="VWQ1906" s="2157">
        <v>0</v>
      </c>
      <c r="VWR1906" s="1230">
        <f t="shared" si="4329"/>
        <v>0</v>
      </c>
      <c r="VWS1906" s="1193"/>
      <c r="VWT1906" s="1193"/>
      <c r="VWU1906" s="2153" t="s">
        <v>769</v>
      </c>
      <c r="VWV1906" s="1800" t="s">
        <v>745</v>
      </c>
      <c r="VWW1906" s="2156">
        <v>0</v>
      </c>
      <c r="VWX1906" s="2156">
        <v>17895</v>
      </c>
      <c r="VWY1906" s="2157">
        <v>0</v>
      </c>
      <c r="VWZ1906" s="1230">
        <f t="shared" si="4331"/>
        <v>0</v>
      </c>
      <c r="VXA1906" s="1193"/>
      <c r="VXB1906" s="1193"/>
      <c r="VXC1906" s="2153" t="s">
        <v>769</v>
      </c>
      <c r="VXD1906" s="1800" t="s">
        <v>745</v>
      </c>
      <c r="VXE1906" s="2156">
        <v>0</v>
      </c>
      <c r="VXF1906" s="2156">
        <v>17895</v>
      </c>
      <c r="VXG1906" s="2157">
        <v>0</v>
      </c>
      <c r="VXH1906" s="1230">
        <f t="shared" si="4333"/>
        <v>0</v>
      </c>
      <c r="VXI1906" s="1193"/>
      <c r="VXJ1906" s="1193"/>
      <c r="VXK1906" s="2153" t="s">
        <v>769</v>
      </c>
      <c r="VXL1906" s="1800" t="s">
        <v>745</v>
      </c>
      <c r="VXM1906" s="2156">
        <v>0</v>
      </c>
      <c r="VXN1906" s="2156">
        <v>17895</v>
      </c>
      <c r="VXO1906" s="2157">
        <v>0</v>
      </c>
      <c r="VXP1906" s="1230">
        <f t="shared" si="4335"/>
        <v>0</v>
      </c>
      <c r="VXQ1906" s="1193"/>
      <c r="VXR1906" s="1193"/>
      <c r="VXS1906" s="2153" t="s">
        <v>769</v>
      </c>
      <c r="VXT1906" s="1800" t="s">
        <v>745</v>
      </c>
      <c r="VXU1906" s="2156">
        <v>0</v>
      </c>
      <c r="VXV1906" s="2156">
        <v>17895</v>
      </c>
      <c r="VXW1906" s="2157">
        <v>0</v>
      </c>
      <c r="VXX1906" s="1230">
        <f t="shared" si="4337"/>
        <v>0</v>
      </c>
      <c r="VXY1906" s="1193"/>
      <c r="VXZ1906" s="1193"/>
      <c r="VYA1906" s="2153" t="s">
        <v>769</v>
      </c>
      <c r="VYB1906" s="1800" t="s">
        <v>745</v>
      </c>
      <c r="VYC1906" s="2156">
        <v>0</v>
      </c>
      <c r="VYD1906" s="2156">
        <v>17895</v>
      </c>
      <c r="VYE1906" s="2157">
        <v>0</v>
      </c>
      <c r="VYF1906" s="1230">
        <f t="shared" si="4339"/>
        <v>0</v>
      </c>
      <c r="VYG1906" s="1193"/>
      <c r="VYH1906" s="1193"/>
      <c r="VYI1906" s="2153" t="s">
        <v>769</v>
      </c>
      <c r="VYJ1906" s="1800" t="s">
        <v>745</v>
      </c>
      <c r="VYK1906" s="2156">
        <v>0</v>
      </c>
      <c r="VYL1906" s="2156">
        <v>17895</v>
      </c>
      <c r="VYM1906" s="2157">
        <v>0</v>
      </c>
      <c r="VYN1906" s="1230">
        <f t="shared" si="4341"/>
        <v>0</v>
      </c>
      <c r="VYO1906" s="1193"/>
      <c r="VYP1906" s="1193"/>
      <c r="VYQ1906" s="2153" t="s">
        <v>769</v>
      </c>
      <c r="VYR1906" s="1800" t="s">
        <v>745</v>
      </c>
      <c r="VYS1906" s="2156">
        <v>0</v>
      </c>
      <c r="VYT1906" s="2156">
        <v>17895</v>
      </c>
      <c r="VYU1906" s="2157">
        <v>0</v>
      </c>
      <c r="VYV1906" s="1230">
        <f t="shared" si="4343"/>
        <v>0</v>
      </c>
      <c r="VYW1906" s="1193"/>
      <c r="VYX1906" s="1193"/>
      <c r="VYY1906" s="2153" t="s">
        <v>769</v>
      </c>
      <c r="VYZ1906" s="1800" t="s">
        <v>745</v>
      </c>
      <c r="VZA1906" s="2156">
        <v>0</v>
      </c>
      <c r="VZB1906" s="2156">
        <v>17895</v>
      </c>
      <c r="VZC1906" s="2157">
        <v>0</v>
      </c>
      <c r="VZD1906" s="1230">
        <f t="shared" si="4345"/>
        <v>0</v>
      </c>
      <c r="VZE1906" s="1193"/>
      <c r="VZF1906" s="1193"/>
      <c r="VZG1906" s="2153" t="s">
        <v>769</v>
      </c>
      <c r="VZH1906" s="1800" t="s">
        <v>745</v>
      </c>
      <c r="VZI1906" s="2156">
        <v>0</v>
      </c>
      <c r="VZJ1906" s="2156">
        <v>17895</v>
      </c>
      <c r="VZK1906" s="2157">
        <v>0</v>
      </c>
      <c r="VZL1906" s="1230">
        <f t="shared" si="4347"/>
        <v>0</v>
      </c>
      <c r="VZM1906" s="1193"/>
      <c r="VZN1906" s="1193"/>
      <c r="VZO1906" s="2153" t="s">
        <v>769</v>
      </c>
      <c r="VZP1906" s="1800" t="s">
        <v>745</v>
      </c>
      <c r="VZQ1906" s="2156">
        <v>0</v>
      </c>
      <c r="VZR1906" s="2156">
        <v>17895</v>
      </c>
      <c r="VZS1906" s="2157">
        <v>0</v>
      </c>
      <c r="VZT1906" s="1230">
        <f t="shared" si="4349"/>
        <v>0</v>
      </c>
      <c r="VZU1906" s="1193"/>
      <c r="VZV1906" s="1193"/>
      <c r="VZW1906" s="2153" t="s">
        <v>769</v>
      </c>
      <c r="VZX1906" s="1800" t="s">
        <v>745</v>
      </c>
      <c r="VZY1906" s="2156">
        <v>0</v>
      </c>
      <c r="VZZ1906" s="2156">
        <v>17895</v>
      </c>
      <c r="WAA1906" s="2157">
        <v>0</v>
      </c>
      <c r="WAB1906" s="1230">
        <f t="shared" si="4351"/>
        <v>0</v>
      </c>
      <c r="WAC1906" s="1193"/>
      <c r="WAD1906" s="1193"/>
      <c r="WAE1906" s="2153" t="s">
        <v>769</v>
      </c>
      <c r="WAF1906" s="1800" t="s">
        <v>745</v>
      </c>
      <c r="WAG1906" s="2156">
        <v>0</v>
      </c>
      <c r="WAH1906" s="2156">
        <v>17895</v>
      </c>
      <c r="WAI1906" s="2157">
        <v>0</v>
      </c>
      <c r="WAJ1906" s="1230">
        <f t="shared" si="4353"/>
        <v>0</v>
      </c>
      <c r="WAK1906" s="1193"/>
      <c r="WAL1906" s="1193"/>
      <c r="WAM1906" s="2153" t="s">
        <v>769</v>
      </c>
      <c r="WAN1906" s="1800" t="s">
        <v>745</v>
      </c>
      <c r="WAO1906" s="2156">
        <v>0</v>
      </c>
      <c r="WAP1906" s="2156">
        <v>17895</v>
      </c>
      <c r="WAQ1906" s="2157">
        <v>0</v>
      </c>
      <c r="WAR1906" s="1230">
        <f t="shared" si="4355"/>
        <v>0</v>
      </c>
      <c r="WAS1906" s="1193"/>
      <c r="WAT1906" s="1193"/>
      <c r="WAU1906" s="2153" t="s">
        <v>769</v>
      </c>
      <c r="WAV1906" s="1800" t="s">
        <v>745</v>
      </c>
      <c r="WAW1906" s="2156">
        <v>0</v>
      </c>
      <c r="WAX1906" s="2156">
        <v>17895</v>
      </c>
      <c r="WAY1906" s="2157">
        <v>0</v>
      </c>
      <c r="WAZ1906" s="1230">
        <f t="shared" si="4357"/>
        <v>0</v>
      </c>
      <c r="WBA1906" s="1193"/>
      <c r="WBB1906" s="1193"/>
      <c r="WBC1906" s="2153" t="s">
        <v>769</v>
      </c>
      <c r="WBD1906" s="1800" t="s">
        <v>745</v>
      </c>
      <c r="WBE1906" s="2156">
        <v>0</v>
      </c>
      <c r="WBF1906" s="2156">
        <v>17895</v>
      </c>
      <c r="WBG1906" s="2157">
        <v>0</v>
      </c>
      <c r="WBH1906" s="1230">
        <f t="shared" si="4359"/>
        <v>0</v>
      </c>
      <c r="WBI1906" s="1193"/>
      <c r="WBJ1906" s="1193"/>
      <c r="WBK1906" s="2153" t="s">
        <v>769</v>
      </c>
      <c r="WBL1906" s="1800" t="s">
        <v>745</v>
      </c>
      <c r="WBM1906" s="2156">
        <v>0</v>
      </c>
      <c r="WBN1906" s="2156">
        <v>17895</v>
      </c>
      <c r="WBO1906" s="2157">
        <v>0</v>
      </c>
      <c r="WBP1906" s="1230">
        <f t="shared" si="4361"/>
        <v>0</v>
      </c>
      <c r="WBQ1906" s="1193"/>
      <c r="WBR1906" s="1193"/>
      <c r="WBS1906" s="2153" t="s">
        <v>769</v>
      </c>
      <c r="WBT1906" s="1800" t="s">
        <v>745</v>
      </c>
      <c r="WBU1906" s="2156">
        <v>0</v>
      </c>
      <c r="WBV1906" s="2156">
        <v>17895</v>
      </c>
      <c r="WBW1906" s="2157">
        <v>0</v>
      </c>
      <c r="WBX1906" s="1230">
        <f t="shared" si="4363"/>
        <v>0</v>
      </c>
      <c r="WBY1906" s="1193"/>
      <c r="WBZ1906" s="1193"/>
      <c r="WCA1906" s="2153" t="s">
        <v>769</v>
      </c>
      <c r="WCB1906" s="1800" t="s">
        <v>745</v>
      </c>
      <c r="WCC1906" s="2156">
        <v>0</v>
      </c>
      <c r="WCD1906" s="2156">
        <v>17895</v>
      </c>
      <c r="WCE1906" s="2157">
        <v>0</v>
      </c>
      <c r="WCF1906" s="1230">
        <f t="shared" si="4365"/>
        <v>0</v>
      </c>
      <c r="WCG1906" s="1193"/>
      <c r="WCH1906" s="1193"/>
      <c r="WCI1906" s="2153" t="s">
        <v>769</v>
      </c>
      <c r="WCJ1906" s="1800" t="s">
        <v>745</v>
      </c>
      <c r="WCK1906" s="2156">
        <v>0</v>
      </c>
      <c r="WCL1906" s="2156">
        <v>17895</v>
      </c>
      <c r="WCM1906" s="2157">
        <v>0</v>
      </c>
      <c r="WCN1906" s="1230">
        <f t="shared" si="4367"/>
        <v>0</v>
      </c>
      <c r="WCO1906" s="1193"/>
      <c r="WCP1906" s="1193"/>
      <c r="WCQ1906" s="2153" t="s">
        <v>769</v>
      </c>
      <c r="WCR1906" s="1800" t="s">
        <v>745</v>
      </c>
      <c r="WCS1906" s="2156">
        <v>0</v>
      </c>
      <c r="WCT1906" s="2156">
        <v>17895</v>
      </c>
      <c r="WCU1906" s="2157">
        <v>0</v>
      </c>
      <c r="WCV1906" s="1230">
        <f t="shared" si="4369"/>
        <v>0</v>
      </c>
      <c r="WCW1906" s="1193"/>
      <c r="WCX1906" s="1193"/>
      <c r="WCY1906" s="2153" t="s">
        <v>769</v>
      </c>
      <c r="WCZ1906" s="1800" t="s">
        <v>745</v>
      </c>
      <c r="WDA1906" s="2156">
        <v>0</v>
      </c>
      <c r="WDB1906" s="2156">
        <v>17895</v>
      </c>
      <c r="WDC1906" s="2157">
        <v>0</v>
      </c>
      <c r="WDD1906" s="1230">
        <f t="shared" si="4371"/>
        <v>0</v>
      </c>
      <c r="WDE1906" s="1193"/>
      <c r="WDF1906" s="1193"/>
      <c r="WDG1906" s="2153" t="s">
        <v>769</v>
      </c>
      <c r="WDH1906" s="1800" t="s">
        <v>745</v>
      </c>
      <c r="WDI1906" s="2156">
        <v>0</v>
      </c>
      <c r="WDJ1906" s="2156">
        <v>17895</v>
      </c>
      <c r="WDK1906" s="2157">
        <v>0</v>
      </c>
      <c r="WDL1906" s="1230">
        <f t="shared" si="4373"/>
        <v>0</v>
      </c>
      <c r="WDM1906" s="1193"/>
      <c r="WDN1906" s="1193"/>
      <c r="WDO1906" s="2153" t="s">
        <v>769</v>
      </c>
      <c r="WDP1906" s="1800" t="s">
        <v>745</v>
      </c>
      <c r="WDQ1906" s="2156">
        <v>0</v>
      </c>
      <c r="WDR1906" s="2156">
        <v>17895</v>
      </c>
      <c r="WDS1906" s="2157">
        <v>0</v>
      </c>
      <c r="WDT1906" s="1230">
        <f t="shared" si="4375"/>
        <v>0</v>
      </c>
      <c r="WDU1906" s="1193"/>
      <c r="WDV1906" s="1193"/>
      <c r="WDW1906" s="2153" t="s">
        <v>769</v>
      </c>
      <c r="WDX1906" s="1800" t="s">
        <v>745</v>
      </c>
      <c r="WDY1906" s="2156">
        <v>0</v>
      </c>
      <c r="WDZ1906" s="2156">
        <v>17895</v>
      </c>
      <c r="WEA1906" s="2157">
        <v>0</v>
      </c>
      <c r="WEB1906" s="1230">
        <f t="shared" si="4377"/>
        <v>0</v>
      </c>
      <c r="WEC1906" s="1193"/>
      <c r="WED1906" s="1193"/>
      <c r="WEE1906" s="2153" t="s">
        <v>769</v>
      </c>
      <c r="WEF1906" s="1800" t="s">
        <v>745</v>
      </c>
      <c r="WEG1906" s="2156">
        <v>0</v>
      </c>
      <c r="WEH1906" s="2156">
        <v>17895</v>
      </c>
      <c r="WEI1906" s="2157">
        <v>0</v>
      </c>
      <c r="WEJ1906" s="1230">
        <f t="shared" si="4379"/>
        <v>0</v>
      </c>
      <c r="WEK1906" s="1193"/>
      <c r="WEL1906" s="1193"/>
      <c r="WEM1906" s="2153" t="s">
        <v>769</v>
      </c>
      <c r="WEN1906" s="1800" t="s">
        <v>745</v>
      </c>
      <c r="WEO1906" s="2156">
        <v>0</v>
      </c>
      <c r="WEP1906" s="2156">
        <v>17895</v>
      </c>
      <c r="WEQ1906" s="2157">
        <v>0</v>
      </c>
      <c r="WER1906" s="1230">
        <f t="shared" si="4381"/>
        <v>0</v>
      </c>
      <c r="WES1906" s="1193"/>
      <c r="WET1906" s="1193"/>
      <c r="WEU1906" s="2153" t="s">
        <v>769</v>
      </c>
      <c r="WEV1906" s="1800" t="s">
        <v>745</v>
      </c>
      <c r="WEW1906" s="2156">
        <v>0</v>
      </c>
      <c r="WEX1906" s="2156">
        <v>17895</v>
      </c>
      <c r="WEY1906" s="2157">
        <v>0</v>
      </c>
      <c r="WEZ1906" s="1230">
        <f t="shared" si="4383"/>
        <v>0</v>
      </c>
      <c r="WFA1906" s="1193"/>
      <c r="WFB1906" s="1193"/>
      <c r="WFC1906" s="2153" t="s">
        <v>769</v>
      </c>
      <c r="WFD1906" s="1800" t="s">
        <v>745</v>
      </c>
      <c r="WFE1906" s="2156">
        <v>0</v>
      </c>
      <c r="WFF1906" s="2156">
        <v>17895</v>
      </c>
      <c r="WFG1906" s="2157">
        <v>0</v>
      </c>
      <c r="WFH1906" s="1230">
        <f t="shared" si="4385"/>
        <v>0</v>
      </c>
      <c r="WFI1906" s="1193"/>
      <c r="WFJ1906" s="1193"/>
      <c r="WFK1906" s="2153" t="s">
        <v>769</v>
      </c>
      <c r="WFL1906" s="1800" t="s">
        <v>745</v>
      </c>
      <c r="WFM1906" s="2156">
        <v>0</v>
      </c>
      <c r="WFN1906" s="2156">
        <v>17895</v>
      </c>
      <c r="WFO1906" s="2157">
        <v>0</v>
      </c>
      <c r="WFP1906" s="1230">
        <f t="shared" si="4387"/>
        <v>0</v>
      </c>
      <c r="WFQ1906" s="1193"/>
      <c r="WFR1906" s="1193"/>
      <c r="WFS1906" s="2153" t="s">
        <v>769</v>
      </c>
      <c r="WFT1906" s="1800" t="s">
        <v>745</v>
      </c>
      <c r="WFU1906" s="2156">
        <v>0</v>
      </c>
      <c r="WFV1906" s="2156">
        <v>17895</v>
      </c>
      <c r="WFW1906" s="2157">
        <v>0</v>
      </c>
      <c r="WFX1906" s="1230">
        <f t="shared" si="4389"/>
        <v>0</v>
      </c>
      <c r="WFY1906" s="1193"/>
      <c r="WFZ1906" s="1193"/>
      <c r="WGA1906" s="2153" t="s">
        <v>769</v>
      </c>
      <c r="WGB1906" s="1800" t="s">
        <v>745</v>
      </c>
      <c r="WGC1906" s="2156">
        <v>0</v>
      </c>
      <c r="WGD1906" s="2156">
        <v>17895</v>
      </c>
      <c r="WGE1906" s="2157">
        <v>0</v>
      </c>
      <c r="WGF1906" s="1230">
        <f t="shared" si="4391"/>
        <v>0</v>
      </c>
      <c r="WGG1906" s="1193"/>
      <c r="WGH1906" s="1193"/>
      <c r="WGI1906" s="2153" t="s">
        <v>769</v>
      </c>
      <c r="WGJ1906" s="1800" t="s">
        <v>745</v>
      </c>
      <c r="WGK1906" s="2156">
        <v>0</v>
      </c>
      <c r="WGL1906" s="2156">
        <v>17895</v>
      </c>
      <c r="WGM1906" s="2157">
        <v>0</v>
      </c>
      <c r="WGN1906" s="1230">
        <f t="shared" si="4393"/>
        <v>0</v>
      </c>
      <c r="WGO1906" s="1193"/>
      <c r="WGP1906" s="1193"/>
      <c r="WGQ1906" s="2153" t="s">
        <v>769</v>
      </c>
      <c r="WGR1906" s="1800" t="s">
        <v>745</v>
      </c>
      <c r="WGS1906" s="2156">
        <v>0</v>
      </c>
      <c r="WGT1906" s="2156">
        <v>17895</v>
      </c>
      <c r="WGU1906" s="2157">
        <v>0</v>
      </c>
      <c r="WGV1906" s="1230">
        <f t="shared" si="4395"/>
        <v>0</v>
      </c>
      <c r="WGW1906" s="1193"/>
      <c r="WGX1906" s="1193"/>
      <c r="WGY1906" s="2153" t="s">
        <v>769</v>
      </c>
      <c r="WGZ1906" s="1800" t="s">
        <v>745</v>
      </c>
      <c r="WHA1906" s="2156">
        <v>0</v>
      </c>
      <c r="WHB1906" s="2156">
        <v>17895</v>
      </c>
      <c r="WHC1906" s="2157">
        <v>0</v>
      </c>
      <c r="WHD1906" s="1230">
        <f t="shared" si="4397"/>
        <v>0</v>
      </c>
      <c r="WHE1906" s="1193"/>
      <c r="WHF1906" s="1193"/>
      <c r="WHG1906" s="2153" t="s">
        <v>769</v>
      </c>
      <c r="WHH1906" s="1800" t="s">
        <v>745</v>
      </c>
      <c r="WHI1906" s="2156">
        <v>0</v>
      </c>
      <c r="WHJ1906" s="2156">
        <v>17895</v>
      </c>
      <c r="WHK1906" s="2157">
        <v>0</v>
      </c>
      <c r="WHL1906" s="1230">
        <f t="shared" si="4399"/>
        <v>0</v>
      </c>
      <c r="WHM1906" s="1193"/>
      <c r="WHN1906" s="1193"/>
      <c r="WHO1906" s="2153" t="s">
        <v>769</v>
      </c>
      <c r="WHP1906" s="1800" t="s">
        <v>745</v>
      </c>
      <c r="WHQ1906" s="2156">
        <v>0</v>
      </c>
      <c r="WHR1906" s="2156">
        <v>17895</v>
      </c>
      <c r="WHS1906" s="2157">
        <v>0</v>
      </c>
      <c r="WHT1906" s="1230">
        <f t="shared" si="4401"/>
        <v>0</v>
      </c>
      <c r="WHU1906" s="1193"/>
      <c r="WHV1906" s="1193"/>
      <c r="WHW1906" s="2153" t="s">
        <v>769</v>
      </c>
      <c r="WHX1906" s="1800" t="s">
        <v>745</v>
      </c>
      <c r="WHY1906" s="2156">
        <v>0</v>
      </c>
      <c r="WHZ1906" s="2156">
        <v>17895</v>
      </c>
      <c r="WIA1906" s="2157">
        <v>0</v>
      </c>
      <c r="WIB1906" s="1230">
        <f t="shared" si="4403"/>
        <v>0</v>
      </c>
      <c r="WIC1906" s="1193"/>
      <c r="WID1906" s="1193"/>
      <c r="WIE1906" s="2153" t="s">
        <v>769</v>
      </c>
      <c r="WIF1906" s="1800" t="s">
        <v>745</v>
      </c>
      <c r="WIG1906" s="2156">
        <v>0</v>
      </c>
      <c r="WIH1906" s="2156">
        <v>17895</v>
      </c>
      <c r="WII1906" s="2157">
        <v>0</v>
      </c>
      <c r="WIJ1906" s="1230">
        <f t="shared" si="4405"/>
        <v>0</v>
      </c>
      <c r="WIK1906" s="1193"/>
      <c r="WIL1906" s="1193"/>
      <c r="WIM1906" s="2153" t="s">
        <v>769</v>
      </c>
      <c r="WIN1906" s="1800" t="s">
        <v>745</v>
      </c>
      <c r="WIO1906" s="2156">
        <v>0</v>
      </c>
      <c r="WIP1906" s="2156">
        <v>17895</v>
      </c>
      <c r="WIQ1906" s="2157">
        <v>0</v>
      </c>
      <c r="WIR1906" s="1230">
        <f t="shared" si="4407"/>
        <v>0</v>
      </c>
      <c r="WIS1906" s="1193"/>
      <c r="WIT1906" s="1193"/>
      <c r="WIU1906" s="2153" t="s">
        <v>769</v>
      </c>
      <c r="WIV1906" s="1800" t="s">
        <v>745</v>
      </c>
      <c r="WIW1906" s="2156">
        <v>0</v>
      </c>
      <c r="WIX1906" s="2156">
        <v>17895</v>
      </c>
      <c r="WIY1906" s="2157">
        <v>0</v>
      </c>
      <c r="WIZ1906" s="1230">
        <f t="shared" si="4409"/>
        <v>0</v>
      </c>
      <c r="WJA1906" s="1193"/>
      <c r="WJB1906" s="1193"/>
      <c r="WJC1906" s="2153" t="s">
        <v>769</v>
      </c>
      <c r="WJD1906" s="1800" t="s">
        <v>745</v>
      </c>
      <c r="WJE1906" s="2156">
        <v>0</v>
      </c>
      <c r="WJF1906" s="2156">
        <v>17895</v>
      </c>
      <c r="WJG1906" s="2157">
        <v>0</v>
      </c>
      <c r="WJH1906" s="1230">
        <f t="shared" si="4411"/>
        <v>0</v>
      </c>
      <c r="WJI1906" s="1193"/>
      <c r="WJJ1906" s="1193"/>
      <c r="WJK1906" s="2153" t="s">
        <v>769</v>
      </c>
      <c r="WJL1906" s="1800" t="s">
        <v>745</v>
      </c>
      <c r="WJM1906" s="2156">
        <v>0</v>
      </c>
      <c r="WJN1906" s="2156">
        <v>17895</v>
      </c>
      <c r="WJO1906" s="2157">
        <v>0</v>
      </c>
      <c r="WJP1906" s="1230">
        <f t="shared" si="4413"/>
        <v>0</v>
      </c>
      <c r="WJQ1906" s="1193"/>
      <c r="WJR1906" s="1193"/>
      <c r="WJS1906" s="2153" t="s">
        <v>769</v>
      </c>
      <c r="WJT1906" s="1800" t="s">
        <v>745</v>
      </c>
      <c r="WJU1906" s="2156">
        <v>0</v>
      </c>
      <c r="WJV1906" s="2156">
        <v>17895</v>
      </c>
      <c r="WJW1906" s="2157">
        <v>0</v>
      </c>
      <c r="WJX1906" s="1230">
        <f t="shared" si="4415"/>
        <v>0</v>
      </c>
      <c r="WJY1906" s="1193"/>
      <c r="WJZ1906" s="1193"/>
      <c r="WKA1906" s="2153" t="s">
        <v>769</v>
      </c>
      <c r="WKB1906" s="1800" t="s">
        <v>745</v>
      </c>
      <c r="WKC1906" s="2156">
        <v>0</v>
      </c>
      <c r="WKD1906" s="2156">
        <v>17895</v>
      </c>
      <c r="WKE1906" s="2157">
        <v>0</v>
      </c>
      <c r="WKF1906" s="1230">
        <f t="shared" si="4417"/>
        <v>0</v>
      </c>
      <c r="WKG1906" s="1193"/>
      <c r="WKH1906" s="1193"/>
      <c r="WKI1906" s="2153" t="s">
        <v>769</v>
      </c>
      <c r="WKJ1906" s="1800" t="s">
        <v>745</v>
      </c>
      <c r="WKK1906" s="2156">
        <v>0</v>
      </c>
      <c r="WKL1906" s="2156">
        <v>17895</v>
      </c>
      <c r="WKM1906" s="2157">
        <v>0</v>
      </c>
      <c r="WKN1906" s="1230">
        <f t="shared" si="4419"/>
        <v>0</v>
      </c>
      <c r="WKO1906" s="1193"/>
      <c r="WKP1906" s="1193"/>
      <c r="WKQ1906" s="2153" t="s">
        <v>769</v>
      </c>
      <c r="WKR1906" s="1800" t="s">
        <v>745</v>
      </c>
      <c r="WKS1906" s="2156">
        <v>0</v>
      </c>
      <c r="WKT1906" s="2156">
        <v>17895</v>
      </c>
      <c r="WKU1906" s="2157">
        <v>0</v>
      </c>
      <c r="WKV1906" s="1230">
        <f t="shared" si="4421"/>
        <v>0</v>
      </c>
      <c r="WKW1906" s="1193"/>
      <c r="WKX1906" s="1193"/>
      <c r="WKY1906" s="2153" t="s">
        <v>769</v>
      </c>
      <c r="WKZ1906" s="1800" t="s">
        <v>745</v>
      </c>
      <c r="WLA1906" s="2156">
        <v>0</v>
      </c>
      <c r="WLB1906" s="2156">
        <v>17895</v>
      </c>
      <c r="WLC1906" s="2157">
        <v>0</v>
      </c>
      <c r="WLD1906" s="1230">
        <f t="shared" si="4423"/>
        <v>0</v>
      </c>
      <c r="WLE1906" s="1193"/>
      <c r="WLF1906" s="1193"/>
      <c r="WLG1906" s="2153" t="s">
        <v>769</v>
      </c>
      <c r="WLH1906" s="1800" t="s">
        <v>745</v>
      </c>
      <c r="WLI1906" s="2156">
        <v>0</v>
      </c>
      <c r="WLJ1906" s="2156">
        <v>17895</v>
      </c>
      <c r="WLK1906" s="2157">
        <v>0</v>
      </c>
      <c r="WLL1906" s="1230">
        <f t="shared" si="4425"/>
        <v>0</v>
      </c>
      <c r="WLM1906" s="1193"/>
      <c r="WLN1906" s="1193"/>
      <c r="WLO1906" s="2153" t="s">
        <v>769</v>
      </c>
      <c r="WLP1906" s="1800" t="s">
        <v>745</v>
      </c>
      <c r="WLQ1906" s="2156">
        <v>0</v>
      </c>
      <c r="WLR1906" s="2156">
        <v>17895</v>
      </c>
      <c r="WLS1906" s="2157">
        <v>0</v>
      </c>
      <c r="WLT1906" s="1230">
        <f t="shared" si="4427"/>
        <v>0</v>
      </c>
      <c r="WLU1906" s="1193"/>
      <c r="WLV1906" s="1193"/>
      <c r="WLW1906" s="2153" t="s">
        <v>769</v>
      </c>
      <c r="WLX1906" s="1800" t="s">
        <v>745</v>
      </c>
      <c r="WLY1906" s="2156">
        <v>0</v>
      </c>
      <c r="WLZ1906" s="2156">
        <v>17895</v>
      </c>
      <c r="WMA1906" s="2157">
        <v>0</v>
      </c>
      <c r="WMB1906" s="1230">
        <f t="shared" si="4429"/>
        <v>0</v>
      </c>
      <c r="WMC1906" s="1193"/>
      <c r="WMD1906" s="1193"/>
      <c r="WME1906" s="2153" t="s">
        <v>769</v>
      </c>
      <c r="WMF1906" s="1800" t="s">
        <v>745</v>
      </c>
      <c r="WMG1906" s="2156">
        <v>0</v>
      </c>
      <c r="WMH1906" s="2156">
        <v>17895</v>
      </c>
      <c r="WMI1906" s="2157">
        <v>0</v>
      </c>
      <c r="WMJ1906" s="1230">
        <f t="shared" si="4431"/>
        <v>0</v>
      </c>
      <c r="WMK1906" s="1193"/>
      <c r="WML1906" s="1193"/>
      <c r="WMM1906" s="2153" t="s">
        <v>769</v>
      </c>
      <c r="WMN1906" s="1800" t="s">
        <v>745</v>
      </c>
      <c r="WMO1906" s="2156">
        <v>0</v>
      </c>
      <c r="WMP1906" s="2156">
        <v>17895</v>
      </c>
      <c r="WMQ1906" s="2157">
        <v>0</v>
      </c>
      <c r="WMR1906" s="1230">
        <f t="shared" si="4433"/>
        <v>0</v>
      </c>
      <c r="WMS1906" s="1193"/>
      <c r="WMT1906" s="1193"/>
      <c r="WMU1906" s="2153" t="s">
        <v>769</v>
      </c>
      <c r="WMV1906" s="1800" t="s">
        <v>745</v>
      </c>
      <c r="WMW1906" s="2156">
        <v>0</v>
      </c>
      <c r="WMX1906" s="2156">
        <v>17895</v>
      </c>
      <c r="WMY1906" s="2157">
        <v>0</v>
      </c>
      <c r="WMZ1906" s="1230">
        <f t="shared" si="4435"/>
        <v>0</v>
      </c>
      <c r="WNA1906" s="1193"/>
      <c r="WNB1906" s="1193"/>
      <c r="WNC1906" s="2153" t="s">
        <v>769</v>
      </c>
      <c r="WND1906" s="1800" t="s">
        <v>745</v>
      </c>
      <c r="WNE1906" s="2156">
        <v>0</v>
      </c>
      <c r="WNF1906" s="2156">
        <v>17895</v>
      </c>
      <c r="WNG1906" s="2157">
        <v>0</v>
      </c>
      <c r="WNH1906" s="1230">
        <f t="shared" si="4437"/>
        <v>0</v>
      </c>
      <c r="WNI1906" s="1193"/>
      <c r="WNJ1906" s="1193"/>
      <c r="WNK1906" s="2153" t="s">
        <v>769</v>
      </c>
      <c r="WNL1906" s="1800" t="s">
        <v>745</v>
      </c>
      <c r="WNM1906" s="2156">
        <v>0</v>
      </c>
      <c r="WNN1906" s="2156">
        <v>17895</v>
      </c>
      <c r="WNO1906" s="2157">
        <v>0</v>
      </c>
      <c r="WNP1906" s="1230">
        <f t="shared" si="4439"/>
        <v>0</v>
      </c>
      <c r="WNQ1906" s="1193"/>
      <c r="WNR1906" s="1193"/>
      <c r="WNS1906" s="2153" t="s">
        <v>769</v>
      </c>
      <c r="WNT1906" s="1800" t="s">
        <v>745</v>
      </c>
      <c r="WNU1906" s="2156">
        <v>0</v>
      </c>
      <c r="WNV1906" s="2156">
        <v>17895</v>
      </c>
      <c r="WNW1906" s="2157">
        <v>0</v>
      </c>
      <c r="WNX1906" s="1230">
        <f t="shared" si="4441"/>
        <v>0</v>
      </c>
      <c r="WNY1906" s="1193"/>
      <c r="WNZ1906" s="1193"/>
      <c r="WOA1906" s="2153" t="s">
        <v>769</v>
      </c>
      <c r="WOB1906" s="1800" t="s">
        <v>745</v>
      </c>
      <c r="WOC1906" s="2156">
        <v>0</v>
      </c>
      <c r="WOD1906" s="2156">
        <v>17895</v>
      </c>
      <c r="WOE1906" s="2157">
        <v>0</v>
      </c>
      <c r="WOF1906" s="1230">
        <f t="shared" si="4443"/>
        <v>0</v>
      </c>
      <c r="WOG1906" s="1193"/>
      <c r="WOH1906" s="1193"/>
      <c r="WOI1906" s="2153" t="s">
        <v>769</v>
      </c>
      <c r="WOJ1906" s="1800" t="s">
        <v>745</v>
      </c>
      <c r="WOK1906" s="2156">
        <v>0</v>
      </c>
      <c r="WOL1906" s="2156">
        <v>17895</v>
      </c>
      <c r="WOM1906" s="2157">
        <v>0</v>
      </c>
      <c r="WON1906" s="1230">
        <f t="shared" si="4445"/>
        <v>0</v>
      </c>
      <c r="WOO1906" s="1193"/>
      <c r="WOP1906" s="1193"/>
      <c r="WOQ1906" s="2153" t="s">
        <v>769</v>
      </c>
      <c r="WOR1906" s="1800" t="s">
        <v>745</v>
      </c>
      <c r="WOS1906" s="2156">
        <v>0</v>
      </c>
      <c r="WOT1906" s="2156">
        <v>17895</v>
      </c>
      <c r="WOU1906" s="2157">
        <v>0</v>
      </c>
      <c r="WOV1906" s="1230">
        <f t="shared" si="4447"/>
        <v>0</v>
      </c>
      <c r="WOW1906" s="1193"/>
      <c r="WOX1906" s="1193"/>
      <c r="WOY1906" s="2153" t="s">
        <v>769</v>
      </c>
      <c r="WOZ1906" s="1800" t="s">
        <v>745</v>
      </c>
      <c r="WPA1906" s="2156">
        <v>0</v>
      </c>
      <c r="WPB1906" s="2156">
        <v>17895</v>
      </c>
      <c r="WPC1906" s="2157">
        <v>0</v>
      </c>
      <c r="WPD1906" s="1230">
        <f t="shared" si="4449"/>
        <v>0</v>
      </c>
      <c r="WPE1906" s="1193"/>
      <c r="WPF1906" s="1193"/>
      <c r="WPG1906" s="2153" t="s">
        <v>769</v>
      </c>
      <c r="WPH1906" s="1800" t="s">
        <v>745</v>
      </c>
      <c r="WPI1906" s="2156">
        <v>0</v>
      </c>
      <c r="WPJ1906" s="2156">
        <v>17895</v>
      </c>
      <c r="WPK1906" s="2157">
        <v>0</v>
      </c>
      <c r="WPL1906" s="1230">
        <f t="shared" si="4451"/>
        <v>0</v>
      </c>
      <c r="WPM1906" s="1193"/>
      <c r="WPN1906" s="1193"/>
      <c r="WPO1906" s="2153" t="s">
        <v>769</v>
      </c>
      <c r="WPP1906" s="1800" t="s">
        <v>745</v>
      </c>
      <c r="WPQ1906" s="2156">
        <v>0</v>
      </c>
      <c r="WPR1906" s="2156">
        <v>17895</v>
      </c>
      <c r="WPS1906" s="2157">
        <v>0</v>
      </c>
      <c r="WPT1906" s="1230">
        <f t="shared" si="4453"/>
        <v>0</v>
      </c>
      <c r="WPU1906" s="1193"/>
      <c r="WPV1906" s="1193"/>
      <c r="WPW1906" s="2153" t="s">
        <v>769</v>
      </c>
      <c r="WPX1906" s="1800" t="s">
        <v>745</v>
      </c>
      <c r="WPY1906" s="2156">
        <v>0</v>
      </c>
      <c r="WPZ1906" s="2156">
        <v>17895</v>
      </c>
      <c r="WQA1906" s="2157">
        <v>0</v>
      </c>
      <c r="WQB1906" s="1230">
        <f t="shared" si="4455"/>
        <v>0</v>
      </c>
      <c r="WQC1906" s="1193"/>
      <c r="WQD1906" s="1193"/>
      <c r="WQE1906" s="2153" t="s">
        <v>769</v>
      </c>
      <c r="WQF1906" s="1800" t="s">
        <v>745</v>
      </c>
      <c r="WQG1906" s="2156">
        <v>0</v>
      </c>
      <c r="WQH1906" s="2156">
        <v>17895</v>
      </c>
      <c r="WQI1906" s="2157">
        <v>0</v>
      </c>
      <c r="WQJ1906" s="1230">
        <f t="shared" si="4457"/>
        <v>0</v>
      </c>
      <c r="WQK1906" s="1193"/>
      <c r="WQL1906" s="1193"/>
      <c r="WQM1906" s="2153" t="s">
        <v>769</v>
      </c>
      <c r="WQN1906" s="1800" t="s">
        <v>745</v>
      </c>
      <c r="WQO1906" s="2156">
        <v>0</v>
      </c>
      <c r="WQP1906" s="2156">
        <v>17895</v>
      </c>
      <c r="WQQ1906" s="2157">
        <v>0</v>
      </c>
      <c r="WQR1906" s="1230">
        <f t="shared" si="4459"/>
        <v>0</v>
      </c>
      <c r="WQS1906" s="1193"/>
      <c r="WQT1906" s="1193"/>
      <c r="WQU1906" s="2153" t="s">
        <v>769</v>
      </c>
      <c r="WQV1906" s="1800" t="s">
        <v>745</v>
      </c>
      <c r="WQW1906" s="2156">
        <v>0</v>
      </c>
      <c r="WQX1906" s="2156">
        <v>17895</v>
      </c>
      <c r="WQY1906" s="2157">
        <v>0</v>
      </c>
      <c r="WQZ1906" s="1230">
        <f t="shared" si="4461"/>
        <v>0</v>
      </c>
      <c r="WRA1906" s="1193"/>
      <c r="WRB1906" s="1193"/>
      <c r="WRC1906" s="2153" t="s">
        <v>769</v>
      </c>
      <c r="WRD1906" s="1800" t="s">
        <v>745</v>
      </c>
      <c r="WRE1906" s="2156">
        <v>0</v>
      </c>
      <c r="WRF1906" s="2156">
        <v>17895</v>
      </c>
      <c r="WRG1906" s="2157">
        <v>0</v>
      </c>
      <c r="WRH1906" s="1230">
        <f t="shared" si="4463"/>
        <v>0</v>
      </c>
      <c r="WRI1906" s="1193"/>
      <c r="WRJ1906" s="1193"/>
      <c r="WRK1906" s="2153" t="s">
        <v>769</v>
      </c>
      <c r="WRL1906" s="1800" t="s">
        <v>745</v>
      </c>
      <c r="WRM1906" s="2156">
        <v>0</v>
      </c>
      <c r="WRN1906" s="2156">
        <v>17895</v>
      </c>
      <c r="WRO1906" s="2157">
        <v>0</v>
      </c>
      <c r="WRP1906" s="1230">
        <f t="shared" si="4465"/>
        <v>0</v>
      </c>
      <c r="WRQ1906" s="1193"/>
      <c r="WRR1906" s="1193"/>
      <c r="WRS1906" s="2153" t="s">
        <v>769</v>
      </c>
      <c r="WRT1906" s="1800" t="s">
        <v>745</v>
      </c>
      <c r="WRU1906" s="2156">
        <v>0</v>
      </c>
      <c r="WRV1906" s="2156">
        <v>17895</v>
      </c>
      <c r="WRW1906" s="2157">
        <v>0</v>
      </c>
      <c r="WRX1906" s="1230">
        <f t="shared" si="4467"/>
        <v>0</v>
      </c>
      <c r="WRY1906" s="1193"/>
      <c r="WRZ1906" s="1193"/>
      <c r="WSA1906" s="2153" t="s">
        <v>769</v>
      </c>
      <c r="WSB1906" s="1800" t="s">
        <v>745</v>
      </c>
      <c r="WSC1906" s="2156">
        <v>0</v>
      </c>
      <c r="WSD1906" s="2156">
        <v>17895</v>
      </c>
      <c r="WSE1906" s="2157">
        <v>0</v>
      </c>
      <c r="WSF1906" s="1230">
        <f t="shared" si="4469"/>
        <v>0</v>
      </c>
      <c r="WSG1906" s="1193"/>
      <c r="WSH1906" s="1193"/>
      <c r="WSI1906" s="2153" t="s">
        <v>769</v>
      </c>
      <c r="WSJ1906" s="1800" t="s">
        <v>745</v>
      </c>
      <c r="WSK1906" s="2156">
        <v>0</v>
      </c>
      <c r="WSL1906" s="2156">
        <v>17895</v>
      </c>
      <c r="WSM1906" s="2157">
        <v>0</v>
      </c>
      <c r="WSN1906" s="1230">
        <f t="shared" si="4471"/>
        <v>0</v>
      </c>
      <c r="WSO1906" s="1193"/>
      <c r="WSP1906" s="1193"/>
      <c r="WSQ1906" s="2153" t="s">
        <v>769</v>
      </c>
      <c r="WSR1906" s="1800" t="s">
        <v>745</v>
      </c>
      <c r="WSS1906" s="2156">
        <v>0</v>
      </c>
      <c r="WST1906" s="2156">
        <v>17895</v>
      </c>
      <c r="WSU1906" s="2157">
        <v>0</v>
      </c>
      <c r="WSV1906" s="1230">
        <f t="shared" si="4473"/>
        <v>0</v>
      </c>
      <c r="WSW1906" s="1193"/>
      <c r="WSX1906" s="1193"/>
      <c r="WSY1906" s="2153" t="s">
        <v>769</v>
      </c>
      <c r="WSZ1906" s="1800" t="s">
        <v>745</v>
      </c>
      <c r="WTA1906" s="2156">
        <v>0</v>
      </c>
      <c r="WTB1906" s="2156">
        <v>17895</v>
      </c>
      <c r="WTC1906" s="2157">
        <v>0</v>
      </c>
      <c r="WTD1906" s="1230">
        <f t="shared" si="4475"/>
        <v>0</v>
      </c>
      <c r="WTE1906" s="1193"/>
      <c r="WTF1906" s="1193"/>
      <c r="WTG1906" s="2153" t="s">
        <v>769</v>
      </c>
      <c r="WTH1906" s="1800" t="s">
        <v>745</v>
      </c>
      <c r="WTI1906" s="2156">
        <v>0</v>
      </c>
      <c r="WTJ1906" s="2156">
        <v>17895</v>
      </c>
      <c r="WTK1906" s="2157">
        <v>0</v>
      </c>
      <c r="WTL1906" s="1230">
        <f t="shared" si="4477"/>
        <v>0</v>
      </c>
      <c r="WTM1906" s="1193"/>
      <c r="WTN1906" s="1193"/>
      <c r="WTO1906" s="2153" t="s">
        <v>769</v>
      </c>
      <c r="WTP1906" s="1800" t="s">
        <v>745</v>
      </c>
      <c r="WTQ1906" s="2156">
        <v>0</v>
      </c>
      <c r="WTR1906" s="2156">
        <v>17895</v>
      </c>
      <c r="WTS1906" s="2157">
        <v>0</v>
      </c>
      <c r="WTT1906" s="1230">
        <f t="shared" si="4479"/>
        <v>0</v>
      </c>
      <c r="WTU1906" s="1193"/>
      <c r="WTV1906" s="1193"/>
      <c r="WTW1906" s="2153" t="s">
        <v>769</v>
      </c>
      <c r="WTX1906" s="1800" t="s">
        <v>745</v>
      </c>
      <c r="WTY1906" s="2156">
        <v>0</v>
      </c>
      <c r="WTZ1906" s="2156">
        <v>17895</v>
      </c>
      <c r="WUA1906" s="2157">
        <v>0</v>
      </c>
      <c r="WUB1906" s="1230">
        <f t="shared" si="4481"/>
        <v>0</v>
      </c>
      <c r="WUC1906" s="1193"/>
      <c r="WUD1906" s="1193"/>
      <c r="WUE1906" s="2153" t="s">
        <v>769</v>
      </c>
      <c r="WUF1906" s="1800" t="s">
        <v>745</v>
      </c>
      <c r="WUG1906" s="2156">
        <v>0</v>
      </c>
      <c r="WUH1906" s="2156">
        <v>17895</v>
      </c>
      <c r="WUI1906" s="2157">
        <v>0</v>
      </c>
      <c r="WUJ1906" s="1230">
        <f t="shared" si="4483"/>
        <v>0</v>
      </c>
      <c r="WUK1906" s="1193"/>
      <c r="WUL1906" s="1193"/>
      <c r="WUM1906" s="2153" t="s">
        <v>769</v>
      </c>
      <c r="WUN1906" s="1800" t="s">
        <v>745</v>
      </c>
      <c r="WUO1906" s="2156">
        <v>0</v>
      </c>
      <c r="WUP1906" s="2156">
        <v>17895</v>
      </c>
      <c r="WUQ1906" s="2157">
        <v>0</v>
      </c>
      <c r="WUR1906" s="1230">
        <f t="shared" si="4485"/>
        <v>0</v>
      </c>
      <c r="WUS1906" s="1193"/>
      <c r="WUT1906" s="1193"/>
      <c r="WUU1906" s="2153" t="s">
        <v>769</v>
      </c>
      <c r="WUV1906" s="1800" t="s">
        <v>745</v>
      </c>
      <c r="WUW1906" s="2156">
        <v>0</v>
      </c>
      <c r="WUX1906" s="2156">
        <v>17895</v>
      </c>
      <c r="WUY1906" s="2157">
        <v>0</v>
      </c>
      <c r="WUZ1906" s="1230">
        <f t="shared" si="4487"/>
        <v>0</v>
      </c>
      <c r="WVA1906" s="1193"/>
      <c r="WVB1906" s="1193"/>
      <c r="WVC1906" s="2153" t="s">
        <v>769</v>
      </c>
      <c r="WVD1906" s="1800" t="s">
        <v>745</v>
      </c>
      <c r="WVE1906" s="2156">
        <v>0</v>
      </c>
      <c r="WVF1906" s="2156">
        <v>17895</v>
      </c>
      <c r="WVG1906" s="2157">
        <v>0</v>
      </c>
      <c r="WVH1906" s="1230">
        <f t="shared" si="4489"/>
        <v>0</v>
      </c>
      <c r="WVI1906" s="1193"/>
      <c r="WVJ1906" s="1193"/>
      <c r="WVK1906" s="2153" t="s">
        <v>769</v>
      </c>
      <c r="WVL1906" s="1800" t="s">
        <v>745</v>
      </c>
      <c r="WVM1906" s="2156">
        <v>0</v>
      </c>
      <c r="WVN1906" s="2156">
        <v>17895</v>
      </c>
      <c r="WVO1906" s="2157">
        <v>0</v>
      </c>
      <c r="WVP1906" s="1230">
        <f t="shared" si="4491"/>
        <v>0</v>
      </c>
      <c r="WVQ1906" s="1193"/>
      <c r="WVR1906" s="1193"/>
      <c r="WVS1906" s="2153" t="s">
        <v>769</v>
      </c>
      <c r="WVT1906" s="1800" t="s">
        <v>745</v>
      </c>
      <c r="WVU1906" s="2156">
        <v>0</v>
      </c>
      <c r="WVV1906" s="2156">
        <v>17895</v>
      </c>
      <c r="WVW1906" s="2157">
        <v>0</v>
      </c>
      <c r="WVX1906" s="1230">
        <f t="shared" si="4493"/>
        <v>0</v>
      </c>
      <c r="WVY1906" s="1193"/>
      <c r="WVZ1906" s="1193"/>
      <c r="WWA1906" s="2153" t="s">
        <v>769</v>
      </c>
      <c r="WWB1906" s="1800" t="s">
        <v>745</v>
      </c>
      <c r="WWC1906" s="2156">
        <v>0</v>
      </c>
      <c r="WWD1906" s="2156">
        <v>17895</v>
      </c>
      <c r="WWE1906" s="2157">
        <v>0</v>
      </c>
      <c r="WWF1906" s="1230">
        <f t="shared" si="4495"/>
        <v>0</v>
      </c>
      <c r="WWG1906" s="1193"/>
      <c r="WWH1906" s="1193"/>
      <c r="WWI1906" s="2153" t="s">
        <v>769</v>
      </c>
      <c r="WWJ1906" s="1800" t="s">
        <v>745</v>
      </c>
      <c r="WWK1906" s="2156">
        <v>0</v>
      </c>
      <c r="WWL1906" s="2156">
        <v>17895</v>
      </c>
      <c r="WWM1906" s="2157">
        <v>0</v>
      </c>
      <c r="WWN1906" s="1230">
        <f t="shared" si="4497"/>
        <v>0</v>
      </c>
      <c r="WWO1906" s="1193"/>
      <c r="WWP1906" s="1193"/>
      <c r="WWQ1906" s="2153" t="s">
        <v>769</v>
      </c>
      <c r="WWR1906" s="1800" t="s">
        <v>745</v>
      </c>
      <c r="WWS1906" s="2156">
        <v>0</v>
      </c>
      <c r="WWT1906" s="2156">
        <v>17895</v>
      </c>
      <c r="WWU1906" s="2157">
        <v>0</v>
      </c>
      <c r="WWV1906" s="1230">
        <f t="shared" si="4499"/>
        <v>0</v>
      </c>
      <c r="WWW1906" s="1193"/>
      <c r="WWX1906" s="1193"/>
      <c r="WWY1906" s="2153" t="s">
        <v>769</v>
      </c>
      <c r="WWZ1906" s="1800" t="s">
        <v>745</v>
      </c>
      <c r="WXA1906" s="2156">
        <v>0</v>
      </c>
      <c r="WXB1906" s="2156">
        <v>17895</v>
      </c>
      <c r="WXC1906" s="2157">
        <v>0</v>
      </c>
      <c r="WXD1906" s="1230">
        <f t="shared" si="4501"/>
        <v>0</v>
      </c>
      <c r="WXE1906" s="1193"/>
      <c r="WXF1906" s="1193"/>
      <c r="WXG1906" s="2153" t="s">
        <v>769</v>
      </c>
      <c r="WXH1906" s="1800" t="s">
        <v>745</v>
      </c>
      <c r="WXI1906" s="2156">
        <v>0</v>
      </c>
      <c r="WXJ1906" s="2156">
        <v>17895</v>
      </c>
      <c r="WXK1906" s="2157">
        <v>0</v>
      </c>
      <c r="WXL1906" s="1230">
        <f t="shared" si="4503"/>
        <v>0</v>
      </c>
      <c r="WXM1906" s="1193"/>
      <c r="WXN1906" s="1193"/>
      <c r="WXO1906" s="2153" t="s">
        <v>769</v>
      </c>
      <c r="WXP1906" s="1800" t="s">
        <v>745</v>
      </c>
      <c r="WXQ1906" s="2156">
        <v>0</v>
      </c>
      <c r="WXR1906" s="2156">
        <v>17895</v>
      </c>
      <c r="WXS1906" s="2157">
        <v>0</v>
      </c>
      <c r="WXT1906" s="1230">
        <f t="shared" si="4505"/>
        <v>0</v>
      </c>
      <c r="WXU1906" s="1193"/>
      <c r="WXV1906" s="1193"/>
      <c r="WXW1906" s="2153" t="s">
        <v>769</v>
      </c>
      <c r="WXX1906" s="1800" t="s">
        <v>745</v>
      </c>
      <c r="WXY1906" s="2156">
        <v>0</v>
      </c>
      <c r="WXZ1906" s="2156">
        <v>17895</v>
      </c>
      <c r="WYA1906" s="2157">
        <v>0</v>
      </c>
      <c r="WYB1906" s="1230">
        <f t="shared" si="4507"/>
        <v>0</v>
      </c>
      <c r="WYC1906" s="1193"/>
      <c r="WYD1906" s="1193"/>
      <c r="WYE1906" s="2153" t="s">
        <v>769</v>
      </c>
      <c r="WYF1906" s="1800" t="s">
        <v>745</v>
      </c>
      <c r="WYG1906" s="2156">
        <v>0</v>
      </c>
      <c r="WYH1906" s="2156">
        <v>17895</v>
      </c>
      <c r="WYI1906" s="2157">
        <v>0</v>
      </c>
      <c r="WYJ1906" s="1230">
        <f t="shared" si="4509"/>
        <v>0</v>
      </c>
      <c r="WYK1906" s="1193"/>
      <c r="WYL1906" s="1193"/>
      <c r="WYM1906" s="2153" t="s">
        <v>769</v>
      </c>
      <c r="WYN1906" s="1800" t="s">
        <v>745</v>
      </c>
      <c r="WYO1906" s="2156">
        <v>0</v>
      </c>
      <c r="WYP1906" s="2156">
        <v>17895</v>
      </c>
      <c r="WYQ1906" s="2157">
        <v>0</v>
      </c>
      <c r="WYR1906" s="1230">
        <f t="shared" si="4511"/>
        <v>0</v>
      </c>
      <c r="WYS1906" s="1193"/>
      <c r="WYT1906" s="1193"/>
      <c r="WYU1906" s="2153" t="s">
        <v>769</v>
      </c>
      <c r="WYV1906" s="1800" t="s">
        <v>745</v>
      </c>
      <c r="WYW1906" s="2156">
        <v>0</v>
      </c>
      <c r="WYX1906" s="2156">
        <v>17895</v>
      </c>
      <c r="WYY1906" s="2157">
        <v>0</v>
      </c>
      <c r="WYZ1906" s="1230">
        <f t="shared" si="4513"/>
        <v>0</v>
      </c>
      <c r="WZA1906" s="1193"/>
      <c r="WZB1906" s="1193"/>
      <c r="WZC1906" s="2153" t="s">
        <v>769</v>
      </c>
      <c r="WZD1906" s="1800" t="s">
        <v>745</v>
      </c>
      <c r="WZE1906" s="2156">
        <v>0</v>
      </c>
      <c r="WZF1906" s="2156">
        <v>17895</v>
      </c>
      <c r="WZG1906" s="2157">
        <v>0</v>
      </c>
      <c r="WZH1906" s="1230">
        <f t="shared" si="4515"/>
        <v>0</v>
      </c>
      <c r="WZI1906" s="1193"/>
      <c r="WZJ1906" s="1193"/>
      <c r="WZK1906" s="2153" t="s">
        <v>769</v>
      </c>
      <c r="WZL1906" s="1800" t="s">
        <v>745</v>
      </c>
      <c r="WZM1906" s="2156">
        <v>0</v>
      </c>
      <c r="WZN1906" s="2156">
        <v>17895</v>
      </c>
      <c r="WZO1906" s="2157">
        <v>0</v>
      </c>
      <c r="WZP1906" s="1230">
        <f t="shared" si="4517"/>
        <v>0</v>
      </c>
      <c r="WZQ1906" s="1193"/>
      <c r="WZR1906" s="1193"/>
      <c r="WZS1906" s="2153" t="s">
        <v>769</v>
      </c>
      <c r="WZT1906" s="1800" t="s">
        <v>745</v>
      </c>
      <c r="WZU1906" s="2156">
        <v>0</v>
      </c>
      <c r="WZV1906" s="2156">
        <v>17895</v>
      </c>
      <c r="WZW1906" s="2157">
        <v>0</v>
      </c>
      <c r="WZX1906" s="1230">
        <f t="shared" si="4519"/>
        <v>0</v>
      </c>
      <c r="WZY1906" s="1193"/>
      <c r="WZZ1906" s="1193"/>
      <c r="XAA1906" s="2153" t="s">
        <v>769</v>
      </c>
      <c r="XAB1906" s="1800" t="s">
        <v>745</v>
      </c>
      <c r="XAC1906" s="2156">
        <v>0</v>
      </c>
      <c r="XAD1906" s="2156">
        <v>17895</v>
      </c>
      <c r="XAE1906" s="2157">
        <v>0</v>
      </c>
      <c r="XAF1906" s="1230">
        <f t="shared" si="4521"/>
        <v>0</v>
      </c>
      <c r="XAG1906" s="1193"/>
      <c r="XAH1906" s="1193"/>
      <c r="XAI1906" s="2153" t="s">
        <v>769</v>
      </c>
      <c r="XAJ1906" s="1800" t="s">
        <v>745</v>
      </c>
      <c r="XAK1906" s="2156">
        <v>0</v>
      </c>
      <c r="XAL1906" s="2156">
        <v>17895</v>
      </c>
      <c r="XAM1906" s="2157">
        <v>0</v>
      </c>
      <c r="XAN1906" s="1230">
        <f t="shared" si="4523"/>
        <v>0</v>
      </c>
      <c r="XAO1906" s="1193"/>
      <c r="XAP1906" s="1193"/>
      <c r="XAQ1906" s="2153" t="s">
        <v>769</v>
      </c>
      <c r="XAR1906" s="1800" t="s">
        <v>745</v>
      </c>
      <c r="XAS1906" s="2156">
        <v>0</v>
      </c>
      <c r="XAT1906" s="2156">
        <v>17895</v>
      </c>
      <c r="XAU1906" s="2157">
        <v>0</v>
      </c>
      <c r="XAV1906" s="1230">
        <f t="shared" si="4525"/>
        <v>0</v>
      </c>
      <c r="XAW1906" s="1193"/>
      <c r="XAX1906" s="1193"/>
      <c r="XAY1906" s="2153" t="s">
        <v>769</v>
      </c>
      <c r="XAZ1906" s="1800" t="s">
        <v>745</v>
      </c>
      <c r="XBA1906" s="2156">
        <v>0</v>
      </c>
      <c r="XBB1906" s="2156">
        <v>17895</v>
      </c>
      <c r="XBC1906" s="2157">
        <v>0</v>
      </c>
      <c r="XBD1906" s="1230">
        <f t="shared" si="4527"/>
        <v>0</v>
      </c>
      <c r="XBE1906" s="1193"/>
      <c r="XBF1906" s="1193"/>
      <c r="XBG1906" s="2153" t="s">
        <v>769</v>
      </c>
      <c r="XBH1906" s="1800" t="s">
        <v>745</v>
      </c>
      <c r="XBI1906" s="2156">
        <v>0</v>
      </c>
      <c r="XBJ1906" s="2156">
        <v>17895</v>
      </c>
      <c r="XBK1906" s="2157">
        <v>0</v>
      </c>
      <c r="XBL1906" s="1230">
        <f t="shared" si="4529"/>
        <v>0</v>
      </c>
      <c r="XBM1906" s="1193"/>
      <c r="XBN1906" s="1193"/>
      <c r="XBO1906" s="2153" t="s">
        <v>769</v>
      </c>
      <c r="XBP1906" s="1800" t="s">
        <v>745</v>
      </c>
      <c r="XBQ1906" s="2156">
        <v>0</v>
      </c>
      <c r="XBR1906" s="2156">
        <v>17895</v>
      </c>
      <c r="XBS1906" s="2157">
        <v>0</v>
      </c>
      <c r="XBT1906" s="1230">
        <f t="shared" si="4531"/>
        <v>0</v>
      </c>
      <c r="XBU1906" s="1193"/>
      <c r="XBV1906" s="1193"/>
      <c r="XBW1906" s="2153" t="s">
        <v>769</v>
      </c>
      <c r="XBX1906" s="1800" t="s">
        <v>745</v>
      </c>
      <c r="XBY1906" s="2156">
        <v>0</v>
      </c>
      <c r="XBZ1906" s="2156">
        <v>17895</v>
      </c>
      <c r="XCA1906" s="2157">
        <v>0</v>
      </c>
      <c r="XCB1906" s="1230">
        <f t="shared" si="4533"/>
        <v>0</v>
      </c>
      <c r="XCC1906" s="1193"/>
      <c r="XCD1906" s="1193"/>
      <c r="XCE1906" s="2153" t="s">
        <v>769</v>
      </c>
      <c r="XCF1906" s="1800" t="s">
        <v>745</v>
      </c>
      <c r="XCG1906" s="2156">
        <v>0</v>
      </c>
      <c r="XCH1906" s="2156">
        <v>17895</v>
      </c>
      <c r="XCI1906" s="2157">
        <v>0</v>
      </c>
      <c r="XCJ1906" s="1230">
        <f t="shared" si="4535"/>
        <v>0</v>
      </c>
      <c r="XCK1906" s="1193"/>
      <c r="XCL1906" s="1193"/>
      <c r="XCM1906" s="2153" t="s">
        <v>769</v>
      </c>
      <c r="XCN1906" s="1800" t="s">
        <v>745</v>
      </c>
      <c r="XCO1906" s="2156">
        <v>0</v>
      </c>
      <c r="XCP1906" s="2156">
        <v>17895</v>
      </c>
      <c r="XCQ1906" s="2157">
        <v>0</v>
      </c>
      <c r="XCR1906" s="1230">
        <f t="shared" si="4537"/>
        <v>0</v>
      </c>
      <c r="XCS1906" s="1193"/>
      <c r="XCT1906" s="1193"/>
      <c r="XCU1906" s="2153" t="s">
        <v>769</v>
      </c>
      <c r="XCV1906" s="1800" t="s">
        <v>745</v>
      </c>
      <c r="XCW1906" s="2156">
        <v>0</v>
      </c>
      <c r="XCX1906" s="2156">
        <v>17895</v>
      </c>
      <c r="XCY1906" s="2157">
        <v>0</v>
      </c>
      <c r="XCZ1906" s="1230">
        <f t="shared" si="4539"/>
        <v>0</v>
      </c>
      <c r="XDA1906" s="1193"/>
      <c r="XDB1906" s="1193"/>
      <c r="XDC1906" s="2153" t="s">
        <v>769</v>
      </c>
      <c r="XDD1906" s="1800" t="s">
        <v>745</v>
      </c>
      <c r="XDE1906" s="2156">
        <v>0</v>
      </c>
      <c r="XDF1906" s="2156">
        <v>17895</v>
      </c>
      <c r="XDG1906" s="2157">
        <v>0</v>
      </c>
      <c r="XDH1906" s="1230">
        <f t="shared" si="4541"/>
        <v>0</v>
      </c>
      <c r="XDI1906" s="1193"/>
      <c r="XDJ1906" s="1193"/>
      <c r="XDK1906" s="2153" t="s">
        <v>769</v>
      </c>
      <c r="XDL1906" s="1800" t="s">
        <v>745</v>
      </c>
      <c r="XDM1906" s="2156">
        <v>0</v>
      </c>
      <c r="XDN1906" s="2156">
        <v>17895</v>
      </c>
      <c r="XDO1906" s="2157">
        <v>0</v>
      </c>
      <c r="XDP1906" s="1230">
        <f t="shared" si="4543"/>
        <v>0</v>
      </c>
      <c r="XDQ1906" s="1193"/>
      <c r="XDR1906" s="1193"/>
      <c r="XDS1906" s="2153" t="s">
        <v>769</v>
      </c>
      <c r="XDT1906" s="1800" t="s">
        <v>745</v>
      </c>
      <c r="XDU1906" s="2156">
        <v>0</v>
      </c>
      <c r="XDV1906" s="2156">
        <v>17895</v>
      </c>
      <c r="XDW1906" s="2157">
        <v>0</v>
      </c>
      <c r="XDX1906" s="1230">
        <f t="shared" si="4545"/>
        <v>0</v>
      </c>
      <c r="XDY1906" s="1193"/>
      <c r="XDZ1906" s="1193"/>
      <c r="XEA1906" s="2153" t="s">
        <v>769</v>
      </c>
      <c r="XEB1906" s="1800" t="s">
        <v>745</v>
      </c>
      <c r="XEC1906" s="2156">
        <v>0</v>
      </c>
      <c r="XED1906" s="2156">
        <v>17895</v>
      </c>
      <c r="XEE1906" s="2157">
        <v>0</v>
      </c>
      <c r="XEF1906" s="1230">
        <f t="shared" si="4547"/>
        <v>0</v>
      </c>
      <c r="XEG1906" s="1193"/>
      <c r="XEH1906" s="1193"/>
      <c r="XEI1906" s="2153" t="s">
        <v>769</v>
      </c>
      <c r="XEJ1906" s="1800" t="s">
        <v>745</v>
      </c>
      <c r="XEK1906" s="2156">
        <v>0</v>
      </c>
      <c r="XEL1906" s="2156">
        <v>17895</v>
      </c>
      <c r="XEM1906" s="2157">
        <v>0</v>
      </c>
      <c r="XEN1906" s="1230">
        <f t="shared" si="4549"/>
        <v>0</v>
      </c>
      <c r="XEO1906" s="1193"/>
      <c r="XEP1906" s="1193"/>
      <c r="XEQ1906" s="2153" t="s">
        <v>769</v>
      </c>
      <c r="XER1906" s="1800" t="s">
        <v>745</v>
      </c>
      <c r="XES1906" s="2156">
        <v>0</v>
      </c>
      <c r="XET1906" s="2156">
        <v>17895</v>
      </c>
      <c r="XEU1906" s="2157">
        <v>0</v>
      </c>
      <c r="XEV1906" s="1230">
        <f t="shared" si="4551"/>
        <v>0</v>
      </c>
      <c r="XEW1906" s="1193"/>
      <c r="XEX1906" s="1193"/>
      <c r="XEY1906" s="2153" t="s">
        <v>769</v>
      </c>
      <c r="XEZ1906" s="1800" t="s">
        <v>745</v>
      </c>
      <c r="XFA1906" s="2156">
        <v>0</v>
      </c>
      <c r="XFB1906" s="2156">
        <v>17895</v>
      </c>
      <c r="XFC1906" s="2157">
        <v>0</v>
      </c>
      <c r="XFD1906" s="1230">
        <f t="shared" si="4553"/>
        <v>0</v>
      </c>
    </row>
    <row r="1907" spans="1:16384" ht="15.75" customHeight="1" thickBot="1">
      <c r="A1907" s="1193"/>
      <c r="B1907" s="1193"/>
      <c r="C1907" s="2164" t="s">
        <v>786</v>
      </c>
      <c r="D1907" s="1436" t="s">
        <v>745</v>
      </c>
      <c r="E1907" s="2165">
        <v>0</v>
      </c>
      <c r="F1907" s="2165">
        <v>12106</v>
      </c>
      <c r="G1907" s="2166">
        <v>0</v>
      </c>
      <c r="H1907" s="1517">
        <f t="shared" si="459"/>
        <v>0</v>
      </c>
      <c r="I1907" s="1193"/>
      <c r="J1907" s="1193"/>
      <c r="K1907" s="2164" t="s">
        <v>786</v>
      </c>
      <c r="L1907" s="1436" t="s">
        <v>745</v>
      </c>
      <c r="M1907" s="2165">
        <v>0</v>
      </c>
      <c r="N1907" s="2165">
        <v>12106</v>
      </c>
      <c r="O1907" s="2166">
        <v>0</v>
      </c>
      <c r="P1907" s="1230">
        <f t="shared" si="461"/>
        <v>0</v>
      </c>
      <c r="Q1907" s="1193"/>
      <c r="R1907" s="1193"/>
      <c r="S1907" s="2164" t="s">
        <v>786</v>
      </c>
      <c r="T1907" s="1436" t="s">
        <v>745</v>
      </c>
      <c r="U1907" s="2165">
        <v>0</v>
      </c>
      <c r="V1907" s="2165">
        <v>12106</v>
      </c>
      <c r="W1907" s="2166">
        <v>0</v>
      </c>
      <c r="X1907" s="1230">
        <f t="shared" si="463"/>
        <v>0</v>
      </c>
      <c r="Y1907" s="1193"/>
      <c r="Z1907" s="1193"/>
      <c r="AA1907" s="2164" t="s">
        <v>786</v>
      </c>
      <c r="AB1907" s="1436" t="s">
        <v>745</v>
      </c>
      <c r="AC1907" s="2165">
        <v>0</v>
      </c>
      <c r="AD1907" s="2165">
        <v>12106</v>
      </c>
      <c r="AE1907" s="2166">
        <v>0</v>
      </c>
      <c r="AF1907" s="1230">
        <f t="shared" si="465"/>
        <v>0</v>
      </c>
      <c r="AG1907" s="1193"/>
      <c r="AH1907" s="1193"/>
      <c r="AI1907" s="2164" t="s">
        <v>786</v>
      </c>
      <c r="AJ1907" s="1436" t="s">
        <v>745</v>
      </c>
      <c r="AK1907" s="2165">
        <v>0</v>
      </c>
      <c r="AL1907" s="2165">
        <v>12106</v>
      </c>
      <c r="AM1907" s="2166">
        <v>0</v>
      </c>
      <c r="AN1907" s="1230">
        <f t="shared" si="467"/>
        <v>0</v>
      </c>
      <c r="AO1907" s="1193"/>
      <c r="AP1907" s="1193"/>
      <c r="AQ1907" s="2164" t="s">
        <v>786</v>
      </c>
      <c r="AR1907" s="1436" t="s">
        <v>745</v>
      </c>
      <c r="AS1907" s="2165">
        <v>0</v>
      </c>
      <c r="AT1907" s="2165">
        <v>12106</v>
      </c>
      <c r="AU1907" s="2166">
        <v>0</v>
      </c>
      <c r="AV1907" s="1230">
        <f t="shared" si="469"/>
        <v>0</v>
      </c>
      <c r="AW1907" s="1193"/>
      <c r="AX1907" s="1193"/>
      <c r="AY1907" s="2164" t="s">
        <v>786</v>
      </c>
      <c r="AZ1907" s="1436" t="s">
        <v>745</v>
      </c>
      <c r="BA1907" s="2165">
        <v>0</v>
      </c>
      <c r="BB1907" s="2165">
        <v>12106</v>
      </c>
      <c r="BC1907" s="2166">
        <v>0</v>
      </c>
      <c r="BD1907" s="1230">
        <f t="shared" si="471"/>
        <v>0</v>
      </c>
      <c r="BE1907" s="1193"/>
      <c r="BF1907" s="1193"/>
      <c r="BG1907" s="2164" t="s">
        <v>786</v>
      </c>
      <c r="BH1907" s="1436" t="s">
        <v>745</v>
      </c>
      <c r="BI1907" s="2165">
        <v>0</v>
      </c>
      <c r="BJ1907" s="2165">
        <v>12106</v>
      </c>
      <c r="BK1907" s="2166">
        <v>0</v>
      </c>
      <c r="BL1907" s="1230">
        <f t="shared" si="473"/>
        <v>0</v>
      </c>
      <c r="BM1907" s="1193"/>
      <c r="BN1907" s="1193"/>
      <c r="BO1907" s="2164" t="s">
        <v>786</v>
      </c>
      <c r="BP1907" s="1436" t="s">
        <v>745</v>
      </c>
      <c r="BQ1907" s="2165">
        <v>0</v>
      </c>
      <c r="BR1907" s="2165">
        <v>12106</v>
      </c>
      <c r="BS1907" s="2166">
        <v>0</v>
      </c>
      <c r="BT1907" s="1230">
        <f t="shared" si="475"/>
        <v>0</v>
      </c>
      <c r="BU1907" s="1193"/>
      <c r="BV1907" s="1193"/>
      <c r="BW1907" s="2164" t="s">
        <v>786</v>
      </c>
      <c r="BX1907" s="1436" t="s">
        <v>745</v>
      </c>
      <c r="BY1907" s="2165">
        <v>0</v>
      </c>
      <c r="BZ1907" s="2165">
        <v>12106</v>
      </c>
      <c r="CA1907" s="2166">
        <v>0</v>
      </c>
      <c r="CB1907" s="1230">
        <f t="shared" si="477"/>
        <v>0</v>
      </c>
      <c r="CC1907" s="1193"/>
      <c r="CD1907" s="1193"/>
      <c r="CE1907" s="2164" t="s">
        <v>786</v>
      </c>
      <c r="CF1907" s="1436" t="s">
        <v>745</v>
      </c>
      <c r="CG1907" s="2165">
        <v>0</v>
      </c>
      <c r="CH1907" s="2165">
        <v>12106</v>
      </c>
      <c r="CI1907" s="2166">
        <v>0</v>
      </c>
      <c r="CJ1907" s="1230">
        <f t="shared" si="479"/>
        <v>0</v>
      </c>
      <c r="CK1907" s="1193"/>
      <c r="CL1907" s="1193"/>
      <c r="CM1907" s="2164" t="s">
        <v>786</v>
      </c>
      <c r="CN1907" s="1436" t="s">
        <v>745</v>
      </c>
      <c r="CO1907" s="2165">
        <v>0</v>
      </c>
      <c r="CP1907" s="2165">
        <v>12106</v>
      </c>
      <c r="CQ1907" s="2166">
        <v>0</v>
      </c>
      <c r="CR1907" s="1230">
        <f t="shared" si="481"/>
        <v>0</v>
      </c>
      <c r="CS1907" s="1193"/>
      <c r="CT1907" s="1193"/>
      <c r="CU1907" s="2164" t="s">
        <v>786</v>
      </c>
      <c r="CV1907" s="1436" t="s">
        <v>745</v>
      </c>
      <c r="CW1907" s="2165">
        <v>0</v>
      </c>
      <c r="CX1907" s="2165">
        <v>12106</v>
      </c>
      <c r="CY1907" s="2166">
        <v>0</v>
      </c>
      <c r="CZ1907" s="1230">
        <f t="shared" si="483"/>
        <v>0</v>
      </c>
      <c r="DA1907" s="1193"/>
      <c r="DB1907" s="1193"/>
      <c r="DC1907" s="2164" t="s">
        <v>786</v>
      </c>
      <c r="DD1907" s="1436" t="s">
        <v>745</v>
      </c>
      <c r="DE1907" s="2165">
        <v>0</v>
      </c>
      <c r="DF1907" s="2165">
        <v>12106</v>
      </c>
      <c r="DG1907" s="2166">
        <v>0</v>
      </c>
      <c r="DH1907" s="1230">
        <f t="shared" si="485"/>
        <v>0</v>
      </c>
      <c r="DI1907" s="1193"/>
      <c r="DJ1907" s="1193"/>
      <c r="DK1907" s="2164" t="s">
        <v>786</v>
      </c>
      <c r="DL1907" s="1436" t="s">
        <v>745</v>
      </c>
      <c r="DM1907" s="2165">
        <v>0</v>
      </c>
      <c r="DN1907" s="2165">
        <v>12106</v>
      </c>
      <c r="DO1907" s="2166">
        <v>0</v>
      </c>
      <c r="DP1907" s="1230">
        <f t="shared" si="487"/>
        <v>0</v>
      </c>
      <c r="DQ1907" s="1193"/>
      <c r="DR1907" s="1193"/>
      <c r="DS1907" s="2164" t="s">
        <v>786</v>
      </c>
      <c r="DT1907" s="1436" t="s">
        <v>745</v>
      </c>
      <c r="DU1907" s="2165">
        <v>0</v>
      </c>
      <c r="DV1907" s="2165">
        <v>12106</v>
      </c>
      <c r="DW1907" s="2166">
        <v>0</v>
      </c>
      <c r="DX1907" s="1230">
        <f t="shared" si="489"/>
        <v>0</v>
      </c>
      <c r="DY1907" s="1193"/>
      <c r="DZ1907" s="1193"/>
      <c r="EA1907" s="2164" t="s">
        <v>786</v>
      </c>
      <c r="EB1907" s="1436" t="s">
        <v>745</v>
      </c>
      <c r="EC1907" s="2165">
        <v>0</v>
      </c>
      <c r="ED1907" s="2165">
        <v>12106</v>
      </c>
      <c r="EE1907" s="2166">
        <v>0</v>
      </c>
      <c r="EF1907" s="1230">
        <f t="shared" si="491"/>
        <v>0</v>
      </c>
      <c r="EG1907" s="1193"/>
      <c r="EH1907" s="1193"/>
      <c r="EI1907" s="2164" t="s">
        <v>786</v>
      </c>
      <c r="EJ1907" s="1436" t="s">
        <v>745</v>
      </c>
      <c r="EK1907" s="2165">
        <v>0</v>
      </c>
      <c r="EL1907" s="2165">
        <v>12106</v>
      </c>
      <c r="EM1907" s="2166">
        <v>0</v>
      </c>
      <c r="EN1907" s="1230">
        <f t="shared" si="493"/>
        <v>0</v>
      </c>
      <c r="EO1907" s="1193"/>
      <c r="EP1907" s="1193"/>
      <c r="EQ1907" s="2164" t="s">
        <v>786</v>
      </c>
      <c r="ER1907" s="1436" t="s">
        <v>745</v>
      </c>
      <c r="ES1907" s="2165">
        <v>0</v>
      </c>
      <c r="ET1907" s="2165">
        <v>12106</v>
      </c>
      <c r="EU1907" s="2166">
        <v>0</v>
      </c>
      <c r="EV1907" s="1230">
        <f t="shared" si="495"/>
        <v>0</v>
      </c>
      <c r="EW1907" s="1193"/>
      <c r="EX1907" s="1193"/>
      <c r="EY1907" s="2164" t="s">
        <v>786</v>
      </c>
      <c r="EZ1907" s="1436" t="s">
        <v>745</v>
      </c>
      <c r="FA1907" s="2165">
        <v>0</v>
      </c>
      <c r="FB1907" s="2165">
        <v>12106</v>
      </c>
      <c r="FC1907" s="2166">
        <v>0</v>
      </c>
      <c r="FD1907" s="1230">
        <f t="shared" si="497"/>
        <v>0</v>
      </c>
      <c r="FE1907" s="1193"/>
      <c r="FF1907" s="1193"/>
      <c r="FG1907" s="2164" t="s">
        <v>786</v>
      </c>
      <c r="FH1907" s="1436" t="s">
        <v>745</v>
      </c>
      <c r="FI1907" s="2165">
        <v>0</v>
      </c>
      <c r="FJ1907" s="2165">
        <v>12106</v>
      </c>
      <c r="FK1907" s="2166">
        <v>0</v>
      </c>
      <c r="FL1907" s="1230">
        <f t="shared" si="499"/>
        <v>0</v>
      </c>
      <c r="FM1907" s="1193"/>
      <c r="FN1907" s="1193"/>
      <c r="FO1907" s="2164" t="s">
        <v>786</v>
      </c>
      <c r="FP1907" s="1436" t="s">
        <v>745</v>
      </c>
      <c r="FQ1907" s="2165">
        <v>0</v>
      </c>
      <c r="FR1907" s="2165">
        <v>12106</v>
      </c>
      <c r="FS1907" s="2166">
        <v>0</v>
      </c>
      <c r="FT1907" s="1230">
        <f t="shared" si="501"/>
        <v>0</v>
      </c>
      <c r="FU1907" s="1193"/>
      <c r="FV1907" s="1193"/>
      <c r="FW1907" s="2164" t="s">
        <v>786</v>
      </c>
      <c r="FX1907" s="1436" t="s">
        <v>745</v>
      </c>
      <c r="FY1907" s="2165">
        <v>0</v>
      </c>
      <c r="FZ1907" s="2165">
        <v>12106</v>
      </c>
      <c r="GA1907" s="2166">
        <v>0</v>
      </c>
      <c r="GB1907" s="1230">
        <f t="shared" si="503"/>
        <v>0</v>
      </c>
      <c r="GC1907" s="1193"/>
      <c r="GD1907" s="1193"/>
      <c r="GE1907" s="2164" t="s">
        <v>786</v>
      </c>
      <c r="GF1907" s="1436" t="s">
        <v>745</v>
      </c>
      <c r="GG1907" s="2165">
        <v>0</v>
      </c>
      <c r="GH1907" s="2165">
        <v>12106</v>
      </c>
      <c r="GI1907" s="2166">
        <v>0</v>
      </c>
      <c r="GJ1907" s="1230">
        <f t="shared" si="505"/>
        <v>0</v>
      </c>
      <c r="GK1907" s="1193"/>
      <c r="GL1907" s="1193"/>
      <c r="GM1907" s="2164" t="s">
        <v>786</v>
      </c>
      <c r="GN1907" s="1436" t="s">
        <v>745</v>
      </c>
      <c r="GO1907" s="2165">
        <v>0</v>
      </c>
      <c r="GP1907" s="2165">
        <v>12106</v>
      </c>
      <c r="GQ1907" s="2166">
        <v>0</v>
      </c>
      <c r="GR1907" s="1230">
        <f t="shared" si="507"/>
        <v>0</v>
      </c>
      <c r="GS1907" s="1193"/>
      <c r="GT1907" s="1193"/>
      <c r="GU1907" s="2164" t="s">
        <v>786</v>
      </c>
      <c r="GV1907" s="1436" t="s">
        <v>745</v>
      </c>
      <c r="GW1907" s="2165">
        <v>0</v>
      </c>
      <c r="GX1907" s="2165">
        <v>12106</v>
      </c>
      <c r="GY1907" s="2166">
        <v>0</v>
      </c>
      <c r="GZ1907" s="1230">
        <f t="shared" si="509"/>
        <v>0</v>
      </c>
      <c r="HA1907" s="1193"/>
      <c r="HB1907" s="1193"/>
      <c r="HC1907" s="2164" t="s">
        <v>786</v>
      </c>
      <c r="HD1907" s="1436" t="s">
        <v>745</v>
      </c>
      <c r="HE1907" s="2165">
        <v>0</v>
      </c>
      <c r="HF1907" s="2165">
        <v>12106</v>
      </c>
      <c r="HG1907" s="2166">
        <v>0</v>
      </c>
      <c r="HH1907" s="1230">
        <f t="shared" si="511"/>
        <v>0</v>
      </c>
      <c r="HI1907" s="1193"/>
      <c r="HJ1907" s="1193"/>
      <c r="HK1907" s="2164" t="s">
        <v>786</v>
      </c>
      <c r="HL1907" s="1436" t="s">
        <v>745</v>
      </c>
      <c r="HM1907" s="2165">
        <v>0</v>
      </c>
      <c r="HN1907" s="2165">
        <v>12106</v>
      </c>
      <c r="HO1907" s="2166">
        <v>0</v>
      </c>
      <c r="HP1907" s="1230">
        <f t="shared" si="513"/>
        <v>0</v>
      </c>
      <c r="HQ1907" s="1193"/>
      <c r="HR1907" s="1193"/>
      <c r="HS1907" s="2164" t="s">
        <v>786</v>
      </c>
      <c r="HT1907" s="1436" t="s">
        <v>745</v>
      </c>
      <c r="HU1907" s="2165">
        <v>0</v>
      </c>
      <c r="HV1907" s="2165">
        <v>12106</v>
      </c>
      <c r="HW1907" s="2166">
        <v>0</v>
      </c>
      <c r="HX1907" s="1230">
        <f t="shared" si="515"/>
        <v>0</v>
      </c>
      <c r="HY1907" s="1193"/>
      <c r="HZ1907" s="1193"/>
      <c r="IA1907" s="2164" t="s">
        <v>786</v>
      </c>
      <c r="IB1907" s="1436" t="s">
        <v>745</v>
      </c>
      <c r="IC1907" s="2165">
        <v>0</v>
      </c>
      <c r="ID1907" s="2165">
        <v>12106</v>
      </c>
      <c r="IE1907" s="2166">
        <v>0</v>
      </c>
      <c r="IF1907" s="1230">
        <f t="shared" si="517"/>
        <v>0</v>
      </c>
      <c r="IG1907" s="1193"/>
      <c r="IH1907" s="1193"/>
      <c r="II1907" s="2164" t="s">
        <v>786</v>
      </c>
      <c r="IJ1907" s="1436" t="s">
        <v>745</v>
      </c>
      <c r="IK1907" s="2165">
        <v>0</v>
      </c>
      <c r="IL1907" s="2165">
        <v>12106</v>
      </c>
      <c r="IM1907" s="2166">
        <v>0</v>
      </c>
      <c r="IN1907" s="1230">
        <f t="shared" si="519"/>
        <v>0</v>
      </c>
      <c r="IO1907" s="1193"/>
      <c r="IP1907" s="1193"/>
      <c r="IQ1907" s="2164" t="s">
        <v>786</v>
      </c>
      <c r="IR1907" s="1436" t="s">
        <v>745</v>
      </c>
      <c r="IS1907" s="2165">
        <v>0</v>
      </c>
      <c r="IT1907" s="2165">
        <v>12106</v>
      </c>
      <c r="IU1907" s="2166">
        <v>0</v>
      </c>
      <c r="IV1907" s="1230">
        <f t="shared" si="521"/>
        <v>0</v>
      </c>
      <c r="IW1907" s="1193"/>
      <c r="IX1907" s="1193"/>
      <c r="IY1907" s="2164" t="s">
        <v>786</v>
      </c>
      <c r="IZ1907" s="1436" t="s">
        <v>745</v>
      </c>
      <c r="JA1907" s="2165">
        <v>0</v>
      </c>
      <c r="JB1907" s="2165">
        <v>12106</v>
      </c>
      <c r="JC1907" s="2166">
        <v>0</v>
      </c>
      <c r="JD1907" s="1230">
        <f t="shared" si="523"/>
        <v>0</v>
      </c>
      <c r="JE1907" s="1193"/>
      <c r="JF1907" s="1193"/>
      <c r="JG1907" s="2164" t="s">
        <v>786</v>
      </c>
      <c r="JH1907" s="1436" t="s">
        <v>745</v>
      </c>
      <c r="JI1907" s="2165">
        <v>0</v>
      </c>
      <c r="JJ1907" s="2165">
        <v>12106</v>
      </c>
      <c r="JK1907" s="2166">
        <v>0</v>
      </c>
      <c r="JL1907" s="1230">
        <f t="shared" si="525"/>
        <v>0</v>
      </c>
      <c r="JM1907" s="1193"/>
      <c r="JN1907" s="1193"/>
      <c r="JO1907" s="2164" t="s">
        <v>786</v>
      </c>
      <c r="JP1907" s="1436" t="s">
        <v>745</v>
      </c>
      <c r="JQ1907" s="2165">
        <v>0</v>
      </c>
      <c r="JR1907" s="2165">
        <v>12106</v>
      </c>
      <c r="JS1907" s="2166">
        <v>0</v>
      </c>
      <c r="JT1907" s="1230">
        <f t="shared" si="527"/>
        <v>0</v>
      </c>
      <c r="JU1907" s="1193"/>
      <c r="JV1907" s="1193"/>
      <c r="JW1907" s="2164" t="s">
        <v>786</v>
      </c>
      <c r="JX1907" s="1436" t="s">
        <v>745</v>
      </c>
      <c r="JY1907" s="2165">
        <v>0</v>
      </c>
      <c r="JZ1907" s="2165">
        <v>12106</v>
      </c>
      <c r="KA1907" s="2166">
        <v>0</v>
      </c>
      <c r="KB1907" s="1230">
        <f t="shared" si="529"/>
        <v>0</v>
      </c>
      <c r="KC1907" s="1193"/>
      <c r="KD1907" s="1193"/>
      <c r="KE1907" s="2164" t="s">
        <v>786</v>
      </c>
      <c r="KF1907" s="1436" t="s">
        <v>745</v>
      </c>
      <c r="KG1907" s="2165">
        <v>0</v>
      </c>
      <c r="KH1907" s="2165">
        <v>12106</v>
      </c>
      <c r="KI1907" s="2166">
        <v>0</v>
      </c>
      <c r="KJ1907" s="1230">
        <f t="shared" si="531"/>
        <v>0</v>
      </c>
      <c r="KK1907" s="1193"/>
      <c r="KL1907" s="1193"/>
      <c r="KM1907" s="2164" t="s">
        <v>786</v>
      </c>
      <c r="KN1907" s="1436" t="s">
        <v>745</v>
      </c>
      <c r="KO1907" s="2165">
        <v>0</v>
      </c>
      <c r="KP1907" s="2165">
        <v>12106</v>
      </c>
      <c r="KQ1907" s="2166">
        <v>0</v>
      </c>
      <c r="KR1907" s="1230">
        <f t="shared" si="533"/>
        <v>0</v>
      </c>
      <c r="KS1907" s="1193"/>
      <c r="KT1907" s="1193"/>
      <c r="KU1907" s="2164" t="s">
        <v>786</v>
      </c>
      <c r="KV1907" s="1436" t="s">
        <v>745</v>
      </c>
      <c r="KW1907" s="2165">
        <v>0</v>
      </c>
      <c r="KX1907" s="2165">
        <v>12106</v>
      </c>
      <c r="KY1907" s="2166">
        <v>0</v>
      </c>
      <c r="KZ1907" s="1230">
        <f t="shared" si="535"/>
        <v>0</v>
      </c>
      <c r="LA1907" s="1193"/>
      <c r="LB1907" s="1193"/>
      <c r="LC1907" s="2164" t="s">
        <v>786</v>
      </c>
      <c r="LD1907" s="1436" t="s">
        <v>745</v>
      </c>
      <c r="LE1907" s="2165">
        <v>0</v>
      </c>
      <c r="LF1907" s="2165">
        <v>12106</v>
      </c>
      <c r="LG1907" s="2166">
        <v>0</v>
      </c>
      <c r="LH1907" s="1230">
        <f t="shared" si="537"/>
        <v>0</v>
      </c>
      <c r="LI1907" s="1193"/>
      <c r="LJ1907" s="1193"/>
      <c r="LK1907" s="2164" t="s">
        <v>786</v>
      </c>
      <c r="LL1907" s="1436" t="s">
        <v>745</v>
      </c>
      <c r="LM1907" s="2165">
        <v>0</v>
      </c>
      <c r="LN1907" s="2165">
        <v>12106</v>
      </c>
      <c r="LO1907" s="2166">
        <v>0</v>
      </c>
      <c r="LP1907" s="1230">
        <f t="shared" si="539"/>
        <v>0</v>
      </c>
      <c r="LQ1907" s="1193"/>
      <c r="LR1907" s="1193"/>
      <c r="LS1907" s="2164" t="s">
        <v>786</v>
      </c>
      <c r="LT1907" s="1436" t="s">
        <v>745</v>
      </c>
      <c r="LU1907" s="2165">
        <v>0</v>
      </c>
      <c r="LV1907" s="2165">
        <v>12106</v>
      </c>
      <c r="LW1907" s="2166">
        <v>0</v>
      </c>
      <c r="LX1907" s="1230">
        <f t="shared" si="541"/>
        <v>0</v>
      </c>
      <c r="LY1907" s="1193"/>
      <c r="LZ1907" s="1193"/>
      <c r="MA1907" s="2164" t="s">
        <v>786</v>
      </c>
      <c r="MB1907" s="1436" t="s">
        <v>745</v>
      </c>
      <c r="MC1907" s="2165">
        <v>0</v>
      </c>
      <c r="MD1907" s="2165">
        <v>12106</v>
      </c>
      <c r="ME1907" s="2166">
        <v>0</v>
      </c>
      <c r="MF1907" s="1230">
        <f t="shared" si="543"/>
        <v>0</v>
      </c>
      <c r="MG1907" s="1193"/>
      <c r="MH1907" s="1193"/>
      <c r="MI1907" s="2164" t="s">
        <v>786</v>
      </c>
      <c r="MJ1907" s="1436" t="s">
        <v>745</v>
      </c>
      <c r="MK1907" s="2165">
        <v>0</v>
      </c>
      <c r="ML1907" s="2165">
        <v>12106</v>
      </c>
      <c r="MM1907" s="2166">
        <v>0</v>
      </c>
      <c r="MN1907" s="1230">
        <f t="shared" si="545"/>
        <v>0</v>
      </c>
      <c r="MO1907" s="1193"/>
      <c r="MP1907" s="1193"/>
      <c r="MQ1907" s="2164" t="s">
        <v>786</v>
      </c>
      <c r="MR1907" s="1436" t="s">
        <v>745</v>
      </c>
      <c r="MS1907" s="2165">
        <v>0</v>
      </c>
      <c r="MT1907" s="2165">
        <v>12106</v>
      </c>
      <c r="MU1907" s="2166">
        <v>0</v>
      </c>
      <c r="MV1907" s="1230">
        <f t="shared" si="547"/>
        <v>0</v>
      </c>
      <c r="MW1907" s="1193"/>
      <c r="MX1907" s="1193"/>
      <c r="MY1907" s="2164" t="s">
        <v>786</v>
      </c>
      <c r="MZ1907" s="1436" t="s">
        <v>745</v>
      </c>
      <c r="NA1907" s="2165">
        <v>0</v>
      </c>
      <c r="NB1907" s="2165">
        <v>12106</v>
      </c>
      <c r="NC1907" s="2166">
        <v>0</v>
      </c>
      <c r="ND1907" s="1230">
        <f t="shared" si="549"/>
        <v>0</v>
      </c>
      <c r="NE1907" s="1193"/>
      <c r="NF1907" s="1193"/>
      <c r="NG1907" s="2164" t="s">
        <v>786</v>
      </c>
      <c r="NH1907" s="1436" t="s">
        <v>745</v>
      </c>
      <c r="NI1907" s="2165">
        <v>0</v>
      </c>
      <c r="NJ1907" s="2165">
        <v>12106</v>
      </c>
      <c r="NK1907" s="2166">
        <v>0</v>
      </c>
      <c r="NL1907" s="1230">
        <f t="shared" si="551"/>
        <v>0</v>
      </c>
      <c r="NM1907" s="1193"/>
      <c r="NN1907" s="1193"/>
      <c r="NO1907" s="2164" t="s">
        <v>786</v>
      </c>
      <c r="NP1907" s="1436" t="s">
        <v>745</v>
      </c>
      <c r="NQ1907" s="2165">
        <v>0</v>
      </c>
      <c r="NR1907" s="2165">
        <v>12106</v>
      </c>
      <c r="NS1907" s="2166">
        <v>0</v>
      </c>
      <c r="NT1907" s="1230">
        <f t="shared" si="553"/>
        <v>0</v>
      </c>
      <c r="NU1907" s="1193"/>
      <c r="NV1907" s="1193"/>
      <c r="NW1907" s="2164" t="s">
        <v>786</v>
      </c>
      <c r="NX1907" s="1436" t="s">
        <v>745</v>
      </c>
      <c r="NY1907" s="2165">
        <v>0</v>
      </c>
      <c r="NZ1907" s="2165">
        <v>12106</v>
      </c>
      <c r="OA1907" s="2166">
        <v>0</v>
      </c>
      <c r="OB1907" s="1230">
        <f t="shared" si="555"/>
        <v>0</v>
      </c>
      <c r="OC1907" s="1193"/>
      <c r="OD1907" s="1193"/>
      <c r="OE1907" s="2164" t="s">
        <v>786</v>
      </c>
      <c r="OF1907" s="1436" t="s">
        <v>745</v>
      </c>
      <c r="OG1907" s="2165">
        <v>0</v>
      </c>
      <c r="OH1907" s="2165">
        <v>12106</v>
      </c>
      <c r="OI1907" s="2166">
        <v>0</v>
      </c>
      <c r="OJ1907" s="1230">
        <f t="shared" si="557"/>
        <v>0</v>
      </c>
      <c r="OK1907" s="1193"/>
      <c r="OL1907" s="1193"/>
      <c r="OM1907" s="2164" t="s">
        <v>786</v>
      </c>
      <c r="ON1907" s="1436" t="s">
        <v>745</v>
      </c>
      <c r="OO1907" s="2165">
        <v>0</v>
      </c>
      <c r="OP1907" s="2165">
        <v>12106</v>
      </c>
      <c r="OQ1907" s="2166">
        <v>0</v>
      </c>
      <c r="OR1907" s="1230">
        <f t="shared" si="559"/>
        <v>0</v>
      </c>
      <c r="OS1907" s="1193"/>
      <c r="OT1907" s="1193"/>
      <c r="OU1907" s="2164" t="s">
        <v>786</v>
      </c>
      <c r="OV1907" s="1436" t="s">
        <v>745</v>
      </c>
      <c r="OW1907" s="2165">
        <v>0</v>
      </c>
      <c r="OX1907" s="2165">
        <v>12106</v>
      </c>
      <c r="OY1907" s="2166">
        <v>0</v>
      </c>
      <c r="OZ1907" s="1230">
        <f t="shared" si="561"/>
        <v>0</v>
      </c>
      <c r="PA1907" s="1193"/>
      <c r="PB1907" s="1193"/>
      <c r="PC1907" s="2164" t="s">
        <v>786</v>
      </c>
      <c r="PD1907" s="1436" t="s">
        <v>745</v>
      </c>
      <c r="PE1907" s="2165">
        <v>0</v>
      </c>
      <c r="PF1907" s="2165">
        <v>12106</v>
      </c>
      <c r="PG1907" s="2166">
        <v>0</v>
      </c>
      <c r="PH1907" s="1230">
        <f t="shared" si="563"/>
        <v>0</v>
      </c>
      <c r="PI1907" s="1193"/>
      <c r="PJ1907" s="1193"/>
      <c r="PK1907" s="2164" t="s">
        <v>786</v>
      </c>
      <c r="PL1907" s="1436" t="s">
        <v>745</v>
      </c>
      <c r="PM1907" s="2165">
        <v>0</v>
      </c>
      <c r="PN1907" s="2165">
        <v>12106</v>
      </c>
      <c r="PO1907" s="2166">
        <v>0</v>
      </c>
      <c r="PP1907" s="1230">
        <f t="shared" si="565"/>
        <v>0</v>
      </c>
      <c r="PQ1907" s="1193"/>
      <c r="PR1907" s="1193"/>
      <c r="PS1907" s="2164" t="s">
        <v>786</v>
      </c>
      <c r="PT1907" s="1436" t="s">
        <v>745</v>
      </c>
      <c r="PU1907" s="2165">
        <v>0</v>
      </c>
      <c r="PV1907" s="2165">
        <v>12106</v>
      </c>
      <c r="PW1907" s="2166">
        <v>0</v>
      </c>
      <c r="PX1907" s="1230">
        <f t="shared" si="567"/>
        <v>0</v>
      </c>
      <c r="PY1907" s="1193"/>
      <c r="PZ1907" s="1193"/>
      <c r="QA1907" s="2164" t="s">
        <v>786</v>
      </c>
      <c r="QB1907" s="1436" t="s">
        <v>745</v>
      </c>
      <c r="QC1907" s="2165">
        <v>0</v>
      </c>
      <c r="QD1907" s="2165">
        <v>12106</v>
      </c>
      <c r="QE1907" s="2166">
        <v>0</v>
      </c>
      <c r="QF1907" s="1230">
        <f t="shared" si="569"/>
        <v>0</v>
      </c>
      <c r="QG1907" s="1193"/>
      <c r="QH1907" s="1193"/>
      <c r="QI1907" s="2164" t="s">
        <v>786</v>
      </c>
      <c r="QJ1907" s="1436" t="s">
        <v>745</v>
      </c>
      <c r="QK1907" s="2165">
        <v>0</v>
      </c>
      <c r="QL1907" s="2165">
        <v>12106</v>
      </c>
      <c r="QM1907" s="2166">
        <v>0</v>
      </c>
      <c r="QN1907" s="1230">
        <f t="shared" si="571"/>
        <v>0</v>
      </c>
      <c r="QO1907" s="1193"/>
      <c r="QP1907" s="1193"/>
      <c r="QQ1907" s="2164" t="s">
        <v>786</v>
      </c>
      <c r="QR1907" s="1436" t="s">
        <v>745</v>
      </c>
      <c r="QS1907" s="2165">
        <v>0</v>
      </c>
      <c r="QT1907" s="2165">
        <v>12106</v>
      </c>
      <c r="QU1907" s="2166">
        <v>0</v>
      </c>
      <c r="QV1907" s="1230">
        <f t="shared" si="573"/>
        <v>0</v>
      </c>
      <c r="QW1907" s="1193"/>
      <c r="QX1907" s="1193"/>
      <c r="QY1907" s="2164" t="s">
        <v>786</v>
      </c>
      <c r="QZ1907" s="1436" t="s">
        <v>745</v>
      </c>
      <c r="RA1907" s="2165">
        <v>0</v>
      </c>
      <c r="RB1907" s="2165">
        <v>12106</v>
      </c>
      <c r="RC1907" s="2166">
        <v>0</v>
      </c>
      <c r="RD1907" s="1230">
        <f t="shared" si="575"/>
        <v>0</v>
      </c>
      <c r="RE1907" s="1193"/>
      <c r="RF1907" s="1193"/>
      <c r="RG1907" s="2164" t="s">
        <v>786</v>
      </c>
      <c r="RH1907" s="1436" t="s">
        <v>745</v>
      </c>
      <c r="RI1907" s="2165">
        <v>0</v>
      </c>
      <c r="RJ1907" s="2165">
        <v>12106</v>
      </c>
      <c r="RK1907" s="2166">
        <v>0</v>
      </c>
      <c r="RL1907" s="1230">
        <f t="shared" si="577"/>
        <v>0</v>
      </c>
      <c r="RM1907" s="1193"/>
      <c r="RN1907" s="1193"/>
      <c r="RO1907" s="2164" t="s">
        <v>786</v>
      </c>
      <c r="RP1907" s="1436" t="s">
        <v>745</v>
      </c>
      <c r="RQ1907" s="2165">
        <v>0</v>
      </c>
      <c r="RR1907" s="2165">
        <v>12106</v>
      </c>
      <c r="RS1907" s="2166">
        <v>0</v>
      </c>
      <c r="RT1907" s="1230">
        <f t="shared" si="579"/>
        <v>0</v>
      </c>
      <c r="RU1907" s="1193"/>
      <c r="RV1907" s="1193"/>
      <c r="RW1907" s="2164" t="s">
        <v>786</v>
      </c>
      <c r="RX1907" s="1436" t="s">
        <v>745</v>
      </c>
      <c r="RY1907" s="2165">
        <v>0</v>
      </c>
      <c r="RZ1907" s="2165">
        <v>12106</v>
      </c>
      <c r="SA1907" s="2166">
        <v>0</v>
      </c>
      <c r="SB1907" s="1230">
        <f t="shared" si="581"/>
        <v>0</v>
      </c>
      <c r="SC1907" s="1193"/>
      <c r="SD1907" s="1193"/>
      <c r="SE1907" s="2164" t="s">
        <v>786</v>
      </c>
      <c r="SF1907" s="1436" t="s">
        <v>745</v>
      </c>
      <c r="SG1907" s="2165">
        <v>0</v>
      </c>
      <c r="SH1907" s="2165">
        <v>12106</v>
      </c>
      <c r="SI1907" s="2166">
        <v>0</v>
      </c>
      <c r="SJ1907" s="1230">
        <f t="shared" si="583"/>
        <v>0</v>
      </c>
      <c r="SK1907" s="1193"/>
      <c r="SL1907" s="1193"/>
      <c r="SM1907" s="2164" t="s">
        <v>786</v>
      </c>
      <c r="SN1907" s="1436" t="s">
        <v>745</v>
      </c>
      <c r="SO1907" s="2165">
        <v>0</v>
      </c>
      <c r="SP1907" s="2165">
        <v>12106</v>
      </c>
      <c r="SQ1907" s="2166">
        <v>0</v>
      </c>
      <c r="SR1907" s="1230">
        <f t="shared" si="585"/>
        <v>0</v>
      </c>
      <c r="SS1907" s="1193"/>
      <c r="ST1907" s="1193"/>
      <c r="SU1907" s="2164" t="s">
        <v>786</v>
      </c>
      <c r="SV1907" s="1436" t="s">
        <v>745</v>
      </c>
      <c r="SW1907" s="2165">
        <v>0</v>
      </c>
      <c r="SX1907" s="2165">
        <v>12106</v>
      </c>
      <c r="SY1907" s="2166">
        <v>0</v>
      </c>
      <c r="SZ1907" s="1230">
        <f t="shared" si="587"/>
        <v>0</v>
      </c>
      <c r="TA1907" s="1193"/>
      <c r="TB1907" s="1193"/>
      <c r="TC1907" s="2164" t="s">
        <v>786</v>
      </c>
      <c r="TD1907" s="1436" t="s">
        <v>745</v>
      </c>
      <c r="TE1907" s="2165">
        <v>0</v>
      </c>
      <c r="TF1907" s="2165">
        <v>12106</v>
      </c>
      <c r="TG1907" s="2166">
        <v>0</v>
      </c>
      <c r="TH1907" s="1230">
        <f t="shared" si="589"/>
        <v>0</v>
      </c>
      <c r="TI1907" s="1193"/>
      <c r="TJ1907" s="1193"/>
      <c r="TK1907" s="2164" t="s">
        <v>786</v>
      </c>
      <c r="TL1907" s="1436" t="s">
        <v>745</v>
      </c>
      <c r="TM1907" s="2165">
        <v>0</v>
      </c>
      <c r="TN1907" s="2165">
        <v>12106</v>
      </c>
      <c r="TO1907" s="2166">
        <v>0</v>
      </c>
      <c r="TP1907" s="1230">
        <f t="shared" si="591"/>
        <v>0</v>
      </c>
      <c r="TQ1907" s="1193"/>
      <c r="TR1907" s="1193"/>
      <c r="TS1907" s="2164" t="s">
        <v>786</v>
      </c>
      <c r="TT1907" s="1436" t="s">
        <v>745</v>
      </c>
      <c r="TU1907" s="2165">
        <v>0</v>
      </c>
      <c r="TV1907" s="2165">
        <v>12106</v>
      </c>
      <c r="TW1907" s="2166">
        <v>0</v>
      </c>
      <c r="TX1907" s="1230">
        <f t="shared" si="593"/>
        <v>0</v>
      </c>
      <c r="TY1907" s="1193"/>
      <c r="TZ1907" s="1193"/>
      <c r="UA1907" s="2164" t="s">
        <v>786</v>
      </c>
      <c r="UB1907" s="1436" t="s">
        <v>745</v>
      </c>
      <c r="UC1907" s="2165">
        <v>0</v>
      </c>
      <c r="UD1907" s="2165">
        <v>12106</v>
      </c>
      <c r="UE1907" s="2166">
        <v>0</v>
      </c>
      <c r="UF1907" s="1230">
        <f t="shared" si="595"/>
        <v>0</v>
      </c>
      <c r="UG1907" s="1193"/>
      <c r="UH1907" s="1193"/>
      <c r="UI1907" s="2164" t="s">
        <v>786</v>
      </c>
      <c r="UJ1907" s="1436" t="s">
        <v>745</v>
      </c>
      <c r="UK1907" s="2165">
        <v>0</v>
      </c>
      <c r="UL1907" s="2165">
        <v>12106</v>
      </c>
      <c r="UM1907" s="2166">
        <v>0</v>
      </c>
      <c r="UN1907" s="1230">
        <f t="shared" si="597"/>
        <v>0</v>
      </c>
      <c r="UO1907" s="1193"/>
      <c r="UP1907" s="1193"/>
      <c r="UQ1907" s="2164" t="s">
        <v>786</v>
      </c>
      <c r="UR1907" s="1436" t="s">
        <v>745</v>
      </c>
      <c r="US1907" s="2165">
        <v>0</v>
      </c>
      <c r="UT1907" s="2165">
        <v>12106</v>
      </c>
      <c r="UU1907" s="2166">
        <v>0</v>
      </c>
      <c r="UV1907" s="1230">
        <f t="shared" si="599"/>
        <v>0</v>
      </c>
      <c r="UW1907" s="1193"/>
      <c r="UX1907" s="1193"/>
      <c r="UY1907" s="2164" t="s">
        <v>786</v>
      </c>
      <c r="UZ1907" s="1436" t="s">
        <v>745</v>
      </c>
      <c r="VA1907" s="2165">
        <v>0</v>
      </c>
      <c r="VB1907" s="2165">
        <v>12106</v>
      </c>
      <c r="VC1907" s="2166">
        <v>0</v>
      </c>
      <c r="VD1907" s="1230">
        <f t="shared" si="601"/>
        <v>0</v>
      </c>
      <c r="VE1907" s="1193"/>
      <c r="VF1907" s="1193"/>
      <c r="VG1907" s="2164" t="s">
        <v>786</v>
      </c>
      <c r="VH1907" s="1436" t="s">
        <v>745</v>
      </c>
      <c r="VI1907" s="2165">
        <v>0</v>
      </c>
      <c r="VJ1907" s="2165">
        <v>12106</v>
      </c>
      <c r="VK1907" s="2166">
        <v>0</v>
      </c>
      <c r="VL1907" s="1230">
        <f t="shared" si="603"/>
        <v>0</v>
      </c>
      <c r="VM1907" s="1193"/>
      <c r="VN1907" s="1193"/>
      <c r="VO1907" s="2164" t="s">
        <v>786</v>
      </c>
      <c r="VP1907" s="1436" t="s">
        <v>745</v>
      </c>
      <c r="VQ1907" s="2165">
        <v>0</v>
      </c>
      <c r="VR1907" s="2165">
        <v>12106</v>
      </c>
      <c r="VS1907" s="2166">
        <v>0</v>
      </c>
      <c r="VT1907" s="1230">
        <f t="shared" si="605"/>
        <v>0</v>
      </c>
      <c r="VU1907" s="1193"/>
      <c r="VV1907" s="1193"/>
      <c r="VW1907" s="2164" t="s">
        <v>786</v>
      </c>
      <c r="VX1907" s="1436" t="s">
        <v>745</v>
      </c>
      <c r="VY1907" s="2165">
        <v>0</v>
      </c>
      <c r="VZ1907" s="2165">
        <v>12106</v>
      </c>
      <c r="WA1907" s="2166">
        <v>0</v>
      </c>
      <c r="WB1907" s="1230">
        <f t="shared" si="607"/>
        <v>0</v>
      </c>
      <c r="WC1907" s="1193"/>
      <c r="WD1907" s="1193"/>
      <c r="WE1907" s="2164" t="s">
        <v>786</v>
      </c>
      <c r="WF1907" s="1436" t="s">
        <v>745</v>
      </c>
      <c r="WG1907" s="2165">
        <v>0</v>
      </c>
      <c r="WH1907" s="2165">
        <v>12106</v>
      </c>
      <c r="WI1907" s="2166">
        <v>0</v>
      </c>
      <c r="WJ1907" s="1230">
        <f t="shared" si="609"/>
        <v>0</v>
      </c>
      <c r="WK1907" s="1193"/>
      <c r="WL1907" s="1193"/>
      <c r="WM1907" s="2164" t="s">
        <v>786</v>
      </c>
      <c r="WN1907" s="1436" t="s">
        <v>745</v>
      </c>
      <c r="WO1907" s="2165">
        <v>0</v>
      </c>
      <c r="WP1907" s="2165">
        <v>12106</v>
      </c>
      <c r="WQ1907" s="2166">
        <v>0</v>
      </c>
      <c r="WR1907" s="1230">
        <f t="shared" si="611"/>
        <v>0</v>
      </c>
      <c r="WS1907" s="1193"/>
      <c r="WT1907" s="1193"/>
      <c r="WU1907" s="2164" t="s">
        <v>786</v>
      </c>
      <c r="WV1907" s="1436" t="s">
        <v>745</v>
      </c>
      <c r="WW1907" s="2165">
        <v>0</v>
      </c>
      <c r="WX1907" s="2165">
        <v>12106</v>
      </c>
      <c r="WY1907" s="2166">
        <v>0</v>
      </c>
      <c r="WZ1907" s="1230">
        <f t="shared" si="613"/>
        <v>0</v>
      </c>
      <c r="XA1907" s="1193"/>
      <c r="XB1907" s="1193"/>
      <c r="XC1907" s="2164" t="s">
        <v>786</v>
      </c>
      <c r="XD1907" s="1436" t="s">
        <v>745</v>
      </c>
      <c r="XE1907" s="2165">
        <v>0</v>
      </c>
      <c r="XF1907" s="2165">
        <v>12106</v>
      </c>
      <c r="XG1907" s="2166">
        <v>0</v>
      </c>
      <c r="XH1907" s="1230">
        <f t="shared" si="615"/>
        <v>0</v>
      </c>
      <c r="XI1907" s="1193"/>
      <c r="XJ1907" s="1193"/>
      <c r="XK1907" s="2164" t="s">
        <v>786</v>
      </c>
      <c r="XL1907" s="1436" t="s">
        <v>745</v>
      </c>
      <c r="XM1907" s="2165">
        <v>0</v>
      </c>
      <c r="XN1907" s="2165">
        <v>12106</v>
      </c>
      <c r="XO1907" s="2166">
        <v>0</v>
      </c>
      <c r="XP1907" s="1230">
        <f t="shared" si="617"/>
        <v>0</v>
      </c>
      <c r="XQ1907" s="1193"/>
      <c r="XR1907" s="1193"/>
      <c r="XS1907" s="2164" t="s">
        <v>786</v>
      </c>
      <c r="XT1907" s="1436" t="s">
        <v>745</v>
      </c>
      <c r="XU1907" s="2165">
        <v>0</v>
      </c>
      <c r="XV1907" s="2165">
        <v>12106</v>
      </c>
      <c r="XW1907" s="2166">
        <v>0</v>
      </c>
      <c r="XX1907" s="1230">
        <f t="shared" si="619"/>
        <v>0</v>
      </c>
      <c r="XY1907" s="1193"/>
      <c r="XZ1907" s="1193"/>
      <c r="YA1907" s="2164" t="s">
        <v>786</v>
      </c>
      <c r="YB1907" s="1436" t="s">
        <v>745</v>
      </c>
      <c r="YC1907" s="2165">
        <v>0</v>
      </c>
      <c r="YD1907" s="2165">
        <v>12106</v>
      </c>
      <c r="YE1907" s="2166">
        <v>0</v>
      </c>
      <c r="YF1907" s="1230">
        <f t="shared" si="621"/>
        <v>0</v>
      </c>
      <c r="YG1907" s="1193"/>
      <c r="YH1907" s="1193"/>
      <c r="YI1907" s="2164" t="s">
        <v>786</v>
      </c>
      <c r="YJ1907" s="1436" t="s">
        <v>745</v>
      </c>
      <c r="YK1907" s="2165">
        <v>0</v>
      </c>
      <c r="YL1907" s="2165">
        <v>12106</v>
      </c>
      <c r="YM1907" s="2166">
        <v>0</v>
      </c>
      <c r="YN1907" s="1230">
        <f t="shared" si="623"/>
        <v>0</v>
      </c>
      <c r="YO1907" s="1193"/>
      <c r="YP1907" s="1193"/>
      <c r="YQ1907" s="2164" t="s">
        <v>786</v>
      </c>
      <c r="YR1907" s="1436" t="s">
        <v>745</v>
      </c>
      <c r="YS1907" s="2165">
        <v>0</v>
      </c>
      <c r="YT1907" s="2165">
        <v>12106</v>
      </c>
      <c r="YU1907" s="2166">
        <v>0</v>
      </c>
      <c r="YV1907" s="1230">
        <f t="shared" si="625"/>
        <v>0</v>
      </c>
      <c r="YW1907" s="1193"/>
      <c r="YX1907" s="1193"/>
      <c r="YY1907" s="2164" t="s">
        <v>786</v>
      </c>
      <c r="YZ1907" s="1436" t="s">
        <v>745</v>
      </c>
      <c r="ZA1907" s="2165">
        <v>0</v>
      </c>
      <c r="ZB1907" s="2165">
        <v>12106</v>
      </c>
      <c r="ZC1907" s="2166">
        <v>0</v>
      </c>
      <c r="ZD1907" s="1230">
        <f t="shared" si="627"/>
        <v>0</v>
      </c>
      <c r="ZE1907" s="1193"/>
      <c r="ZF1907" s="1193"/>
      <c r="ZG1907" s="2164" t="s">
        <v>786</v>
      </c>
      <c r="ZH1907" s="1436" t="s">
        <v>745</v>
      </c>
      <c r="ZI1907" s="2165">
        <v>0</v>
      </c>
      <c r="ZJ1907" s="2165">
        <v>12106</v>
      </c>
      <c r="ZK1907" s="2166">
        <v>0</v>
      </c>
      <c r="ZL1907" s="1230">
        <f t="shared" si="629"/>
        <v>0</v>
      </c>
      <c r="ZM1907" s="1193"/>
      <c r="ZN1907" s="1193"/>
      <c r="ZO1907" s="2164" t="s">
        <v>786</v>
      </c>
      <c r="ZP1907" s="1436" t="s">
        <v>745</v>
      </c>
      <c r="ZQ1907" s="2165">
        <v>0</v>
      </c>
      <c r="ZR1907" s="2165">
        <v>12106</v>
      </c>
      <c r="ZS1907" s="2166">
        <v>0</v>
      </c>
      <c r="ZT1907" s="1230">
        <f t="shared" si="631"/>
        <v>0</v>
      </c>
      <c r="ZU1907" s="1193"/>
      <c r="ZV1907" s="1193"/>
      <c r="ZW1907" s="2164" t="s">
        <v>786</v>
      </c>
      <c r="ZX1907" s="1436" t="s">
        <v>745</v>
      </c>
      <c r="ZY1907" s="2165">
        <v>0</v>
      </c>
      <c r="ZZ1907" s="2165">
        <v>12106</v>
      </c>
      <c r="AAA1907" s="2166">
        <v>0</v>
      </c>
      <c r="AAB1907" s="1230">
        <f t="shared" si="633"/>
        <v>0</v>
      </c>
      <c r="AAC1907" s="1193"/>
      <c r="AAD1907" s="1193"/>
      <c r="AAE1907" s="2164" t="s">
        <v>786</v>
      </c>
      <c r="AAF1907" s="1436" t="s">
        <v>745</v>
      </c>
      <c r="AAG1907" s="2165">
        <v>0</v>
      </c>
      <c r="AAH1907" s="2165">
        <v>12106</v>
      </c>
      <c r="AAI1907" s="2166">
        <v>0</v>
      </c>
      <c r="AAJ1907" s="1230">
        <f t="shared" si="635"/>
        <v>0</v>
      </c>
      <c r="AAK1907" s="1193"/>
      <c r="AAL1907" s="1193"/>
      <c r="AAM1907" s="2164" t="s">
        <v>786</v>
      </c>
      <c r="AAN1907" s="1436" t="s">
        <v>745</v>
      </c>
      <c r="AAO1907" s="2165">
        <v>0</v>
      </c>
      <c r="AAP1907" s="2165">
        <v>12106</v>
      </c>
      <c r="AAQ1907" s="2166">
        <v>0</v>
      </c>
      <c r="AAR1907" s="1230">
        <f t="shared" si="637"/>
        <v>0</v>
      </c>
      <c r="AAS1907" s="1193"/>
      <c r="AAT1907" s="1193"/>
      <c r="AAU1907" s="2164" t="s">
        <v>786</v>
      </c>
      <c r="AAV1907" s="1436" t="s">
        <v>745</v>
      </c>
      <c r="AAW1907" s="2165">
        <v>0</v>
      </c>
      <c r="AAX1907" s="2165">
        <v>12106</v>
      </c>
      <c r="AAY1907" s="2166">
        <v>0</v>
      </c>
      <c r="AAZ1907" s="1230">
        <f t="shared" si="639"/>
        <v>0</v>
      </c>
      <c r="ABA1907" s="1193"/>
      <c r="ABB1907" s="1193"/>
      <c r="ABC1907" s="2164" t="s">
        <v>786</v>
      </c>
      <c r="ABD1907" s="1436" t="s">
        <v>745</v>
      </c>
      <c r="ABE1907" s="2165">
        <v>0</v>
      </c>
      <c r="ABF1907" s="2165">
        <v>12106</v>
      </c>
      <c r="ABG1907" s="2166">
        <v>0</v>
      </c>
      <c r="ABH1907" s="1230">
        <f t="shared" si="641"/>
        <v>0</v>
      </c>
      <c r="ABI1907" s="1193"/>
      <c r="ABJ1907" s="1193"/>
      <c r="ABK1907" s="2164" t="s">
        <v>786</v>
      </c>
      <c r="ABL1907" s="1436" t="s">
        <v>745</v>
      </c>
      <c r="ABM1907" s="2165">
        <v>0</v>
      </c>
      <c r="ABN1907" s="2165">
        <v>12106</v>
      </c>
      <c r="ABO1907" s="2166">
        <v>0</v>
      </c>
      <c r="ABP1907" s="1230">
        <f t="shared" si="643"/>
        <v>0</v>
      </c>
      <c r="ABQ1907" s="1193"/>
      <c r="ABR1907" s="1193"/>
      <c r="ABS1907" s="2164" t="s">
        <v>786</v>
      </c>
      <c r="ABT1907" s="1436" t="s">
        <v>745</v>
      </c>
      <c r="ABU1907" s="2165">
        <v>0</v>
      </c>
      <c r="ABV1907" s="2165">
        <v>12106</v>
      </c>
      <c r="ABW1907" s="2166">
        <v>0</v>
      </c>
      <c r="ABX1907" s="1230">
        <f t="shared" si="645"/>
        <v>0</v>
      </c>
      <c r="ABY1907" s="1193"/>
      <c r="ABZ1907" s="1193"/>
      <c r="ACA1907" s="2164" t="s">
        <v>786</v>
      </c>
      <c r="ACB1907" s="1436" t="s">
        <v>745</v>
      </c>
      <c r="ACC1907" s="2165">
        <v>0</v>
      </c>
      <c r="ACD1907" s="2165">
        <v>12106</v>
      </c>
      <c r="ACE1907" s="2166">
        <v>0</v>
      </c>
      <c r="ACF1907" s="1230">
        <f t="shared" si="647"/>
        <v>0</v>
      </c>
      <c r="ACG1907" s="1193"/>
      <c r="ACH1907" s="1193"/>
      <c r="ACI1907" s="2164" t="s">
        <v>786</v>
      </c>
      <c r="ACJ1907" s="1436" t="s">
        <v>745</v>
      </c>
      <c r="ACK1907" s="2165">
        <v>0</v>
      </c>
      <c r="ACL1907" s="2165">
        <v>12106</v>
      </c>
      <c r="ACM1907" s="2166">
        <v>0</v>
      </c>
      <c r="ACN1907" s="1230">
        <f t="shared" si="649"/>
        <v>0</v>
      </c>
      <c r="ACO1907" s="1193"/>
      <c r="ACP1907" s="1193"/>
      <c r="ACQ1907" s="2164" t="s">
        <v>786</v>
      </c>
      <c r="ACR1907" s="1436" t="s">
        <v>745</v>
      </c>
      <c r="ACS1907" s="2165">
        <v>0</v>
      </c>
      <c r="ACT1907" s="2165">
        <v>12106</v>
      </c>
      <c r="ACU1907" s="2166">
        <v>0</v>
      </c>
      <c r="ACV1907" s="1230">
        <f t="shared" si="651"/>
        <v>0</v>
      </c>
      <c r="ACW1907" s="1193"/>
      <c r="ACX1907" s="1193"/>
      <c r="ACY1907" s="2164" t="s">
        <v>786</v>
      </c>
      <c r="ACZ1907" s="1436" t="s">
        <v>745</v>
      </c>
      <c r="ADA1907" s="2165">
        <v>0</v>
      </c>
      <c r="ADB1907" s="2165">
        <v>12106</v>
      </c>
      <c r="ADC1907" s="2166">
        <v>0</v>
      </c>
      <c r="ADD1907" s="1230">
        <f t="shared" si="653"/>
        <v>0</v>
      </c>
      <c r="ADE1907" s="1193"/>
      <c r="ADF1907" s="1193"/>
      <c r="ADG1907" s="2164" t="s">
        <v>786</v>
      </c>
      <c r="ADH1907" s="1436" t="s">
        <v>745</v>
      </c>
      <c r="ADI1907" s="2165">
        <v>0</v>
      </c>
      <c r="ADJ1907" s="2165">
        <v>12106</v>
      </c>
      <c r="ADK1907" s="2166">
        <v>0</v>
      </c>
      <c r="ADL1907" s="1230">
        <f t="shared" si="655"/>
        <v>0</v>
      </c>
      <c r="ADM1907" s="1193"/>
      <c r="ADN1907" s="1193"/>
      <c r="ADO1907" s="2164" t="s">
        <v>786</v>
      </c>
      <c r="ADP1907" s="1436" t="s">
        <v>745</v>
      </c>
      <c r="ADQ1907" s="2165">
        <v>0</v>
      </c>
      <c r="ADR1907" s="2165">
        <v>12106</v>
      </c>
      <c r="ADS1907" s="2166">
        <v>0</v>
      </c>
      <c r="ADT1907" s="1230">
        <f t="shared" si="657"/>
        <v>0</v>
      </c>
      <c r="ADU1907" s="1193"/>
      <c r="ADV1907" s="1193"/>
      <c r="ADW1907" s="2164" t="s">
        <v>786</v>
      </c>
      <c r="ADX1907" s="1436" t="s">
        <v>745</v>
      </c>
      <c r="ADY1907" s="2165">
        <v>0</v>
      </c>
      <c r="ADZ1907" s="2165">
        <v>12106</v>
      </c>
      <c r="AEA1907" s="2166">
        <v>0</v>
      </c>
      <c r="AEB1907" s="1230">
        <f t="shared" si="659"/>
        <v>0</v>
      </c>
      <c r="AEC1907" s="1193"/>
      <c r="AED1907" s="1193"/>
      <c r="AEE1907" s="2164" t="s">
        <v>786</v>
      </c>
      <c r="AEF1907" s="1436" t="s">
        <v>745</v>
      </c>
      <c r="AEG1907" s="2165">
        <v>0</v>
      </c>
      <c r="AEH1907" s="2165">
        <v>12106</v>
      </c>
      <c r="AEI1907" s="2166">
        <v>0</v>
      </c>
      <c r="AEJ1907" s="1230">
        <f t="shared" si="661"/>
        <v>0</v>
      </c>
      <c r="AEK1907" s="1193"/>
      <c r="AEL1907" s="1193"/>
      <c r="AEM1907" s="2164" t="s">
        <v>786</v>
      </c>
      <c r="AEN1907" s="1436" t="s">
        <v>745</v>
      </c>
      <c r="AEO1907" s="2165">
        <v>0</v>
      </c>
      <c r="AEP1907" s="2165">
        <v>12106</v>
      </c>
      <c r="AEQ1907" s="2166">
        <v>0</v>
      </c>
      <c r="AER1907" s="1230">
        <f t="shared" si="663"/>
        <v>0</v>
      </c>
      <c r="AES1907" s="1193"/>
      <c r="AET1907" s="1193"/>
      <c r="AEU1907" s="2164" t="s">
        <v>786</v>
      </c>
      <c r="AEV1907" s="1436" t="s">
        <v>745</v>
      </c>
      <c r="AEW1907" s="2165">
        <v>0</v>
      </c>
      <c r="AEX1907" s="2165">
        <v>12106</v>
      </c>
      <c r="AEY1907" s="2166">
        <v>0</v>
      </c>
      <c r="AEZ1907" s="1230">
        <f t="shared" si="665"/>
        <v>0</v>
      </c>
      <c r="AFA1907" s="1193"/>
      <c r="AFB1907" s="1193"/>
      <c r="AFC1907" s="2164" t="s">
        <v>786</v>
      </c>
      <c r="AFD1907" s="1436" t="s">
        <v>745</v>
      </c>
      <c r="AFE1907" s="2165">
        <v>0</v>
      </c>
      <c r="AFF1907" s="2165">
        <v>12106</v>
      </c>
      <c r="AFG1907" s="2166">
        <v>0</v>
      </c>
      <c r="AFH1907" s="1230">
        <f t="shared" si="667"/>
        <v>0</v>
      </c>
      <c r="AFI1907" s="1193"/>
      <c r="AFJ1907" s="1193"/>
      <c r="AFK1907" s="2164" t="s">
        <v>786</v>
      </c>
      <c r="AFL1907" s="1436" t="s">
        <v>745</v>
      </c>
      <c r="AFM1907" s="2165">
        <v>0</v>
      </c>
      <c r="AFN1907" s="2165">
        <v>12106</v>
      </c>
      <c r="AFO1907" s="2166">
        <v>0</v>
      </c>
      <c r="AFP1907" s="1230">
        <f t="shared" si="669"/>
        <v>0</v>
      </c>
      <c r="AFQ1907" s="1193"/>
      <c r="AFR1907" s="1193"/>
      <c r="AFS1907" s="2164" t="s">
        <v>786</v>
      </c>
      <c r="AFT1907" s="1436" t="s">
        <v>745</v>
      </c>
      <c r="AFU1907" s="2165">
        <v>0</v>
      </c>
      <c r="AFV1907" s="2165">
        <v>12106</v>
      </c>
      <c r="AFW1907" s="2166">
        <v>0</v>
      </c>
      <c r="AFX1907" s="1230">
        <f t="shared" si="671"/>
        <v>0</v>
      </c>
      <c r="AFY1907" s="1193"/>
      <c r="AFZ1907" s="1193"/>
      <c r="AGA1907" s="2164" t="s">
        <v>786</v>
      </c>
      <c r="AGB1907" s="1436" t="s">
        <v>745</v>
      </c>
      <c r="AGC1907" s="2165">
        <v>0</v>
      </c>
      <c r="AGD1907" s="2165">
        <v>12106</v>
      </c>
      <c r="AGE1907" s="2166">
        <v>0</v>
      </c>
      <c r="AGF1907" s="1230">
        <f t="shared" si="673"/>
        <v>0</v>
      </c>
      <c r="AGG1907" s="1193"/>
      <c r="AGH1907" s="1193"/>
      <c r="AGI1907" s="2164" t="s">
        <v>786</v>
      </c>
      <c r="AGJ1907" s="1436" t="s">
        <v>745</v>
      </c>
      <c r="AGK1907" s="2165">
        <v>0</v>
      </c>
      <c r="AGL1907" s="2165">
        <v>12106</v>
      </c>
      <c r="AGM1907" s="2166">
        <v>0</v>
      </c>
      <c r="AGN1907" s="1230">
        <f t="shared" si="675"/>
        <v>0</v>
      </c>
      <c r="AGO1907" s="1193"/>
      <c r="AGP1907" s="1193"/>
      <c r="AGQ1907" s="2164" t="s">
        <v>786</v>
      </c>
      <c r="AGR1907" s="1436" t="s">
        <v>745</v>
      </c>
      <c r="AGS1907" s="2165">
        <v>0</v>
      </c>
      <c r="AGT1907" s="2165">
        <v>12106</v>
      </c>
      <c r="AGU1907" s="2166">
        <v>0</v>
      </c>
      <c r="AGV1907" s="1230">
        <f t="shared" si="677"/>
        <v>0</v>
      </c>
      <c r="AGW1907" s="1193"/>
      <c r="AGX1907" s="1193"/>
      <c r="AGY1907" s="2164" t="s">
        <v>786</v>
      </c>
      <c r="AGZ1907" s="1436" t="s">
        <v>745</v>
      </c>
      <c r="AHA1907" s="2165">
        <v>0</v>
      </c>
      <c r="AHB1907" s="2165">
        <v>12106</v>
      </c>
      <c r="AHC1907" s="2166">
        <v>0</v>
      </c>
      <c r="AHD1907" s="1230">
        <f t="shared" si="679"/>
        <v>0</v>
      </c>
      <c r="AHE1907" s="1193"/>
      <c r="AHF1907" s="1193"/>
      <c r="AHG1907" s="2164" t="s">
        <v>786</v>
      </c>
      <c r="AHH1907" s="1436" t="s">
        <v>745</v>
      </c>
      <c r="AHI1907" s="2165">
        <v>0</v>
      </c>
      <c r="AHJ1907" s="2165">
        <v>12106</v>
      </c>
      <c r="AHK1907" s="2166">
        <v>0</v>
      </c>
      <c r="AHL1907" s="1230">
        <f t="shared" si="681"/>
        <v>0</v>
      </c>
      <c r="AHM1907" s="1193"/>
      <c r="AHN1907" s="1193"/>
      <c r="AHO1907" s="2164" t="s">
        <v>786</v>
      </c>
      <c r="AHP1907" s="1436" t="s">
        <v>745</v>
      </c>
      <c r="AHQ1907" s="2165">
        <v>0</v>
      </c>
      <c r="AHR1907" s="2165">
        <v>12106</v>
      </c>
      <c r="AHS1907" s="2166">
        <v>0</v>
      </c>
      <c r="AHT1907" s="1230">
        <f t="shared" si="683"/>
        <v>0</v>
      </c>
      <c r="AHU1907" s="1193"/>
      <c r="AHV1907" s="1193"/>
      <c r="AHW1907" s="2164" t="s">
        <v>786</v>
      </c>
      <c r="AHX1907" s="1436" t="s">
        <v>745</v>
      </c>
      <c r="AHY1907" s="2165">
        <v>0</v>
      </c>
      <c r="AHZ1907" s="2165">
        <v>12106</v>
      </c>
      <c r="AIA1907" s="2166">
        <v>0</v>
      </c>
      <c r="AIB1907" s="1230">
        <f t="shared" si="685"/>
        <v>0</v>
      </c>
      <c r="AIC1907" s="1193"/>
      <c r="AID1907" s="1193"/>
      <c r="AIE1907" s="2164" t="s">
        <v>786</v>
      </c>
      <c r="AIF1907" s="1436" t="s">
        <v>745</v>
      </c>
      <c r="AIG1907" s="2165">
        <v>0</v>
      </c>
      <c r="AIH1907" s="2165">
        <v>12106</v>
      </c>
      <c r="AII1907" s="2166">
        <v>0</v>
      </c>
      <c r="AIJ1907" s="1230">
        <f t="shared" si="687"/>
        <v>0</v>
      </c>
      <c r="AIK1907" s="1193"/>
      <c r="AIL1907" s="1193"/>
      <c r="AIM1907" s="2164" t="s">
        <v>786</v>
      </c>
      <c r="AIN1907" s="1436" t="s">
        <v>745</v>
      </c>
      <c r="AIO1907" s="2165">
        <v>0</v>
      </c>
      <c r="AIP1907" s="2165">
        <v>12106</v>
      </c>
      <c r="AIQ1907" s="2166">
        <v>0</v>
      </c>
      <c r="AIR1907" s="1230">
        <f t="shared" si="689"/>
        <v>0</v>
      </c>
      <c r="AIS1907" s="1193"/>
      <c r="AIT1907" s="1193"/>
      <c r="AIU1907" s="2164" t="s">
        <v>786</v>
      </c>
      <c r="AIV1907" s="1436" t="s">
        <v>745</v>
      </c>
      <c r="AIW1907" s="2165">
        <v>0</v>
      </c>
      <c r="AIX1907" s="2165">
        <v>12106</v>
      </c>
      <c r="AIY1907" s="2166">
        <v>0</v>
      </c>
      <c r="AIZ1907" s="1230">
        <f t="shared" si="691"/>
        <v>0</v>
      </c>
      <c r="AJA1907" s="1193"/>
      <c r="AJB1907" s="1193"/>
      <c r="AJC1907" s="2164" t="s">
        <v>786</v>
      </c>
      <c r="AJD1907" s="1436" t="s">
        <v>745</v>
      </c>
      <c r="AJE1907" s="2165">
        <v>0</v>
      </c>
      <c r="AJF1907" s="2165">
        <v>12106</v>
      </c>
      <c r="AJG1907" s="2166">
        <v>0</v>
      </c>
      <c r="AJH1907" s="1230">
        <f t="shared" si="693"/>
        <v>0</v>
      </c>
      <c r="AJI1907" s="1193"/>
      <c r="AJJ1907" s="1193"/>
      <c r="AJK1907" s="2164" t="s">
        <v>786</v>
      </c>
      <c r="AJL1907" s="1436" t="s">
        <v>745</v>
      </c>
      <c r="AJM1907" s="2165">
        <v>0</v>
      </c>
      <c r="AJN1907" s="2165">
        <v>12106</v>
      </c>
      <c r="AJO1907" s="2166">
        <v>0</v>
      </c>
      <c r="AJP1907" s="1230">
        <f t="shared" si="695"/>
        <v>0</v>
      </c>
      <c r="AJQ1907" s="1193"/>
      <c r="AJR1907" s="1193"/>
      <c r="AJS1907" s="2164" t="s">
        <v>786</v>
      </c>
      <c r="AJT1907" s="1436" t="s">
        <v>745</v>
      </c>
      <c r="AJU1907" s="2165">
        <v>0</v>
      </c>
      <c r="AJV1907" s="2165">
        <v>12106</v>
      </c>
      <c r="AJW1907" s="2166">
        <v>0</v>
      </c>
      <c r="AJX1907" s="1230">
        <f t="shared" si="697"/>
        <v>0</v>
      </c>
      <c r="AJY1907" s="1193"/>
      <c r="AJZ1907" s="1193"/>
      <c r="AKA1907" s="2164" t="s">
        <v>786</v>
      </c>
      <c r="AKB1907" s="1436" t="s">
        <v>745</v>
      </c>
      <c r="AKC1907" s="2165">
        <v>0</v>
      </c>
      <c r="AKD1907" s="2165">
        <v>12106</v>
      </c>
      <c r="AKE1907" s="2166">
        <v>0</v>
      </c>
      <c r="AKF1907" s="1230">
        <f t="shared" si="699"/>
        <v>0</v>
      </c>
      <c r="AKG1907" s="1193"/>
      <c r="AKH1907" s="1193"/>
      <c r="AKI1907" s="2164" t="s">
        <v>786</v>
      </c>
      <c r="AKJ1907" s="1436" t="s">
        <v>745</v>
      </c>
      <c r="AKK1907" s="2165">
        <v>0</v>
      </c>
      <c r="AKL1907" s="2165">
        <v>12106</v>
      </c>
      <c r="AKM1907" s="2166">
        <v>0</v>
      </c>
      <c r="AKN1907" s="1230">
        <f t="shared" si="701"/>
        <v>0</v>
      </c>
      <c r="AKO1907" s="1193"/>
      <c r="AKP1907" s="1193"/>
      <c r="AKQ1907" s="2164" t="s">
        <v>786</v>
      </c>
      <c r="AKR1907" s="1436" t="s">
        <v>745</v>
      </c>
      <c r="AKS1907" s="2165">
        <v>0</v>
      </c>
      <c r="AKT1907" s="2165">
        <v>12106</v>
      </c>
      <c r="AKU1907" s="2166">
        <v>0</v>
      </c>
      <c r="AKV1907" s="1230">
        <f t="shared" si="703"/>
        <v>0</v>
      </c>
      <c r="AKW1907" s="1193"/>
      <c r="AKX1907" s="1193"/>
      <c r="AKY1907" s="2164" t="s">
        <v>786</v>
      </c>
      <c r="AKZ1907" s="1436" t="s">
        <v>745</v>
      </c>
      <c r="ALA1907" s="2165">
        <v>0</v>
      </c>
      <c r="ALB1907" s="2165">
        <v>12106</v>
      </c>
      <c r="ALC1907" s="2166">
        <v>0</v>
      </c>
      <c r="ALD1907" s="1230">
        <f t="shared" si="705"/>
        <v>0</v>
      </c>
      <c r="ALE1907" s="1193"/>
      <c r="ALF1907" s="1193"/>
      <c r="ALG1907" s="2164" t="s">
        <v>786</v>
      </c>
      <c r="ALH1907" s="1436" t="s">
        <v>745</v>
      </c>
      <c r="ALI1907" s="2165">
        <v>0</v>
      </c>
      <c r="ALJ1907" s="2165">
        <v>12106</v>
      </c>
      <c r="ALK1907" s="2166">
        <v>0</v>
      </c>
      <c r="ALL1907" s="1230">
        <f t="shared" si="707"/>
        <v>0</v>
      </c>
      <c r="ALM1907" s="1193"/>
      <c r="ALN1907" s="1193"/>
      <c r="ALO1907" s="2164" t="s">
        <v>786</v>
      </c>
      <c r="ALP1907" s="1436" t="s">
        <v>745</v>
      </c>
      <c r="ALQ1907" s="2165">
        <v>0</v>
      </c>
      <c r="ALR1907" s="2165">
        <v>12106</v>
      </c>
      <c r="ALS1907" s="2166">
        <v>0</v>
      </c>
      <c r="ALT1907" s="1230">
        <f t="shared" si="709"/>
        <v>0</v>
      </c>
      <c r="ALU1907" s="1193"/>
      <c r="ALV1907" s="1193"/>
      <c r="ALW1907" s="2164" t="s">
        <v>786</v>
      </c>
      <c r="ALX1907" s="1436" t="s">
        <v>745</v>
      </c>
      <c r="ALY1907" s="2165">
        <v>0</v>
      </c>
      <c r="ALZ1907" s="2165">
        <v>12106</v>
      </c>
      <c r="AMA1907" s="2166">
        <v>0</v>
      </c>
      <c r="AMB1907" s="1230">
        <f t="shared" si="711"/>
        <v>0</v>
      </c>
      <c r="AMC1907" s="1193"/>
      <c r="AMD1907" s="1193"/>
      <c r="AME1907" s="2164" t="s">
        <v>786</v>
      </c>
      <c r="AMF1907" s="1436" t="s">
        <v>745</v>
      </c>
      <c r="AMG1907" s="2165">
        <v>0</v>
      </c>
      <c r="AMH1907" s="2165">
        <v>12106</v>
      </c>
      <c r="AMI1907" s="2166">
        <v>0</v>
      </c>
      <c r="AMJ1907" s="1230">
        <f t="shared" si="713"/>
        <v>0</v>
      </c>
      <c r="AMK1907" s="1193"/>
      <c r="AML1907" s="1193"/>
      <c r="AMM1907" s="2164" t="s">
        <v>786</v>
      </c>
      <c r="AMN1907" s="1436" t="s">
        <v>745</v>
      </c>
      <c r="AMO1907" s="2165">
        <v>0</v>
      </c>
      <c r="AMP1907" s="2165">
        <v>12106</v>
      </c>
      <c r="AMQ1907" s="2166">
        <v>0</v>
      </c>
      <c r="AMR1907" s="1230">
        <f t="shared" si="715"/>
        <v>0</v>
      </c>
      <c r="AMS1907" s="1193"/>
      <c r="AMT1907" s="1193"/>
      <c r="AMU1907" s="2164" t="s">
        <v>786</v>
      </c>
      <c r="AMV1907" s="1436" t="s">
        <v>745</v>
      </c>
      <c r="AMW1907" s="2165">
        <v>0</v>
      </c>
      <c r="AMX1907" s="2165">
        <v>12106</v>
      </c>
      <c r="AMY1907" s="2166">
        <v>0</v>
      </c>
      <c r="AMZ1907" s="1230">
        <f t="shared" si="717"/>
        <v>0</v>
      </c>
      <c r="ANA1907" s="1193"/>
      <c r="ANB1907" s="1193"/>
      <c r="ANC1907" s="2164" t="s">
        <v>786</v>
      </c>
      <c r="AND1907" s="1436" t="s">
        <v>745</v>
      </c>
      <c r="ANE1907" s="2165">
        <v>0</v>
      </c>
      <c r="ANF1907" s="2165">
        <v>12106</v>
      </c>
      <c r="ANG1907" s="2166">
        <v>0</v>
      </c>
      <c r="ANH1907" s="1230">
        <f t="shared" si="719"/>
        <v>0</v>
      </c>
      <c r="ANI1907" s="1193"/>
      <c r="ANJ1907" s="1193"/>
      <c r="ANK1907" s="2164" t="s">
        <v>786</v>
      </c>
      <c r="ANL1907" s="1436" t="s">
        <v>745</v>
      </c>
      <c r="ANM1907" s="2165">
        <v>0</v>
      </c>
      <c r="ANN1907" s="2165">
        <v>12106</v>
      </c>
      <c r="ANO1907" s="2166">
        <v>0</v>
      </c>
      <c r="ANP1907" s="1230">
        <f t="shared" si="721"/>
        <v>0</v>
      </c>
      <c r="ANQ1907" s="1193"/>
      <c r="ANR1907" s="1193"/>
      <c r="ANS1907" s="2164" t="s">
        <v>786</v>
      </c>
      <c r="ANT1907" s="1436" t="s">
        <v>745</v>
      </c>
      <c r="ANU1907" s="2165">
        <v>0</v>
      </c>
      <c r="ANV1907" s="2165">
        <v>12106</v>
      </c>
      <c r="ANW1907" s="2166">
        <v>0</v>
      </c>
      <c r="ANX1907" s="1230">
        <f t="shared" si="723"/>
        <v>0</v>
      </c>
      <c r="ANY1907" s="1193"/>
      <c r="ANZ1907" s="1193"/>
      <c r="AOA1907" s="2164" t="s">
        <v>786</v>
      </c>
      <c r="AOB1907" s="1436" t="s">
        <v>745</v>
      </c>
      <c r="AOC1907" s="2165">
        <v>0</v>
      </c>
      <c r="AOD1907" s="2165">
        <v>12106</v>
      </c>
      <c r="AOE1907" s="2166">
        <v>0</v>
      </c>
      <c r="AOF1907" s="1230">
        <f t="shared" si="725"/>
        <v>0</v>
      </c>
      <c r="AOG1907" s="1193"/>
      <c r="AOH1907" s="1193"/>
      <c r="AOI1907" s="2164" t="s">
        <v>786</v>
      </c>
      <c r="AOJ1907" s="1436" t="s">
        <v>745</v>
      </c>
      <c r="AOK1907" s="2165">
        <v>0</v>
      </c>
      <c r="AOL1907" s="2165">
        <v>12106</v>
      </c>
      <c r="AOM1907" s="2166">
        <v>0</v>
      </c>
      <c r="AON1907" s="1230">
        <f t="shared" si="727"/>
        <v>0</v>
      </c>
      <c r="AOO1907" s="1193"/>
      <c r="AOP1907" s="1193"/>
      <c r="AOQ1907" s="2164" t="s">
        <v>786</v>
      </c>
      <c r="AOR1907" s="1436" t="s">
        <v>745</v>
      </c>
      <c r="AOS1907" s="2165">
        <v>0</v>
      </c>
      <c r="AOT1907" s="2165">
        <v>12106</v>
      </c>
      <c r="AOU1907" s="2166">
        <v>0</v>
      </c>
      <c r="AOV1907" s="1230">
        <f t="shared" si="729"/>
        <v>0</v>
      </c>
      <c r="AOW1907" s="1193"/>
      <c r="AOX1907" s="1193"/>
      <c r="AOY1907" s="2164" t="s">
        <v>786</v>
      </c>
      <c r="AOZ1907" s="1436" t="s">
        <v>745</v>
      </c>
      <c r="APA1907" s="2165">
        <v>0</v>
      </c>
      <c r="APB1907" s="2165">
        <v>12106</v>
      </c>
      <c r="APC1907" s="2166">
        <v>0</v>
      </c>
      <c r="APD1907" s="1230">
        <f t="shared" si="731"/>
        <v>0</v>
      </c>
      <c r="APE1907" s="1193"/>
      <c r="APF1907" s="1193"/>
      <c r="APG1907" s="2164" t="s">
        <v>786</v>
      </c>
      <c r="APH1907" s="1436" t="s">
        <v>745</v>
      </c>
      <c r="API1907" s="2165">
        <v>0</v>
      </c>
      <c r="APJ1907" s="2165">
        <v>12106</v>
      </c>
      <c r="APK1907" s="2166">
        <v>0</v>
      </c>
      <c r="APL1907" s="1230">
        <f t="shared" si="733"/>
        <v>0</v>
      </c>
      <c r="APM1907" s="1193"/>
      <c r="APN1907" s="1193"/>
      <c r="APO1907" s="2164" t="s">
        <v>786</v>
      </c>
      <c r="APP1907" s="1436" t="s">
        <v>745</v>
      </c>
      <c r="APQ1907" s="2165">
        <v>0</v>
      </c>
      <c r="APR1907" s="2165">
        <v>12106</v>
      </c>
      <c r="APS1907" s="2166">
        <v>0</v>
      </c>
      <c r="APT1907" s="1230">
        <f t="shared" si="735"/>
        <v>0</v>
      </c>
      <c r="APU1907" s="1193"/>
      <c r="APV1907" s="1193"/>
      <c r="APW1907" s="2164" t="s">
        <v>786</v>
      </c>
      <c r="APX1907" s="1436" t="s">
        <v>745</v>
      </c>
      <c r="APY1907" s="2165">
        <v>0</v>
      </c>
      <c r="APZ1907" s="2165">
        <v>12106</v>
      </c>
      <c r="AQA1907" s="2166">
        <v>0</v>
      </c>
      <c r="AQB1907" s="1230">
        <f t="shared" si="737"/>
        <v>0</v>
      </c>
      <c r="AQC1907" s="1193"/>
      <c r="AQD1907" s="1193"/>
      <c r="AQE1907" s="2164" t="s">
        <v>786</v>
      </c>
      <c r="AQF1907" s="1436" t="s">
        <v>745</v>
      </c>
      <c r="AQG1907" s="2165">
        <v>0</v>
      </c>
      <c r="AQH1907" s="2165">
        <v>12106</v>
      </c>
      <c r="AQI1907" s="2166">
        <v>0</v>
      </c>
      <c r="AQJ1907" s="1230">
        <f t="shared" si="739"/>
        <v>0</v>
      </c>
      <c r="AQK1907" s="1193"/>
      <c r="AQL1907" s="1193"/>
      <c r="AQM1907" s="2164" t="s">
        <v>786</v>
      </c>
      <c r="AQN1907" s="1436" t="s">
        <v>745</v>
      </c>
      <c r="AQO1907" s="2165">
        <v>0</v>
      </c>
      <c r="AQP1907" s="2165">
        <v>12106</v>
      </c>
      <c r="AQQ1907" s="2166">
        <v>0</v>
      </c>
      <c r="AQR1907" s="1230">
        <f t="shared" si="741"/>
        <v>0</v>
      </c>
      <c r="AQS1907" s="1193"/>
      <c r="AQT1907" s="1193"/>
      <c r="AQU1907" s="2164" t="s">
        <v>786</v>
      </c>
      <c r="AQV1907" s="1436" t="s">
        <v>745</v>
      </c>
      <c r="AQW1907" s="2165">
        <v>0</v>
      </c>
      <c r="AQX1907" s="2165">
        <v>12106</v>
      </c>
      <c r="AQY1907" s="2166">
        <v>0</v>
      </c>
      <c r="AQZ1907" s="1230">
        <f t="shared" si="743"/>
        <v>0</v>
      </c>
      <c r="ARA1907" s="1193"/>
      <c r="ARB1907" s="1193"/>
      <c r="ARC1907" s="2164" t="s">
        <v>786</v>
      </c>
      <c r="ARD1907" s="1436" t="s">
        <v>745</v>
      </c>
      <c r="ARE1907" s="2165">
        <v>0</v>
      </c>
      <c r="ARF1907" s="2165">
        <v>12106</v>
      </c>
      <c r="ARG1907" s="2166">
        <v>0</v>
      </c>
      <c r="ARH1907" s="1230">
        <f t="shared" si="745"/>
        <v>0</v>
      </c>
      <c r="ARI1907" s="1193"/>
      <c r="ARJ1907" s="1193"/>
      <c r="ARK1907" s="2164" t="s">
        <v>786</v>
      </c>
      <c r="ARL1907" s="1436" t="s">
        <v>745</v>
      </c>
      <c r="ARM1907" s="2165">
        <v>0</v>
      </c>
      <c r="ARN1907" s="2165">
        <v>12106</v>
      </c>
      <c r="ARO1907" s="2166">
        <v>0</v>
      </c>
      <c r="ARP1907" s="1230">
        <f t="shared" si="747"/>
        <v>0</v>
      </c>
      <c r="ARQ1907" s="1193"/>
      <c r="ARR1907" s="1193"/>
      <c r="ARS1907" s="2164" t="s">
        <v>786</v>
      </c>
      <c r="ART1907" s="1436" t="s">
        <v>745</v>
      </c>
      <c r="ARU1907" s="2165">
        <v>0</v>
      </c>
      <c r="ARV1907" s="2165">
        <v>12106</v>
      </c>
      <c r="ARW1907" s="2166">
        <v>0</v>
      </c>
      <c r="ARX1907" s="1230">
        <f t="shared" si="749"/>
        <v>0</v>
      </c>
      <c r="ARY1907" s="1193"/>
      <c r="ARZ1907" s="1193"/>
      <c r="ASA1907" s="2164" t="s">
        <v>786</v>
      </c>
      <c r="ASB1907" s="1436" t="s">
        <v>745</v>
      </c>
      <c r="ASC1907" s="2165">
        <v>0</v>
      </c>
      <c r="ASD1907" s="2165">
        <v>12106</v>
      </c>
      <c r="ASE1907" s="2166">
        <v>0</v>
      </c>
      <c r="ASF1907" s="1230">
        <f t="shared" si="751"/>
        <v>0</v>
      </c>
      <c r="ASG1907" s="1193"/>
      <c r="ASH1907" s="1193"/>
      <c r="ASI1907" s="2164" t="s">
        <v>786</v>
      </c>
      <c r="ASJ1907" s="1436" t="s">
        <v>745</v>
      </c>
      <c r="ASK1907" s="2165">
        <v>0</v>
      </c>
      <c r="ASL1907" s="2165">
        <v>12106</v>
      </c>
      <c r="ASM1907" s="2166">
        <v>0</v>
      </c>
      <c r="ASN1907" s="1230">
        <f t="shared" si="753"/>
        <v>0</v>
      </c>
      <c r="ASO1907" s="1193"/>
      <c r="ASP1907" s="1193"/>
      <c r="ASQ1907" s="2164" t="s">
        <v>786</v>
      </c>
      <c r="ASR1907" s="1436" t="s">
        <v>745</v>
      </c>
      <c r="ASS1907" s="2165">
        <v>0</v>
      </c>
      <c r="AST1907" s="2165">
        <v>12106</v>
      </c>
      <c r="ASU1907" s="2166">
        <v>0</v>
      </c>
      <c r="ASV1907" s="1230">
        <f t="shared" si="755"/>
        <v>0</v>
      </c>
      <c r="ASW1907" s="1193"/>
      <c r="ASX1907" s="1193"/>
      <c r="ASY1907" s="2164" t="s">
        <v>786</v>
      </c>
      <c r="ASZ1907" s="1436" t="s">
        <v>745</v>
      </c>
      <c r="ATA1907" s="2165">
        <v>0</v>
      </c>
      <c r="ATB1907" s="2165">
        <v>12106</v>
      </c>
      <c r="ATC1907" s="2166">
        <v>0</v>
      </c>
      <c r="ATD1907" s="1230">
        <f t="shared" si="757"/>
        <v>0</v>
      </c>
      <c r="ATE1907" s="1193"/>
      <c r="ATF1907" s="1193"/>
      <c r="ATG1907" s="2164" t="s">
        <v>786</v>
      </c>
      <c r="ATH1907" s="1436" t="s">
        <v>745</v>
      </c>
      <c r="ATI1907" s="2165">
        <v>0</v>
      </c>
      <c r="ATJ1907" s="2165">
        <v>12106</v>
      </c>
      <c r="ATK1907" s="2166">
        <v>0</v>
      </c>
      <c r="ATL1907" s="1230">
        <f t="shared" si="759"/>
        <v>0</v>
      </c>
      <c r="ATM1907" s="1193"/>
      <c r="ATN1907" s="1193"/>
      <c r="ATO1907" s="2164" t="s">
        <v>786</v>
      </c>
      <c r="ATP1907" s="1436" t="s">
        <v>745</v>
      </c>
      <c r="ATQ1907" s="2165">
        <v>0</v>
      </c>
      <c r="ATR1907" s="2165">
        <v>12106</v>
      </c>
      <c r="ATS1907" s="2166">
        <v>0</v>
      </c>
      <c r="ATT1907" s="1230">
        <f t="shared" si="761"/>
        <v>0</v>
      </c>
      <c r="ATU1907" s="1193"/>
      <c r="ATV1907" s="1193"/>
      <c r="ATW1907" s="2164" t="s">
        <v>786</v>
      </c>
      <c r="ATX1907" s="1436" t="s">
        <v>745</v>
      </c>
      <c r="ATY1907" s="2165">
        <v>0</v>
      </c>
      <c r="ATZ1907" s="2165">
        <v>12106</v>
      </c>
      <c r="AUA1907" s="2166">
        <v>0</v>
      </c>
      <c r="AUB1907" s="1230">
        <f t="shared" si="763"/>
        <v>0</v>
      </c>
      <c r="AUC1907" s="1193"/>
      <c r="AUD1907" s="1193"/>
      <c r="AUE1907" s="2164" t="s">
        <v>786</v>
      </c>
      <c r="AUF1907" s="1436" t="s">
        <v>745</v>
      </c>
      <c r="AUG1907" s="2165">
        <v>0</v>
      </c>
      <c r="AUH1907" s="2165">
        <v>12106</v>
      </c>
      <c r="AUI1907" s="2166">
        <v>0</v>
      </c>
      <c r="AUJ1907" s="1230">
        <f t="shared" si="765"/>
        <v>0</v>
      </c>
      <c r="AUK1907" s="1193"/>
      <c r="AUL1907" s="1193"/>
      <c r="AUM1907" s="2164" t="s">
        <v>786</v>
      </c>
      <c r="AUN1907" s="1436" t="s">
        <v>745</v>
      </c>
      <c r="AUO1907" s="2165">
        <v>0</v>
      </c>
      <c r="AUP1907" s="2165">
        <v>12106</v>
      </c>
      <c r="AUQ1907" s="2166">
        <v>0</v>
      </c>
      <c r="AUR1907" s="1230">
        <f t="shared" si="767"/>
        <v>0</v>
      </c>
      <c r="AUS1907" s="1193"/>
      <c r="AUT1907" s="1193"/>
      <c r="AUU1907" s="2164" t="s">
        <v>786</v>
      </c>
      <c r="AUV1907" s="1436" t="s">
        <v>745</v>
      </c>
      <c r="AUW1907" s="2165">
        <v>0</v>
      </c>
      <c r="AUX1907" s="2165">
        <v>12106</v>
      </c>
      <c r="AUY1907" s="2166">
        <v>0</v>
      </c>
      <c r="AUZ1907" s="1230">
        <f t="shared" si="769"/>
        <v>0</v>
      </c>
      <c r="AVA1907" s="1193"/>
      <c r="AVB1907" s="1193"/>
      <c r="AVC1907" s="2164" t="s">
        <v>786</v>
      </c>
      <c r="AVD1907" s="1436" t="s">
        <v>745</v>
      </c>
      <c r="AVE1907" s="2165">
        <v>0</v>
      </c>
      <c r="AVF1907" s="2165">
        <v>12106</v>
      </c>
      <c r="AVG1907" s="2166">
        <v>0</v>
      </c>
      <c r="AVH1907" s="1230">
        <f t="shared" si="771"/>
        <v>0</v>
      </c>
      <c r="AVI1907" s="1193"/>
      <c r="AVJ1907" s="1193"/>
      <c r="AVK1907" s="2164" t="s">
        <v>786</v>
      </c>
      <c r="AVL1907" s="1436" t="s">
        <v>745</v>
      </c>
      <c r="AVM1907" s="2165">
        <v>0</v>
      </c>
      <c r="AVN1907" s="2165">
        <v>12106</v>
      </c>
      <c r="AVO1907" s="2166">
        <v>0</v>
      </c>
      <c r="AVP1907" s="1230">
        <f t="shared" si="773"/>
        <v>0</v>
      </c>
      <c r="AVQ1907" s="1193"/>
      <c r="AVR1907" s="1193"/>
      <c r="AVS1907" s="2164" t="s">
        <v>786</v>
      </c>
      <c r="AVT1907" s="1436" t="s">
        <v>745</v>
      </c>
      <c r="AVU1907" s="2165">
        <v>0</v>
      </c>
      <c r="AVV1907" s="2165">
        <v>12106</v>
      </c>
      <c r="AVW1907" s="2166">
        <v>0</v>
      </c>
      <c r="AVX1907" s="1230">
        <f t="shared" si="775"/>
        <v>0</v>
      </c>
      <c r="AVY1907" s="1193"/>
      <c r="AVZ1907" s="1193"/>
      <c r="AWA1907" s="2164" t="s">
        <v>786</v>
      </c>
      <c r="AWB1907" s="1436" t="s">
        <v>745</v>
      </c>
      <c r="AWC1907" s="2165">
        <v>0</v>
      </c>
      <c r="AWD1907" s="2165">
        <v>12106</v>
      </c>
      <c r="AWE1907" s="2166">
        <v>0</v>
      </c>
      <c r="AWF1907" s="1230">
        <f t="shared" si="777"/>
        <v>0</v>
      </c>
      <c r="AWG1907" s="1193"/>
      <c r="AWH1907" s="1193"/>
      <c r="AWI1907" s="2164" t="s">
        <v>786</v>
      </c>
      <c r="AWJ1907" s="1436" t="s">
        <v>745</v>
      </c>
      <c r="AWK1907" s="2165">
        <v>0</v>
      </c>
      <c r="AWL1907" s="2165">
        <v>12106</v>
      </c>
      <c r="AWM1907" s="2166">
        <v>0</v>
      </c>
      <c r="AWN1907" s="1230">
        <f t="shared" si="779"/>
        <v>0</v>
      </c>
      <c r="AWO1907" s="1193"/>
      <c r="AWP1907" s="1193"/>
      <c r="AWQ1907" s="2164" t="s">
        <v>786</v>
      </c>
      <c r="AWR1907" s="1436" t="s">
        <v>745</v>
      </c>
      <c r="AWS1907" s="2165">
        <v>0</v>
      </c>
      <c r="AWT1907" s="2165">
        <v>12106</v>
      </c>
      <c r="AWU1907" s="2166">
        <v>0</v>
      </c>
      <c r="AWV1907" s="1230">
        <f t="shared" si="781"/>
        <v>0</v>
      </c>
      <c r="AWW1907" s="1193"/>
      <c r="AWX1907" s="1193"/>
      <c r="AWY1907" s="2164" t="s">
        <v>786</v>
      </c>
      <c r="AWZ1907" s="1436" t="s">
        <v>745</v>
      </c>
      <c r="AXA1907" s="2165">
        <v>0</v>
      </c>
      <c r="AXB1907" s="2165">
        <v>12106</v>
      </c>
      <c r="AXC1907" s="2166">
        <v>0</v>
      </c>
      <c r="AXD1907" s="1230">
        <f t="shared" si="783"/>
        <v>0</v>
      </c>
      <c r="AXE1907" s="1193"/>
      <c r="AXF1907" s="1193"/>
      <c r="AXG1907" s="2164" t="s">
        <v>786</v>
      </c>
      <c r="AXH1907" s="1436" t="s">
        <v>745</v>
      </c>
      <c r="AXI1907" s="2165">
        <v>0</v>
      </c>
      <c r="AXJ1907" s="2165">
        <v>12106</v>
      </c>
      <c r="AXK1907" s="2166">
        <v>0</v>
      </c>
      <c r="AXL1907" s="1230">
        <f t="shared" si="785"/>
        <v>0</v>
      </c>
      <c r="AXM1907" s="1193"/>
      <c r="AXN1907" s="1193"/>
      <c r="AXO1907" s="2164" t="s">
        <v>786</v>
      </c>
      <c r="AXP1907" s="1436" t="s">
        <v>745</v>
      </c>
      <c r="AXQ1907" s="2165">
        <v>0</v>
      </c>
      <c r="AXR1907" s="2165">
        <v>12106</v>
      </c>
      <c r="AXS1907" s="2166">
        <v>0</v>
      </c>
      <c r="AXT1907" s="1230">
        <f t="shared" si="787"/>
        <v>0</v>
      </c>
      <c r="AXU1907" s="1193"/>
      <c r="AXV1907" s="1193"/>
      <c r="AXW1907" s="2164" t="s">
        <v>786</v>
      </c>
      <c r="AXX1907" s="1436" t="s">
        <v>745</v>
      </c>
      <c r="AXY1907" s="2165">
        <v>0</v>
      </c>
      <c r="AXZ1907" s="2165">
        <v>12106</v>
      </c>
      <c r="AYA1907" s="2166">
        <v>0</v>
      </c>
      <c r="AYB1907" s="1230">
        <f t="shared" si="789"/>
        <v>0</v>
      </c>
      <c r="AYC1907" s="1193"/>
      <c r="AYD1907" s="1193"/>
      <c r="AYE1907" s="2164" t="s">
        <v>786</v>
      </c>
      <c r="AYF1907" s="1436" t="s">
        <v>745</v>
      </c>
      <c r="AYG1907" s="2165">
        <v>0</v>
      </c>
      <c r="AYH1907" s="2165">
        <v>12106</v>
      </c>
      <c r="AYI1907" s="2166">
        <v>0</v>
      </c>
      <c r="AYJ1907" s="1230">
        <f t="shared" si="791"/>
        <v>0</v>
      </c>
      <c r="AYK1907" s="1193"/>
      <c r="AYL1907" s="1193"/>
      <c r="AYM1907" s="2164" t="s">
        <v>786</v>
      </c>
      <c r="AYN1907" s="1436" t="s">
        <v>745</v>
      </c>
      <c r="AYO1907" s="2165">
        <v>0</v>
      </c>
      <c r="AYP1907" s="2165">
        <v>12106</v>
      </c>
      <c r="AYQ1907" s="2166">
        <v>0</v>
      </c>
      <c r="AYR1907" s="1230">
        <f t="shared" si="793"/>
        <v>0</v>
      </c>
      <c r="AYS1907" s="1193"/>
      <c r="AYT1907" s="1193"/>
      <c r="AYU1907" s="2164" t="s">
        <v>786</v>
      </c>
      <c r="AYV1907" s="1436" t="s">
        <v>745</v>
      </c>
      <c r="AYW1907" s="2165">
        <v>0</v>
      </c>
      <c r="AYX1907" s="2165">
        <v>12106</v>
      </c>
      <c r="AYY1907" s="2166">
        <v>0</v>
      </c>
      <c r="AYZ1907" s="1230">
        <f t="shared" si="795"/>
        <v>0</v>
      </c>
      <c r="AZA1907" s="1193"/>
      <c r="AZB1907" s="1193"/>
      <c r="AZC1907" s="2164" t="s">
        <v>786</v>
      </c>
      <c r="AZD1907" s="1436" t="s">
        <v>745</v>
      </c>
      <c r="AZE1907" s="2165">
        <v>0</v>
      </c>
      <c r="AZF1907" s="2165">
        <v>12106</v>
      </c>
      <c r="AZG1907" s="2166">
        <v>0</v>
      </c>
      <c r="AZH1907" s="1230">
        <f t="shared" si="797"/>
        <v>0</v>
      </c>
      <c r="AZI1907" s="1193"/>
      <c r="AZJ1907" s="1193"/>
      <c r="AZK1907" s="2164" t="s">
        <v>786</v>
      </c>
      <c r="AZL1907" s="1436" t="s">
        <v>745</v>
      </c>
      <c r="AZM1907" s="2165">
        <v>0</v>
      </c>
      <c r="AZN1907" s="2165">
        <v>12106</v>
      </c>
      <c r="AZO1907" s="2166">
        <v>0</v>
      </c>
      <c r="AZP1907" s="1230">
        <f t="shared" si="799"/>
        <v>0</v>
      </c>
      <c r="AZQ1907" s="1193"/>
      <c r="AZR1907" s="1193"/>
      <c r="AZS1907" s="2164" t="s">
        <v>786</v>
      </c>
      <c r="AZT1907" s="1436" t="s">
        <v>745</v>
      </c>
      <c r="AZU1907" s="2165">
        <v>0</v>
      </c>
      <c r="AZV1907" s="2165">
        <v>12106</v>
      </c>
      <c r="AZW1907" s="2166">
        <v>0</v>
      </c>
      <c r="AZX1907" s="1230">
        <f t="shared" si="801"/>
        <v>0</v>
      </c>
      <c r="AZY1907" s="1193"/>
      <c r="AZZ1907" s="1193"/>
      <c r="BAA1907" s="2164" t="s">
        <v>786</v>
      </c>
      <c r="BAB1907" s="1436" t="s">
        <v>745</v>
      </c>
      <c r="BAC1907" s="2165">
        <v>0</v>
      </c>
      <c r="BAD1907" s="2165">
        <v>12106</v>
      </c>
      <c r="BAE1907" s="2166">
        <v>0</v>
      </c>
      <c r="BAF1907" s="1230">
        <f t="shared" si="803"/>
        <v>0</v>
      </c>
      <c r="BAG1907" s="1193"/>
      <c r="BAH1907" s="1193"/>
      <c r="BAI1907" s="2164" t="s">
        <v>786</v>
      </c>
      <c r="BAJ1907" s="1436" t="s">
        <v>745</v>
      </c>
      <c r="BAK1907" s="2165">
        <v>0</v>
      </c>
      <c r="BAL1907" s="2165">
        <v>12106</v>
      </c>
      <c r="BAM1907" s="2166">
        <v>0</v>
      </c>
      <c r="BAN1907" s="1230">
        <f t="shared" si="805"/>
        <v>0</v>
      </c>
      <c r="BAO1907" s="1193"/>
      <c r="BAP1907" s="1193"/>
      <c r="BAQ1907" s="2164" t="s">
        <v>786</v>
      </c>
      <c r="BAR1907" s="1436" t="s">
        <v>745</v>
      </c>
      <c r="BAS1907" s="2165">
        <v>0</v>
      </c>
      <c r="BAT1907" s="2165">
        <v>12106</v>
      </c>
      <c r="BAU1907" s="2166">
        <v>0</v>
      </c>
      <c r="BAV1907" s="1230">
        <f t="shared" si="807"/>
        <v>0</v>
      </c>
      <c r="BAW1907" s="1193"/>
      <c r="BAX1907" s="1193"/>
      <c r="BAY1907" s="2164" t="s">
        <v>786</v>
      </c>
      <c r="BAZ1907" s="1436" t="s">
        <v>745</v>
      </c>
      <c r="BBA1907" s="2165">
        <v>0</v>
      </c>
      <c r="BBB1907" s="2165">
        <v>12106</v>
      </c>
      <c r="BBC1907" s="2166">
        <v>0</v>
      </c>
      <c r="BBD1907" s="1230">
        <f t="shared" si="809"/>
        <v>0</v>
      </c>
      <c r="BBE1907" s="1193"/>
      <c r="BBF1907" s="1193"/>
      <c r="BBG1907" s="2164" t="s">
        <v>786</v>
      </c>
      <c r="BBH1907" s="1436" t="s">
        <v>745</v>
      </c>
      <c r="BBI1907" s="2165">
        <v>0</v>
      </c>
      <c r="BBJ1907" s="2165">
        <v>12106</v>
      </c>
      <c r="BBK1907" s="2166">
        <v>0</v>
      </c>
      <c r="BBL1907" s="1230">
        <f t="shared" si="811"/>
        <v>0</v>
      </c>
      <c r="BBM1907" s="1193"/>
      <c r="BBN1907" s="1193"/>
      <c r="BBO1907" s="2164" t="s">
        <v>786</v>
      </c>
      <c r="BBP1907" s="1436" t="s">
        <v>745</v>
      </c>
      <c r="BBQ1907" s="2165">
        <v>0</v>
      </c>
      <c r="BBR1907" s="2165">
        <v>12106</v>
      </c>
      <c r="BBS1907" s="2166">
        <v>0</v>
      </c>
      <c r="BBT1907" s="1230">
        <f t="shared" si="813"/>
        <v>0</v>
      </c>
      <c r="BBU1907" s="1193"/>
      <c r="BBV1907" s="1193"/>
      <c r="BBW1907" s="2164" t="s">
        <v>786</v>
      </c>
      <c r="BBX1907" s="1436" t="s">
        <v>745</v>
      </c>
      <c r="BBY1907" s="2165">
        <v>0</v>
      </c>
      <c r="BBZ1907" s="2165">
        <v>12106</v>
      </c>
      <c r="BCA1907" s="2166">
        <v>0</v>
      </c>
      <c r="BCB1907" s="1230">
        <f t="shared" si="815"/>
        <v>0</v>
      </c>
      <c r="BCC1907" s="1193"/>
      <c r="BCD1907" s="1193"/>
      <c r="BCE1907" s="2164" t="s">
        <v>786</v>
      </c>
      <c r="BCF1907" s="1436" t="s">
        <v>745</v>
      </c>
      <c r="BCG1907" s="2165">
        <v>0</v>
      </c>
      <c r="BCH1907" s="2165">
        <v>12106</v>
      </c>
      <c r="BCI1907" s="2166">
        <v>0</v>
      </c>
      <c r="BCJ1907" s="1230">
        <f t="shared" si="817"/>
        <v>0</v>
      </c>
      <c r="BCK1907" s="1193"/>
      <c r="BCL1907" s="1193"/>
      <c r="BCM1907" s="2164" t="s">
        <v>786</v>
      </c>
      <c r="BCN1907" s="1436" t="s">
        <v>745</v>
      </c>
      <c r="BCO1907" s="2165">
        <v>0</v>
      </c>
      <c r="BCP1907" s="2165">
        <v>12106</v>
      </c>
      <c r="BCQ1907" s="2166">
        <v>0</v>
      </c>
      <c r="BCR1907" s="1230">
        <f t="shared" si="819"/>
        <v>0</v>
      </c>
      <c r="BCS1907" s="1193"/>
      <c r="BCT1907" s="1193"/>
      <c r="BCU1907" s="2164" t="s">
        <v>786</v>
      </c>
      <c r="BCV1907" s="1436" t="s">
        <v>745</v>
      </c>
      <c r="BCW1907" s="2165">
        <v>0</v>
      </c>
      <c r="BCX1907" s="2165">
        <v>12106</v>
      </c>
      <c r="BCY1907" s="2166">
        <v>0</v>
      </c>
      <c r="BCZ1907" s="1230">
        <f t="shared" si="821"/>
        <v>0</v>
      </c>
      <c r="BDA1907" s="1193"/>
      <c r="BDB1907" s="1193"/>
      <c r="BDC1907" s="2164" t="s">
        <v>786</v>
      </c>
      <c r="BDD1907" s="1436" t="s">
        <v>745</v>
      </c>
      <c r="BDE1907" s="2165">
        <v>0</v>
      </c>
      <c r="BDF1907" s="2165">
        <v>12106</v>
      </c>
      <c r="BDG1907" s="2166">
        <v>0</v>
      </c>
      <c r="BDH1907" s="1230">
        <f t="shared" si="823"/>
        <v>0</v>
      </c>
      <c r="BDI1907" s="1193"/>
      <c r="BDJ1907" s="1193"/>
      <c r="BDK1907" s="2164" t="s">
        <v>786</v>
      </c>
      <c r="BDL1907" s="1436" t="s">
        <v>745</v>
      </c>
      <c r="BDM1907" s="2165">
        <v>0</v>
      </c>
      <c r="BDN1907" s="2165">
        <v>12106</v>
      </c>
      <c r="BDO1907" s="2166">
        <v>0</v>
      </c>
      <c r="BDP1907" s="1230">
        <f t="shared" si="825"/>
        <v>0</v>
      </c>
      <c r="BDQ1907" s="1193"/>
      <c r="BDR1907" s="1193"/>
      <c r="BDS1907" s="2164" t="s">
        <v>786</v>
      </c>
      <c r="BDT1907" s="1436" t="s">
        <v>745</v>
      </c>
      <c r="BDU1907" s="2165">
        <v>0</v>
      </c>
      <c r="BDV1907" s="2165">
        <v>12106</v>
      </c>
      <c r="BDW1907" s="2166">
        <v>0</v>
      </c>
      <c r="BDX1907" s="1230">
        <f t="shared" si="827"/>
        <v>0</v>
      </c>
      <c r="BDY1907" s="1193"/>
      <c r="BDZ1907" s="1193"/>
      <c r="BEA1907" s="2164" t="s">
        <v>786</v>
      </c>
      <c r="BEB1907" s="1436" t="s">
        <v>745</v>
      </c>
      <c r="BEC1907" s="2165">
        <v>0</v>
      </c>
      <c r="BED1907" s="2165">
        <v>12106</v>
      </c>
      <c r="BEE1907" s="2166">
        <v>0</v>
      </c>
      <c r="BEF1907" s="1230">
        <f t="shared" si="829"/>
        <v>0</v>
      </c>
      <c r="BEG1907" s="1193"/>
      <c r="BEH1907" s="1193"/>
      <c r="BEI1907" s="2164" t="s">
        <v>786</v>
      </c>
      <c r="BEJ1907" s="1436" t="s">
        <v>745</v>
      </c>
      <c r="BEK1907" s="2165">
        <v>0</v>
      </c>
      <c r="BEL1907" s="2165">
        <v>12106</v>
      </c>
      <c r="BEM1907" s="2166">
        <v>0</v>
      </c>
      <c r="BEN1907" s="1230">
        <f t="shared" si="831"/>
        <v>0</v>
      </c>
      <c r="BEO1907" s="1193"/>
      <c r="BEP1907" s="1193"/>
      <c r="BEQ1907" s="2164" t="s">
        <v>786</v>
      </c>
      <c r="BER1907" s="1436" t="s">
        <v>745</v>
      </c>
      <c r="BES1907" s="2165">
        <v>0</v>
      </c>
      <c r="BET1907" s="2165">
        <v>12106</v>
      </c>
      <c r="BEU1907" s="2166">
        <v>0</v>
      </c>
      <c r="BEV1907" s="1230">
        <f t="shared" si="833"/>
        <v>0</v>
      </c>
      <c r="BEW1907" s="1193"/>
      <c r="BEX1907" s="1193"/>
      <c r="BEY1907" s="2164" t="s">
        <v>786</v>
      </c>
      <c r="BEZ1907" s="1436" t="s">
        <v>745</v>
      </c>
      <c r="BFA1907" s="2165">
        <v>0</v>
      </c>
      <c r="BFB1907" s="2165">
        <v>12106</v>
      </c>
      <c r="BFC1907" s="2166">
        <v>0</v>
      </c>
      <c r="BFD1907" s="1230">
        <f t="shared" si="835"/>
        <v>0</v>
      </c>
      <c r="BFE1907" s="1193"/>
      <c r="BFF1907" s="1193"/>
      <c r="BFG1907" s="2164" t="s">
        <v>786</v>
      </c>
      <c r="BFH1907" s="1436" t="s">
        <v>745</v>
      </c>
      <c r="BFI1907" s="2165">
        <v>0</v>
      </c>
      <c r="BFJ1907" s="2165">
        <v>12106</v>
      </c>
      <c r="BFK1907" s="2166">
        <v>0</v>
      </c>
      <c r="BFL1907" s="1230">
        <f t="shared" si="837"/>
        <v>0</v>
      </c>
      <c r="BFM1907" s="1193"/>
      <c r="BFN1907" s="1193"/>
      <c r="BFO1907" s="2164" t="s">
        <v>786</v>
      </c>
      <c r="BFP1907" s="1436" t="s">
        <v>745</v>
      </c>
      <c r="BFQ1907" s="2165">
        <v>0</v>
      </c>
      <c r="BFR1907" s="2165">
        <v>12106</v>
      </c>
      <c r="BFS1907" s="2166">
        <v>0</v>
      </c>
      <c r="BFT1907" s="1230">
        <f t="shared" si="839"/>
        <v>0</v>
      </c>
      <c r="BFU1907" s="1193"/>
      <c r="BFV1907" s="1193"/>
      <c r="BFW1907" s="2164" t="s">
        <v>786</v>
      </c>
      <c r="BFX1907" s="1436" t="s">
        <v>745</v>
      </c>
      <c r="BFY1907" s="2165">
        <v>0</v>
      </c>
      <c r="BFZ1907" s="2165">
        <v>12106</v>
      </c>
      <c r="BGA1907" s="2166">
        <v>0</v>
      </c>
      <c r="BGB1907" s="1230">
        <f t="shared" si="841"/>
        <v>0</v>
      </c>
      <c r="BGC1907" s="1193"/>
      <c r="BGD1907" s="1193"/>
      <c r="BGE1907" s="2164" t="s">
        <v>786</v>
      </c>
      <c r="BGF1907" s="1436" t="s">
        <v>745</v>
      </c>
      <c r="BGG1907" s="2165">
        <v>0</v>
      </c>
      <c r="BGH1907" s="2165">
        <v>12106</v>
      </c>
      <c r="BGI1907" s="2166">
        <v>0</v>
      </c>
      <c r="BGJ1907" s="1230">
        <f t="shared" si="843"/>
        <v>0</v>
      </c>
      <c r="BGK1907" s="1193"/>
      <c r="BGL1907" s="1193"/>
      <c r="BGM1907" s="2164" t="s">
        <v>786</v>
      </c>
      <c r="BGN1907" s="1436" t="s">
        <v>745</v>
      </c>
      <c r="BGO1907" s="2165">
        <v>0</v>
      </c>
      <c r="BGP1907" s="2165">
        <v>12106</v>
      </c>
      <c r="BGQ1907" s="2166">
        <v>0</v>
      </c>
      <c r="BGR1907" s="1230">
        <f t="shared" si="845"/>
        <v>0</v>
      </c>
      <c r="BGS1907" s="1193"/>
      <c r="BGT1907" s="1193"/>
      <c r="BGU1907" s="2164" t="s">
        <v>786</v>
      </c>
      <c r="BGV1907" s="1436" t="s">
        <v>745</v>
      </c>
      <c r="BGW1907" s="2165">
        <v>0</v>
      </c>
      <c r="BGX1907" s="2165">
        <v>12106</v>
      </c>
      <c r="BGY1907" s="2166">
        <v>0</v>
      </c>
      <c r="BGZ1907" s="1230">
        <f t="shared" si="847"/>
        <v>0</v>
      </c>
      <c r="BHA1907" s="1193"/>
      <c r="BHB1907" s="1193"/>
      <c r="BHC1907" s="2164" t="s">
        <v>786</v>
      </c>
      <c r="BHD1907" s="1436" t="s">
        <v>745</v>
      </c>
      <c r="BHE1907" s="2165">
        <v>0</v>
      </c>
      <c r="BHF1907" s="2165">
        <v>12106</v>
      </c>
      <c r="BHG1907" s="2166">
        <v>0</v>
      </c>
      <c r="BHH1907" s="1230">
        <f t="shared" si="849"/>
        <v>0</v>
      </c>
      <c r="BHI1907" s="1193"/>
      <c r="BHJ1907" s="1193"/>
      <c r="BHK1907" s="2164" t="s">
        <v>786</v>
      </c>
      <c r="BHL1907" s="1436" t="s">
        <v>745</v>
      </c>
      <c r="BHM1907" s="2165">
        <v>0</v>
      </c>
      <c r="BHN1907" s="2165">
        <v>12106</v>
      </c>
      <c r="BHO1907" s="2166">
        <v>0</v>
      </c>
      <c r="BHP1907" s="1230">
        <f t="shared" si="851"/>
        <v>0</v>
      </c>
      <c r="BHQ1907" s="1193"/>
      <c r="BHR1907" s="1193"/>
      <c r="BHS1907" s="2164" t="s">
        <v>786</v>
      </c>
      <c r="BHT1907" s="1436" t="s">
        <v>745</v>
      </c>
      <c r="BHU1907" s="2165">
        <v>0</v>
      </c>
      <c r="BHV1907" s="2165">
        <v>12106</v>
      </c>
      <c r="BHW1907" s="2166">
        <v>0</v>
      </c>
      <c r="BHX1907" s="1230">
        <f t="shared" si="853"/>
        <v>0</v>
      </c>
      <c r="BHY1907" s="1193"/>
      <c r="BHZ1907" s="1193"/>
      <c r="BIA1907" s="2164" t="s">
        <v>786</v>
      </c>
      <c r="BIB1907" s="1436" t="s">
        <v>745</v>
      </c>
      <c r="BIC1907" s="2165">
        <v>0</v>
      </c>
      <c r="BID1907" s="2165">
        <v>12106</v>
      </c>
      <c r="BIE1907" s="2166">
        <v>0</v>
      </c>
      <c r="BIF1907" s="1230">
        <f t="shared" si="855"/>
        <v>0</v>
      </c>
      <c r="BIG1907" s="1193"/>
      <c r="BIH1907" s="1193"/>
      <c r="BII1907" s="2164" t="s">
        <v>786</v>
      </c>
      <c r="BIJ1907" s="1436" t="s">
        <v>745</v>
      </c>
      <c r="BIK1907" s="2165">
        <v>0</v>
      </c>
      <c r="BIL1907" s="2165">
        <v>12106</v>
      </c>
      <c r="BIM1907" s="2166">
        <v>0</v>
      </c>
      <c r="BIN1907" s="1230">
        <f t="shared" si="857"/>
        <v>0</v>
      </c>
      <c r="BIO1907" s="1193"/>
      <c r="BIP1907" s="1193"/>
      <c r="BIQ1907" s="2164" t="s">
        <v>786</v>
      </c>
      <c r="BIR1907" s="1436" t="s">
        <v>745</v>
      </c>
      <c r="BIS1907" s="2165">
        <v>0</v>
      </c>
      <c r="BIT1907" s="2165">
        <v>12106</v>
      </c>
      <c r="BIU1907" s="2166">
        <v>0</v>
      </c>
      <c r="BIV1907" s="1230">
        <f t="shared" si="859"/>
        <v>0</v>
      </c>
      <c r="BIW1907" s="1193"/>
      <c r="BIX1907" s="1193"/>
      <c r="BIY1907" s="2164" t="s">
        <v>786</v>
      </c>
      <c r="BIZ1907" s="1436" t="s">
        <v>745</v>
      </c>
      <c r="BJA1907" s="2165">
        <v>0</v>
      </c>
      <c r="BJB1907" s="2165">
        <v>12106</v>
      </c>
      <c r="BJC1907" s="2166">
        <v>0</v>
      </c>
      <c r="BJD1907" s="1230">
        <f t="shared" si="861"/>
        <v>0</v>
      </c>
      <c r="BJE1907" s="1193"/>
      <c r="BJF1907" s="1193"/>
      <c r="BJG1907" s="2164" t="s">
        <v>786</v>
      </c>
      <c r="BJH1907" s="1436" t="s">
        <v>745</v>
      </c>
      <c r="BJI1907" s="2165">
        <v>0</v>
      </c>
      <c r="BJJ1907" s="2165">
        <v>12106</v>
      </c>
      <c r="BJK1907" s="2166">
        <v>0</v>
      </c>
      <c r="BJL1907" s="1230">
        <f t="shared" si="863"/>
        <v>0</v>
      </c>
      <c r="BJM1907" s="1193"/>
      <c r="BJN1907" s="1193"/>
      <c r="BJO1907" s="2164" t="s">
        <v>786</v>
      </c>
      <c r="BJP1907" s="1436" t="s">
        <v>745</v>
      </c>
      <c r="BJQ1907" s="2165">
        <v>0</v>
      </c>
      <c r="BJR1907" s="2165">
        <v>12106</v>
      </c>
      <c r="BJS1907" s="2166">
        <v>0</v>
      </c>
      <c r="BJT1907" s="1230">
        <f t="shared" si="865"/>
        <v>0</v>
      </c>
      <c r="BJU1907" s="1193"/>
      <c r="BJV1907" s="1193"/>
      <c r="BJW1907" s="2164" t="s">
        <v>786</v>
      </c>
      <c r="BJX1907" s="1436" t="s">
        <v>745</v>
      </c>
      <c r="BJY1907" s="2165">
        <v>0</v>
      </c>
      <c r="BJZ1907" s="2165">
        <v>12106</v>
      </c>
      <c r="BKA1907" s="2166">
        <v>0</v>
      </c>
      <c r="BKB1907" s="1230">
        <f t="shared" si="867"/>
        <v>0</v>
      </c>
      <c r="BKC1907" s="1193"/>
      <c r="BKD1907" s="1193"/>
      <c r="BKE1907" s="2164" t="s">
        <v>786</v>
      </c>
      <c r="BKF1907" s="1436" t="s">
        <v>745</v>
      </c>
      <c r="BKG1907" s="2165">
        <v>0</v>
      </c>
      <c r="BKH1907" s="2165">
        <v>12106</v>
      </c>
      <c r="BKI1907" s="2166">
        <v>0</v>
      </c>
      <c r="BKJ1907" s="1230">
        <f t="shared" si="869"/>
        <v>0</v>
      </c>
      <c r="BKK1907" s="1193"/>
      <c r="BKL1907" s="1193"/>
      <c r="BKM1907" s="2164" t="s">
        <v>786</v>
      </c>
      <c r="BKN1907" s="1436" t="s">
        <v>745</v>
      </c>
      <c r="BKO1907" s="2165">
        <v>0</v>
      </c>
      <c r="BKP1907" s="2165">
        <v>12106</v>
      </c>
      <c r="BKQ1907" s="2166">
        <v>0</v>
      </c>
      <c r="BKR1907" s="1230">
        <f t="shared" si="871"/>
        <v>0</v>
      </c>
      <c r="BKS1907" s="1193"/>
      <c r="BKT1907" s="1193"/>
      <c r="BKU1907" s="2164" t="s">
        <v>786</v>
      </c>
      <c r="BKV1907" s="1436" t="s">
        <v>745</v>
      </c>
      <c r="BKW1907" s="2165">
        <v>0</v>
      </c>
      <c r="BKX1907" s="2165">
        <v>12106</v>
      </c>
      <c r="BKY1907" s="2166">
        <v>0</v>
      </c>
      <c r="BKZ1907" s="1230">
        <f t="shared" si="873"/>
        <v>0</v>
      </c>
      <c r="BLA1907" s="1193"/>
      <c r="BLB1907" s="1193"/>
      <c r="BLC1907" s="2164" t="s">
        <v>786</v>
      </c>
      <c r="BLD1907" s="1436" t="s">
        <v>745</v>
      </c>
      <c r="BLE1907" s="2165">
        <v>0</v>
      </c>
      <c r="BLF1907" s="2165">
        <v>12106</v>
      </c>
      <c r="BLG1907" s="2166">
        <v>0</v>
      </c>
      <c r="BLH1907" s="1230">
        <f t="shared" si="875"/>
        <v>0</v>
      </c>
      <c r="BLI1907" s="1193"/>
      <c r="BLJ1907" s="1193"/>
      <c r="BLK1907" s="2164" t="s">
        <v>786</v>
      </c>
      <c r="BLL1907" s="1436" t="s">
        <v>745</v>
      </c>
      <c r="BLM1907" s="2165">
        <v>0</v>
      </c>
      <c r="BLN1907" s="2165">
        <v>12106</v>
      </c>
      <c r="BLO1907" s="2166">
        <v>0</v>
      </c>
      <c r="BLP1907" s="1230">
        <f t="shared" si="877"/>
        <v>0</v>
      </c>
      <c r="BLQ1907" s="1193"/>
      <c r="BLR1907" s="1193"/>
      <c r="BLS1907" s="2164" t="s">
        <v>786</v>
      </c>
      <c r="BLT1907" s="1436" t="s">
        <v>745</v>
      </c>
      <c r="BLU1907" s="2165">
        <v>0</v>
      </c>
      <c r="BLV1907" s="2165">
        <v>12106</v>
      </c>
      <c r="BLW1907" s="2166">
        <v>0</v>
      </c>
      <c r="BLX1907" s="1230">
        <f t="shared" si="879"/>
        <v>0</v>
      </c>
      <c r="BLY1907" s="1193"/>
      <c r="BLZ1907" s="1193"/>
      <c r="BMA1907" s="2164" t="s">
        <v>786</v>
      </c>
      <c r="BMB1907" s="1436" t="s">
        <v>745</v>
      </c>
      <c r="BMC1907" s="2165">
        <v>0</v>
      </c>
      <c r="BMD1907" s="2165">
        <v>12106</v>
      </c>
      <c r="BME1907" s="2166">
        <v>0</v>
      </c>
      <c r="BMF1907" s="1230">
        <f t="shared" si="881"/>
        <v>0</v>
      </c>
      <c r="BMG1907" s="1193"/>
      <c r="BMH1907" s="1193"/>
      <c r="BMI1907" s="2164" t="s">
        <v>786</v>
      </c>
      <c r="BMJ1907" s="1436" t="s">
        <v>745</v>
      </c>
      <c r="BMK1907" s="2165">
        <v>0</v>
      </c>
      <c r="BML1907" s="2165">
        <v>12106</v>
      </c>
      <c r="BMM1907" s="2166">
        <v>0</v>
      </c>
      <c r="BMN1907" s="1230">
        <f t="shared" si="883"/>
        <v>0</v>
      </c>
      <c r="BMO1907" s="1193"/>
      <c r="BMP1907" s="1193"/>
      <c r="BMQ1907" s="2164" t="s">
        <v>786</v>
      </c>
      <c r="BMR1907" s="1436" t="s">
        <v>745</v>
      </c>
      <c r="BMS1907" s="2165">
        <v>0</v>
      </c>
      <c r="BMT1907" s="2165">
        <v>12106</v>
      </c>
      <c r="BMU1907" s="2166">
        <v>0</v>
      </c>
      <c r="BMV1907" s="1230">
        <f t="shared" si="885"/>
        <v>0</v>
      </c>
      <c r="BMW1907" s="1193"/>
      <c r="BMX1907" s="1193"/>
      <c r="BMY1907" s="2164" t="s">
        <v>786</v>
      </c>
      <c r="BMZ1907" s="1436" t="s">
        <v>745</v>
      </c>
      <c r="BNA1907" s="2165">
        <v>0</v>
      </c>
      <c r="BNB1907" s="2165">
        <v>12106</v>
      </c>
      <c r="BNC1907" s="2166">
        <v>0</v>
      </c>
      <c r="BND1907" s="1230">
        <f t="shared" si="887"/>
        <v>0</v>
      </c>
      <c r="BNE1907" s="1193"/>
      <c r="BNF1907" s="1193"/>
      <c r="BNG1907" s="2164" t="s">
        <v>786</v>
      </c>
      <c r="BNH1907" s="1436" t="s">
        <v>745</v>
      </c>
      <c r="BNI1907" s="2165">
        <v>0</v>
      </c>
      <c r="BNJ1907" s="2165">
        <v>12106</v>
      </c>
      <c r="BNK1907" s="2166">
        <v>0</v>
      </c>
      <c r="BNL1907" s="1230">
        <f t="shared" si="889"/>
        <v>0</v>
      </c>
      <c r="BNM1907" s="1193"/>
      <c r="BNN1907" s="1193"/>
      <c r="BNO1907" s="2164" t="s">
        <v>786</v>
      </c>
      <c r="BNP1907" s="1436" t="s">
        <v>745</v>
      </c>
      <c r="BNQ1907" s="2165">
        <v>0</v>
      </c>
      <c r="BNR1907" s="2165">
        <v>12106</v>
      </c>
      <c r="BNS1907" s="2166">
        <v>0</v>
      </c>
      <c r="BNT1907" s="1230">
        <f t="shared" si="891"/>
        <v>0</v>
      </c>
      <c r="BNU1907" s="1193"/>
      <c r="BNV1907" s="1193"/>
      <c r="BNW1907" s="2164" t="s">
        <v>786</v>
      </c>
      <c r="BNX1907" s="1436" t="s">
        <v>745</v>
      </c>
      <c r="BNY1907" s="2165">
        <v>0</v>
      </c>
      <c r="BNZ1907" s="2165">
        <v>12106</v>
      </c>
      <c r="BOA1907" s="2166">
        <v>0</v>
      </c>
      <c r="BOB1907" s="1230">
        <f t="shared" si="893"/>
        <v>0</v>
      </c>
      <c r="BOC1907" s="1193"/>
      <c r="BOD1907" s="1193"/>
      <c r="BOE1907" s="2164" t="s">
        <v>786</v>
      </c>
      <c r="BOF1907" s="1436" t="s">
        <v>745</v>
      </c>
      <c r="BOG1907" s="2165">
        <v>0</v>
      </c>
      <c r="BOH1907" s="2165">
        <v>12106</v>
      </c>
      <c r="BOI1907" s="2166">
        <v>0</v>
      </c>
      <c r="BOJ1907" s="1230">
        <f t="shared" si="895"/>
        <v>0</v>
      </c>
      <c r="BOK1907" s="1193"/>
      <c r="BOL1907" s="1193"/>
      <c r="BOM1907" s="2164" t="s">
        <v>786</v>
      </c>
      <c r="BON1907" s="1436" t="s">
        <v>745</v>
      </c>
      <c r="BOO1907" s="2165">
        <v>0</v>
      </c>
      <c r="BOP1907" s="2165">
        <v>12106</v>
      </c>
      <c r="BOQ1907" s="2166">
        <v>0</v>
      </c>
      <c r="BOR1907" s="1230">
        <f t="shared" si="897"/>
        <v>0</v>
      </c>
      <c r="BOS1907" s="1193"/>
      <c r="BOT1907" s="1193"/>
      <c r="BOU1907" s="2164" t="s">
        <v>786</v>
      </c>
      <c r="BOV1907" s="1436" t="s">
        <v>745</v>
      </c>
      <c r="BOW1907" s="2165">
        <v>0</v>
      </c>
      <c r="BOX1907" s="2165">
        <v>12106</v>
      </c>
      <c r="BOY1907" s="2166">
        <v>0</v>
      </c>
      <c r="BOZ1907" s="1230">
        <f t="shared" si="899"/>
        <v>0</v>
      </c>
      <c r="BPA1907" s="1193"/>
      <c r="BPB1907" s="1193"/>
      <c r="BPC1907" s="2164" t="s">
        <v>786</v>
      </c>
      <c r="BPD1907" s="1436" t="s">
        <v>745</v>
      </c>
      <c r="BPE1907" s="2165">
        <v>0</v>
      </c>
      <c r="BPF1907" s="2165">
        <v>12106</v>
      </c>
      <c r="BPG1907" s="2166">
        <v>0</v>
      </c>
      <c r="BPH1907" s="1230">
        <f t="shared" si="901"/>
        <v>0</v>
      </c>
      <c r="BPI1907" s="1193"/>
      <c r="BPJ1907" s="1193"/>
      <c r="BPK1907" s="2164" t="s">
        <v>786</v>
      </c>
      <c r="BPL1907" s="1436" t="s">
        <v>745</v>
      </c>
      <c r="BPM1907" s="2165">
        <v>0</v>
      </c>
      <c r="BPN1907" s="2165">
        <v>12106</v>
      </c>
      <c r="BPO1907" s="2166">
        <v>0</v>
      </c>
      <c r="BPP1907" s="1230">
        <f t="shared" si="903"/>
        <v>0</v>
      </c>
      <c r="BPQ1907" s="1193"/>
      <c r="BPR1907" s="1193"/>
      <c r="BPS1907" s="2164" t="s">
        <v>786</v>
      </c>
      <c r="BPT1907" s="1436" t="s">
        <v>745</v>
      </c>
      <c r="BPU1907" s="2165">
        <v>0</v>
      </c>
      <c r="BPV1907" s="2165">
        <v>12106</v>
      </c>
      <c r="BPW1907" s="2166">
        <v>0</v>
      </c>
      <c r="BPX1907" s="1230">
        <f t="shared" si="905"/>
        <v>0</v>
      </c>
      <c r="BPY1907" s="1193"/>
      <c r="BPZ1907" s="1193"/>
      <c r="BQA1907" s="2164" t="s">
        <v>786</v>
      </c>
      <c r="BQB1907" s="1436" t="s">
        <v>745</v>
      </c>
      <c r="BQC1907" s="2165">
        <v>0</v>
      </c>
      <c r="BQD1907" s="2165">
        <v>12106</v>
      </c>
      <c r="BQE1907" s="2166">
        <v>0</v>
      </c>
      <c r="BQF1907" s="1230">
        <f t="shared" si="907"/>
        <v>0</v>
      </c>
      <c r="BQG1907" s="1193"/>
      <c r="BQH1907" s="1193"/>
      <c r="BQI1907" s="2164" t="s">
        <v>786</v>
      </c>
      <c r="BQJ1907" s="1436" t="s">
        <v>745</v>
      </c>
      <c r="BQK1907" s="2165">
        <v>0</v>
      </c>
      <c r="BQL1907" s="2165">
        <v>12106</v>
      </c>
      <c r="BQM1907" s="2166">
        <v>0</v>
      </c>
      <c r="BQN1907" s="1230">
        <f t="shared" si="909"/>
        <v>0</v>
      </c>
      <c r="BQO1907" s="1193"/>
      <c r="BQP1907" s="1193"/>
      <c r="BQQ1907" s="2164" t="s">
        <v>786</v>
      </c>
      <c r="BQR1907" s="1436" t="s">
        <v>745</v>
      </c>
      <c r="BQS1907" s="2165">
        <v>0</v>
      </c>
      <c r="BQT1907" s="2165">
        <v>12106</v>
      </c>
      <c r="BQU1907" s="2166">
        <v>0</v>
      </c>
      <c r="BQV1907" s="1230">
        <f t="shared" si="911"/>
        <v>0</v>
      </c>
      <c r="BQW1907" s="1193"/>
      <c r="BQX1907" s="1193"/>
      <c r="BQY1907" s="2164" t="s">
        <v>786</v>
      </c>
      <c r="BQZ1907" s="1436" t="s">
        <v>745</v>
      </c>
      <c r="BRA1907" s="2165">
        <v>0</v>
      </c>
      <c r="BRB1907" s="2165">
        <v>12106</v>
      </c>
      <c r="BRC1907" s="2166">
        <v>0</v>
      </c>
      <c r="BRD1907" s="1230">
        <f t="shared" si="913"/>
        <v>0</v>
      </c>
      <c r="BRE1907" s="1193"/>
      <c r="BRF1907" s="1193"/>
      <c r="BRG1907" s="2164" t="s">
        <v>786</v>
      </c>
      <c r="BRH1907" s="1436" t="s">
        <v>745</v>
      </c>
      <c r="BRI1907" s="2165">
        <v>0</v>
      </c>
      <c r="BRJ1907" s="2165">
        <v>12106</v>
      </c>
      <c r="BRK1907" s="2166">
        <v>0</v>
      </c>
      <c r="BRL1907" s="1230">
        <f t="shared" si="915"/>
        <v>0</v>
      </c>
      <c r="BRM1907" s="1193"/>
      <c r="BRN1907" s="1193"/>
      <c r="BRO1907" s="2164" t="s">
        <v>786</v>
      </c>
      <c r="BRP1907" s="1436" t="s">
        <v>745</v>
      </c>
      <c r="BRQ1907" s="2165">
        <v>0</v>
      </c>
      <c r="BRR1907" s="2165">
        <v>12106</v>
      </c>
      <c r="BRS1907" s="2166">
        <v>0</v>
      </c>
      <c r="BRT1907" s="1230">
        <f t="shared" si="917"/>
        <v>0</v>
      </c>
      <c r="BRU1907" s="1193"/>
      <c r="BRV1907" s="1193"/>
      <c r="BRW1907" s="2164" t="s">
        <v>786</v>
      </c>
      <c r="BRX1907" s="1436" t="s">
        <v>745</v>
      </c>
      <c r="BRY1907" s="2165">
        <v>0</v>
      </c>
      <c r="BRZ1907" s="2165">
        <v>12106</v>
      </c>
      <c r="BSA1907" s="2166">
        <v>0</v>
      </c>
      <c r="BSB1907" s="1230">
        <f t="shared" si="919"/>
        <v>0</v>
      </c>
      <c r="BSC1907" s="1193"/>
      <c r="BSD1907" s="1193"/>
      <c r="BSE1907" s="2164" t="s">
        <v>786</v>
      </c>
      <c r="BSF1907" s="1436" t="s">
        <v>745</v>
      </c>
      <c r="BSG1907" s="2165">
        <v>0</v>
      </c>
      <c r="BSH1907" s="2165">
        <v>12106</v>
      </c>
      <c r="BSI1907" s="2166">
        <v>0</v>
      </c>
      <c r="BSJ1907" s="1230">
        <f t="shared" si="921"/>
        <v>0</v>
      </c>
      <c r="BSK1907" s="1193"/>
      <c r="BSL1907" s="1193"/>
      <c r="BSM1907" s="2164" t="s">
        <v>786</v>
      </c>
      <c r="BSN1907" s="1436" t="s">
        <v>745</v>
      </c>
      <c r="BSO1907" s="2165">
        <v>0</v>
      </c>
      <c r="BSP1907" s="2165">
        <v>12106</v>
      </c>
      <c r="BSQ1907" s="2166">
        <v>0</v>
      </c>
      <c r="BSR1907" s="1230">
        <f t="shared" si="923"/>
        <v>0</v>
      </c>
      <c r="BSS1907" s="1193"/>
      <c r="BST1907" s="1193"/>
      <c r="BSU1907" s="2164" t="s">
        <v>786</v>
      </c>
      <c r="BSV1907" s="1436" t="s">
        <v>745</v>
      </c>
      <c r="BSW1907" s="2165">
        <v>0</v>
      </c>
      <c r="BSX1907" s="2165">
        <v>12106</v>
      </c>
      <c r="BSY1907" s="2166">
        <v>0</v>
      </c>
      <c r="BSZ1907" s="1230">
        <f t="shared" si="925"/>
        <v>0</v>
      </c>
      <c r="BTA1907" s="1193"/>
      <c r="BTB1907" s="1193"/>
      <c r="BTC1907" s="2164" t="s">
        <v>786</v>
      </c>
      <c r="BTD1907" s="1436" t="s">
        <v>745</v>
      </c>
      <c r="BTE1907" s="2165">
        <v>0</v>
      </c>
      <c r="BTF1907" s="2165">
        <v>12106</v>
      </c>
      <c r="BTG1907" s="2166">
        <v>0</v>
      </c>
      <c r="BTH1907" s="1230">
        <f t="shared" si="927"/>
        <v>0</v>
      </c>
      <c r="BTI1907" s="1193"/>
      <c r="BTJ1907" s="1193"/>
      <c r="BTK1907" s="2164" t="s">
        <v>786</v>
      </c>
      <c r="BTL1907" s="1436" t="s">
        <v>745</v>
      </c>
      <c r="BTM1907" s="2165">
        <v>0</v>
      </c>
      <c r="BTN1907" s="2165">
        <v>12106</v>
      </c>
      <c r="BTO1907" s="2166">
        <v>0</v>
      </c>
      <c r="BTP1907" s="1230">
        <f t="shared" si="929"/>
        <v>0</v>
      </c>
      <c r="BTQ1907" s="1193"/>
      <c r="BTR1907" s="1193"/>
      <c r="BTS1907" s="2164" t="s">
        <v>786</v>
      </c>
      <c r="BTT1907" s="1436" t="s">
        <v>745</v>
      </c>
      <c r="BTU1907" s="2165">
        <v>0</v>
      </c>
      <c r="BTV1907" s="2165">
        <v>12106</v>
      </c>
      <c r="BTW1907" s="2166">
        <v>0</v>
      </c>
      <c r="BTX1907" s="1230">
        <f t="shared" si="931"/>
        <v>0</v>
      </c>
      <c r="BTY1907" s="1193"/>
      <c r="BTZ1907" s="1193"/>
      <c r="BUA1907" s="2164" t="s">
        <v>786</v>
      </c>
      <c r="BUB1907" s="1436" t="s">
        <v>745</v>
      </c>
      <c r="BUC1907" s="2165">
        <v>0</v>
      </c>
      <c r="BUD1907" s="2165">
        <v>12106</v>
      </c>
      <c r="BUE1907" s="2166">
        <v>0</v>
      </c>
      <c r="BUF1907" s="1230">
        <f t="shared" si="933"/>
        <v>0</v>
      </c>
      <c r="BUG1907" s="1193"/>
      <c r="BUH1907" s="1193"/>
      <c r="BUI1907" s="2164" t="s">
        <v>786</v>
      </c>
      <c r="BUJ1907" s="1436" t="s">
        <v>745</v>
      </c>
      <c r="BUK1907" s="2165">
        <v>0</v>
      </c>
      <c r="BUL1907" s="2165">
        <v>12106</v>
      </c>
      <c r="BUM1907" s="2166">
        <v>0</v>
      </c>
      <c r="BUN1907" s="1230">
        <f t="shared" si="935"/>
        <v>0</v>
      </c>
      <c r="BUO1907" s="1193"/>
      <c r="BUP1907" s="1193"/>
      <c r="BUQ1907" s="2164" t="s">
        <v>786</v>
      </c>
      <c r="BUR1907" s="1436" t="s">
        <v>745</v>
      </c>
      <c r="BUS1907" s="2165">
        <v>0</v>
      </c>
      <c r="BUT1907" s="2165">
        <v>12106</v>
      </c>
      <c r="BUU1907" s="2166">
        <v>0</v>
      </c>
      <c r="BUV1907" s="1230">
        <f t="shared" si="937"/>
        <v>0</v>
      </c>
      <c r="BUW1907" s="1193"/>
      <c r="BUX1907" s="1193"/>
      <c r="BUY1907" s="2164" t="s">
        <v>786</v>
      </c>
      <c r="BUZ1907" s="1436" t="s">
        <v>745</v>
      </c>
      <c r="BVA1907" s="2165">
        <v>0</v>
      </c>
      <c r="BVB1907" s="2165">
        <v>12106</v>
      </c>
      <c r="BVC1907" s="2166">
        <v>0</v>
      </c>
      <c r="BVD1907" s="1230">
        <f t="shared" si="939"/>
        <v>0</v>
      </c>
      <c r="BVE1907" s="1193"/>
      <c r="BVF1907" s="1193"/>
      <c r="BVG1907" s="2164" t="s">
        <v>786</v>
      </c>
      <c r="BVH1907" s="1436" t="s">
        <v>745</v>
      </c>
      <c r="BVI1907" s="2165">
        <v>0</v>
      </c>
      <c r="BVJ1907" s="2165">
        <v>12106</v>
      </c>
      <c r="BVK1907" s="2166">
        <v>0</v>
      </c>
      <c r="BVL1907" s="1230">
        <f t="shared" si="941"/>
        <v>0</v>
      </c>
      <c r="BVM1907" s="1193"/>
      <c r="BVN1907" s="1193"/>
      <c r="BVO1907" s="2164" t="s">
        <v>786</v>
      </c>
      <c r="BVP1907" s="1436" t="s">
        <v>745</v>
      </c>
      <c r="BVQ1907" s="2165">
        <v>0</v>
      </c>
      <c r="BVR1907" s="2165">
        <v>12106</v>
      </c>
      <c r="BVS1907" s="2166">
        <v>0</v>
      </c>
      <c r="BVT1907" s="1230">
        <f t="shared" si="943"/>
        <v>0</v>
      </c>
      <c r="BVU1907" s="1193"/>
      <c r="BVV1907" s="1193"/>
      <c r="BVW1907" s="2164" t="s">
        <v>786</v>
      </c>
      <c r="BVX1907" s="1436" t="s">
        <v>745</v>
      </c>
      <c r="BVY1907" s="2165">
        <v>0</v>
      </c>
      <c r="BVZ1907" s="2165">
        <v>12106</v>
      </c>
      <c r="BWA1907" s="2166">
        <v>0</v>
      </c>
      <c r="BWB1907" s="1230">
        <f t="shared" si="945"/>
        <v>0</v>
      </c>
      <c r="BWC1907" s="1193"/>
      <c r="BWD1907" s="1193"/>
      <c r="BWE1907" s="2164" t="s">
        <v>786</v>
      </c>
      <c r="BWF1907" s="1436" t="s">
        <v>745</v>
      </c>
      <c r="BWG1907" s="2165">
        <v>0</v>
      </c>
      <c r="BWH1907" s="2165">
        <v>12106</v>
      </c>
      <c r="BWI1907" s="2166">
        <v>0</v>
      </c>
      <c r="BWJ1907" s="1230">
        <f t="shared" si="947"/>
        <v>0</v>
      </c>
      <c r="BWK1907" s="1193"/>
      <c r="BWL1907" s="1193"/>
      <c r="BWM1907" s="2164" t="s">
        <v>786</v>
      </c>
      <c r="BWN1907" s="1436" t="s">
        <v>745</v>
      </c>
      <c r="BWO1907" s="2165">
        <v>0</v>
      </c>
      <c r="BWP1907" s="2165">
        <v>12106</v>
      </c>
      <c r="BWQ1907" s="2166">
        <v>0</v>
      </c>
      <c r="BWR1907" s="1230">
        <f t="shared" si="949"/>
        <v>0</v>
      </c>
      <c r="BWS1907" s="1193"/>
      <c r="BWT1907" s="1193"/>
      <c r="BWU1907" s="2164" t="s">
        <v>786</v>
      </c>
      <c r="BWV1907" s="1436" t="s">
        <v>745</v>
      </c>
      <c r="BWW1907" s="2165">
        <v>0</v>
      </c>
      <c r="BWX1907" s="2165">
        <v>12106</v>
      </c>
      <c r="BWY1907" s="2166">
        <v>0</v>
      </c>
      <c r="BWZ1907" s="1230">
        <f t="shared" si="951"/>
        <v>0</v>
      </c>
      <c r="BXA1907" s="1193"/>
      <c r="BXB1907" s="1193"/>
      <c r="BXC1907" s="2164" t="s">
        <v>786</v>
      </c>
      <c r="BXD1907" s="1436" t="s">
        <v>745</v>
      </c>
      <c r="BXE1907" s="2165">
        <v>0</v>
      </c>
      <c r="BXF1907" s="2165">
        <v>12106</v>
      </c>
      <c r="BXG1907" s="2166">
        <v>0</v>
      </c>
      <c r="BXH1907" s="1230">
        <f t="shared" si="953"/>
        <v>0</v>
      </c>
      <c r="BXI1907" s="1193"/>
      <c r="BXJ1907" s="1193"/>
      <c r="BXK1907" s="2164" t="s">
        <v>786</v>
      </c>
      <c r="BXL1907" s="1436" t="s">
        <v>745</v>
      </c>
      <c r="BXM1907" s="2165">
        <v>0</v>
      </c>
      <c r="BXN1907" s="2165">
        <v>12106</v>
      </c>
      <c r="BXO1907" s="2166">
        <v>0</v>
      </c>
      <c r="BXP1907" s="1230">
        <f t="shared" si="955"/>
        <v>0</v>
      </c>
      <c r="BXQ1907" s="1193"/>
      <c r="BXR1907" s="1193"/>
      <c r="BXS1907" s="2164" t="s">
        <v>786</v>
      </c>
      <c r="BXT1907" s="1436" t="s">
        <v>745</v>
      </c>
      <c r="BXU1907" s="2165">
        <v>0</v>
      </c>
      <c r="BXV1907" s="2165">
        <v>12106</v>
      </c>
      <c r="BXW1907" s="2166">
        <v>0</v>
      </c>
      <c r="BXX1907" s="1230">
        <f t="shared" si="957"/>
        <v>0</v>
      </c>
      <c r="BXY1907" s="1193"/>
      <c r="BXZ1907" s="1193"/>
      <c r="BYA1907" s="2164" t="s">
        <v>786</v>
      </c>
      <c r="BYB1907" s="1436" t="s">
        <v>745</v>
      </c>
      <c r="BYC1907" s="2165">
        <v>0</v>
      </c>
      <c r="BYD1907" s="2165">
        <v>12106</v>
      </c>
      <c r="BYE1907" s="2166">
        <v>0</v>
      </c>
      <c r="BYF1907" s="1230">
        <f t="shared" si="959"/>
        <v>0</v>
      </c>
      <c r="BYG1907" s="1193"/>
      <c r="BYH1907" s="1193"/>
      <c r="BYI1907" s="2164" t="s">
        <v>786</v>
      </c>
      <c r="BYJ1907" s="1436" t="s">
        <v>745</v>
      </c>
      <c r="BYK1907" s="2165">
        <v>0</v>
      </c>
      <c r="BYL1907" s="2165">
        <v>12106</v>
      </c>
      <c r="BYM1907" s="2166">
        <v>0</v>
      </c>
      <c r="BYN1907" s="1230">
        <f t="shared" si="961"/>
        <v>0</v>
      </c>
      <c r="BYO1907" s="1193"/>
      <c r="BYP1907" s="1193"/>
      <c r="BYQ1907" s="2164" t="s">
        <v>786</v>
      </c>
      <c r="BYR1907" s="1436" t="s">
        <v>745</v>
      </c>
      <c r="BYS1907" s="2165">
        <v>0</v>
      </c>
      <c r="BYT1907" s="2165">
        <v>12106</v>
      </c>
      <c r="BYU1907" s="2166">
        <v>0</v>
      </c>
      <c r="BYV1907" s="1230">
        <f t="shared" si="963"/>
        <v>0</v>
      </c>
      <c r="BYW1907" s="1193"/>
      <c r="BYX1907" s="1193"/>
      <c r="BYY1907" s="2164" t="s">
        <v>786</v>
      </c>
      <c r="BYZ1907" s="1436" t="s">
        <v>745</v>
      </c>
      <c r="BZA1907" s="2165">
        <v>0</v>
      </c>
      <c r="BZB1907" s="2165">
        <v>12106</v>
      </c>
      <c r="BZC1907" s="2166">
        <v>0</v>
      </c>
      <c r="BZD1907" s="1230">
        <f t="shared" si="965"/>
        <v>0</v>
      </c>
      <c r="BZE1907" s="1193"/>
      <c r="BZF1907" s="1193"/>
      <c r="BZG1907" s="2164" t="s">
        <v>786</v>
      </c>
      <c r="BZH1907" s="1436" t="s">
        <v>745</v>
      </c>
      <c r="BZI1907" s="2165">
        <v>0</v>
      </c>
      <c r="BZJ1907" s="2165">
        <v>12106</v>
      </c>
      <c r="BZK1907" s="2166">
        <v>0</v>
      </c>
      <c r="BZL1907" s="1230">
        <f t="shared" si="967"/>
        <v>0</v>
      </c>
      <c r="BZM1907" s="1193"/>
      <c r="BZN1907" s="1193"/>
      <c r="BZO1907" s="2164" t="s">
        <v>786</v>
      </c>
      <c r="BZP1907" s="1436" t="s">
        <v>745</v>
      </c>
      <c r="BZQ1907" s="2165">
        <v>0</v>
      </c>
      <c r="BZR1907" s="2165">
        <v>12106</v>
      </c>
      <c r="BZS1907" s="2166">
        <v>0</v>
      </c>
      <c r="BZT1907" s="1230">
        <f t="shared" si="969"/>
        <v>0</v>
      </c>
      <c r="BZU1907" s="1193"/>
      <c r="BZV1907" s="1193"/>
      <c r="BZW1907" s="2164" t="s">
        <v>786</v>
      </c>
      <c r="BZX1907" s="1436" t="s">
        <v>745</v>
      </c>
      <c r="BZY1907" s="2165">
        <v>0</v>
      </c>
      <c r="BZZ1907" s="2165">
        <v>12106</v>
      </c>
      <c r="CAA1907" s="2166">
        <v>0</v>
      </c>
      <c r="CAB1907" s="1230">
        <f t="shared" si="971"/>
        <v>0</v>
      </c>
      <c r="CAC1907" s="1193"/>
      <c r="CAD1907" s="1193"/>
      <c r="CAE1907" s="2164" t="s">
        <v>786</v>
      </c>
      <c r="CAF1907" s="1436" t="s">
        <v>745</v>
      </c>
      <c r="CAG1907" s="2165">
        <v>0</v>
      </c>
      <c r="CAH1907" s="2165">
        <v>12106</v>
      </c>
      <c r="CAI1907" s="2166">
        <v>0</v>
      </c>
      <c r="CAJ1907" s="1230">
        <f t="shared" si="973"/>
        <v>0</v>
      </c>
      <c r="CAK1907" s="1193"/>
      <c r="CAL1907" s="1193"/>
      <c r="CAM1907" s="2164" t="s">
        <v>786</v>
      </c>
      <c r="CAN1907" s="1436" t="s">
        <v>745</v>
      </c>
      <c r="CAO1907" s="2165">
        <v>0</v>
      </c>
      <c r="CAP1907" s="2165">
        <v>12106</v>
      </c>
      <c r="CAQ1907" s="2166">
        <v>0</v>
      </c>
      <c r="CAR1907" s="1230">
        <f t="shared" si="975"/>
        <v>0</v>
      </c>
      <c r="CAS1907" s="1193"/>
      <c r="CAT1907" s="1193"/>
      <c r="CAU1907" s="2164" t="s">
        <v>786</v>
      </c>
      <c r="CAV1907" s="1436" t="s">
        <v>745</v>
      </c>
      <c r="CAW1907" s="2165">
        <v>0</v>
      </c>
      <c r="CAX1907" s="2165">
        <v>12106</v>
      </c>
      <c r="CAY1907" s="2166">
        <v>0</v>
      </c>
      <c r="CAZ1907" s="1230">
        <f t="shared" si="977"/>
        <v>0</v>
      </c>
      <c r="CBA1907" s="1193"/>
      <c r="CBB1907" s="1193"/>
      <c r="CBC1907" s="2164" t="s">
        <v>786</v>
      </c>
      <c r="CBD1907" s="1436" t="s">
        <v>745</v>
      </c>
      <c r="CBE1907" s="2165">
        <v>0</v>
      </c>
      <c r="CBF1907" s="2165">
        <v>12106</v>
      </c>
      <c r="CBG1907" s="2166">
        <v>0</v>
      </c>
      <c r="CBH1907" s="1230">
        <f t="shared" si="979"/>
        <v>0</v>
      </c>
      <c r="CBI1907" s="1193"/>
      <c r="CBJ1907" s="1193"/>
      <c r="CBK1907" s="2164" t="s">
        <v>786</v>
      </c>
      <c r="CBL1907" s="1436" t="s">
        <v>745</v>
      </c>
      <c r="CBM1907" s="2165">
        <v>0</v>
      </c>
      <c r="CBN1907" s="2165">
        <v>12106</v>
      </c>
      <c r="CBO1907" s="2166">
        <v>0</v>
      </c>
      <c r="CBP1907" s="1230">
        <f t="shared" si="981"/>
        <v>0</v>
      </c>
      <c r="CBQ1907" s="1193"/>
      <c r="CBR1907" s="1193"/>
      <c r="CBS1907" s="2164" t="s">
        <v>786</v>
      </c>
      <c r="CBT1907" s="1436" t="s">
        <v>745</v>
      </c>
      <c r="CBU1907" s="2165">
        <v>0</v>
      </c>
      <c r="CBV1907" s="2165">
        <v>12106</v>
      </c>
      <c r="CBW1907" s="2166">
        <v>0</v>
      </c>
      <c r="CBX1907" s="1230">
        <f t="shared" si="983"/>
        <v>0</v>
      </c>
      <c r="CBY1907" s="1193"/>
      <c r="CBZ1907" s="1193"/>
      <c r="CCA1907" s="2164" t="s">
        <v>786</v>
      </c>
      <c r="CCB1907" s="1436" t="s">
        <v>745</v>
      </c>
      <c r="CCC1907" s="2165">
        <v>0</v>
      </c>
      <c r="CCD1907" s="2165">
        <v>12106</v>
      </c>
      <c r="CCE1907" s="2166">
        <v>0</v>
      </c>
      <c r="CCF1907" s="1230">
        <f t="shared" si="985"/>
        <v>0</v>
      </c>
      <c r="CCG1907" s="1193"/>
      <c r="CCH1907" s="1193"/>
      <c r="CCI1907" s="2164" t="s">
        <v>786</v>
      </c>
      <c r="CCJ1907" s="1436" t="s">
        <v>745</v>
      </c>
      <c r="CCK1907" s="2165">
        <v>0</v>
      </c>
      <c r="CCL1907" s="2165">
        <v>12106</v>
      </c>
      <c r="CCM1907" s="2166">
        <v>0</v>
      </c>
      <c r="CCN1907" s="1230">
        <f t="shared" si="987"/>
        <v>0</v>
      </c>
      <c r="CCO1907" s="1193"/>
      <c r="CCP1907" s="1193"/>
      <c r="CCQ1907" s="2164" t="s">
        <v>786</v>
      </c>
      <c r="CCR1907" s="1436" t="s">
        <v>745</v>
      </c>
      <c r="CCS1907" s="2165">
        <v>0</v>
      </c>
      <c r="CCT1907" s="2165">
        <v>12106</v>
      </c>
      <c r="CCU1907" s="2166">
        <v>0</v>
      </c>
      <c r="CCV1907" s="1230">
        <f t="shared" si="989"/>
        <v>0</v>
      </c>
      <c r="CCW1907" s="1193"/>
      <c r="CCX1907" s="1193"/>
      <c r="CCY1907" s="2164" t="s">
        <v>786</v>
      </c>
      <c r="CCZ1907" s="1436" t="s">
        <v>745</v>
      </c>
      <c r="CDA1907" s="2165">
        <v>0</v>
      </c>
      <c r="CDB1907" s="2165">
        <v>12106</v>
      </c>
      <c r="CDC1907" s="2166">
        <v>0</v>
      </c>
      <c r="CDD1907" s="1230">
        <f t="shared" si="991"/>
        <v>0</v>
      </c>
      <c r="CDE1907" s="1193"/>
      <c r="CDF1907" s="1193"/>
      <c r="CDG1907" s="2164" t="s">
        <v>786</v>
      </c>
      <c r="CDH1907" s="1436" t="s">
        <v>745</v>
      </c>
      <c r="CDI1907" s="2165">
        <v>0</v>
      </c>
      <c r="CDJ1907" s="2165">
        <v>12106</v>
      </c>
      <c r="CDK1907" s="2166">
        <v>0</v>
      </c>
      <c r="CDL1907" s="1230">
        <f t="shared" si="993"/>
        <v>0</v>
      </c>
      <c r="CDM1907" s="1193"/>
      <c r="CDN1907" s="1193"/>
      <c r="CDO1907" s="2164" t="s">
        <v>786</v>
      </c>
      <c r="CDP1907" s="1436" t="s">
        <v>745</v>
      </c>
      <c r="CDQ1907" s="2165">
        <v>0</v>
      </c>
      <c r="CDR1907" s="2165">
        <v>12106</v>
      </c>
      <c r="CDS1907" s="2166">
        <v>0</v>
      </c>
      <c r="CDT1907" s="1230">
        <f t="shared" si="995"/>
        <v>0</v>
      </c>
      <c r="CDU1907" s="1193"/>
      <c r="CDV1907" s="1193"/>
      <c r="CDW1907" s="2164" t="s">
        <v>786</v>
      </c>
      <c r="CDX1907" s="1436" t="s">
        <v>745</v>
      </c>
      <c r="CDY1907" s="2165">
        <v>0</v>
      </c>
      <c r="CDZ1907" s="2165">
        <v>12106</v>
      </c>
      <c r="CEA1907" s="2166">
        <v>0</v>
      </c>
      <c r="CEB1907" s="1230">
        <f t="shared" si="997"/>
        <v>0</v>
      </c>
      <c r="CEC1907" s="1193"/>
      <c r="CED1907" s="1193"/>
      <c r="CEE1907" s="2164" t="s">
        <v>786</v>
      </c>
      <c r="CEF1907" s="1436" t="s">
        <v>745</v>
      </c>
      <c r="CEG1907" s="2165">
        <v>0</v>
      </c>
      <c r="CEH1907" s="2165">
        <v>12106</v>
      </c>
      <c r="CEI1907" s="2166">
        <v>0</v>
      </c>
      <c r="CEJ1907" s="1230">
        <f t="shared" si="999"/>
        <v>0</v>
      </c>
      <c r="CEK1907" s="1193"/>
      <c r="CEL1907" s="1193"/>
      <c r="CEM1907" s="2164" t="s">
        <v>786</v>
      </c>
      <c r="CEN1907" s="1436" t="s">
        <v>745</v>
      </c>
      <c r="CEO1907" s="2165">
        <v>0</v>
      </c>
      <c r="CEP1907" s="2165">
        <v>12106</v>
      </c>
      <c r="CEQ1907" s="2166">
        <v>0</v>
      </c>
      <c r="CER1907" s="1230">
        <f t="shared" si="1001"/>
        <v>0</v>
      </c>
      <c r="CES1907" s="1193"/>
      <c r="CET1907" s="1193"/>
      <c r="CEU1907" s="2164" t="s">
        <v>786</v>
      </c>
      <c r="CEV1907" s="1436" t="s">
        <v>745</v>
      </c>
      <c r="CEW1907" s="2165">
        <v>0</v>
      </c>
      <c r="CEX1907" s="2165">
        <v>12106</v>
      </c>
      <c r="CEY1907" s="2166">
        <v>0</v>
      </c>
      <c r="CEZ1907" s="1230">
        <f t="shared" si="1003"/>
        <v>0</v>
      </c>
      <c r="CFA1907" s="1193"/>
      <c r="CFB1907" s="1193"/>
      <c r="CFC1907" s="2164" t="s">
        <v>786</v>
      </c>
      <c r="CFD1907" s="1436" t="s">
        <v>745</v>
      </c>
      <c r="CFE1907" s="2165">
        <v>0</v>
      </c>
      <c r="CFF1907" s="2165">
        <v>12106</v>
      </c>
      <c r="CFG1907" s="2166">
        <v>0</v>
      </c>
      <c r="CFH1907" s="1230">
        <f t="shared" si="1005"/>
        <v>0</v>
      </c>
      <c r="CFI1907" s="1193"/>
      <c r="CFJ1907" s="1193"/>
      <c r="CFK1907" s="2164" t="s">
        <v>786</v>
      </c>
      <c r="CFL1907" s="1436" t="s">
        <v>745</v>
      </c>
      <c r="CFM1907" s="2165">
        <v>0</v>
      </c>
      <c r="CFN1907" s="2165">
        <v>12106</v>
      </c>
      <c r="CFO1907" s="2166">
        <v>0</v>
      </c>
      <c r="CFP1907" s="1230">
        <f t="shared" si="1007"/>
        <v>0</v>
      </c>
      <c r="CFQ1907" s="1193"/>
      <c r="CFR1907" s="1193"/>
      <c r="CFS1907" s="2164" t="s">
        <v>786</v>
      </c>
      <c r="CFT1907" s="1436" t="s">
        <v>745</v>
      </c>
      <c r="CFU1907" s="2165">
        <v>0</v>
      </c>
      <c r="CFV1907" s="2165">
        <v>12106</v>
      </c>
      <c r="CFW1907" s="2166">
        <v>0</v>
      </c>
      <c r="CFX1907" s="1230">
        <f t="shared" si="1009"/>
        <v>0</v>
      </c>
      <c r="CFY1907" s="1193"/>
      <c r="CFZ1907" s="1193"/>
      <c r="CGA1907" s="2164" t="s">
        <v>786</v>
      </c>
      <c r="CGB1907" s="1436" t="s">
        <v>745</v>
      </c>
      <c r="CGC1907" s="2165">
        <v>0</v>
      </c>
      <c r="CGD1907" s="2165">
        <v>12106</v>
      </c>
      <c r="CGE1907" s="2166">
        <v>0</v>
      </c>
      <c r="CGF1907" s="1230">
        <f t="shared" si="1011"/>
        <v>0</v>
      </c>
      <c r="CGG1907" s="1193"/>
      <c r="CGH1907" s="1193"/>
      <c r="CGI1907" s="2164" t="s">
        <v>786</v>
      </c>
      <c r="CGJ1907" s="1436" t="s">
        <v>745</v>
      </c>
      <c r="CGK1907" s="2165">
        <v>0</v>
      </c>
      <c r="CGL1907" s="2165">
        <v>12106</v>
      </c>
      <c r="CGM1907" s="2166">
        <v>0</v>
      </c>
      <c r="CGN1907" s="1230">
        <f t="shared" si="1013"/>
        <v>0</v>
      </c>
      <c r="CGO1907" s="1193"/>
      <c r="CGP1907" s="1193"/>
      <c r="CGQ1907" s="2164" t="s">
        <v>786</v>
      </c>
      <c r="CGR1907" s="1436" t="s">
        <v>745</v>
      </c>
      <c r="CGS1907" s="2165">
        <v>0</v>
      </c>
      <c r="CGT1907" s="2165">
        <v>12106</v>
      </c>
      <c r="CGU1907" s="2166">
        <v>0</v>
      </c>
      <c r="CGV1907" s="1230">
        <f t="shared" si="1015"/>
        <v>0</v>
      </c>
      <c r="CGW1907" s="1193"/>
      <c r="CGX1907" s="1193"/>
      <c r="CGY1907" s="2164" t="s">
        <v>786</v>
      </c>
      <c r="CGZ1907" s="1436" t="s">
        <v>745</v>
      </c>
      <c r="CHA1907" s="2165">
        <v>0</v>
      </c>
      <c r="CHB1907" s="2165">
        <v>12106</v>
      </c>
      <c r="CHC1907" s="2166">
        <v>0</v>
      </c>
      <c r="CHD1907" s="1230">
        <f t="shared" si="1017"/>
        <v>0</v>
      </c>
      <c r="CHE1907" s="1193"/>
      <c r="CHF1907" s="1193"/>
      <c r="CHG1907" s="2164" t="s">
        <v>786</v>
      </c>
      <c r="CHH1907" s="1436" t="s">
        <v>745</v>
      </c>
      <c r="CHI1907" s="2165">
        <v>0</v>
      </c>
      <c r="CHJ1907" s="2165">
        <v>12106</v>
      </c>
      <c r="CHK1907" s="2166">
        <v>0</v>
      </c>
      <c r="CHL1907" s="1230">
        <f t="shared" si="1019"/>
        <v>0</v>
      </c>
      <c r="CHM1907" s="1193"/>
      <c r="CHN1907" s="1193"/>
      <c r="CHO1907" s="2164" t="s">
        <v>786</v>
      </c>
      <c r="CHP1907" s="1436" t="s">
        <v>745</v>
      </c>
      <c r="CHQ1907" s="2165">
        <v>0</v>
      </c>
      <c r="CHR1907" s="2165">
        <v>12106</v>
      </c>
      <c r="CHS1907" s="2166">
        <v>0</v>
      </c>
      <c r="CHT1907" s="1230">
        <f t="shared" si="1021"/>
        <v>0</v>
      </c>
      <c r="CHU1907" s="1193"/>
      <c r="CHV1907" s="1193"/>
      <c r="CHW1907" s="2164" t="s">
        <v>786</v>
      </c>
      <c r="CHX1907" s="1436" t="s">
        <v>745</v>
      </c>
      <c r="CHY1907" s="2165">
        <v>0</v>
      </c>
      <c r="CHZ1907" s="2165">
        <v>12106</v>
      </c>
      <c r="CIA1907" s="2166">
        <v>0</v>
      </c>
      <c r="CIB1907" s="1230">
        <f t="shared" si="1023"/>
        <v>0</v>
      </c>
      <c r="CIC1907" s="1193"/>
      <c r="CID1907" s="1193"/>
      <c r="CIE1907" s="2164" t="s">
        <v>786</v>
      </c>
      <c r="CIF1907" s="1436" t="s">
        <v>745</v>
      </c>
      <c r="CIG1907" s="2165">
        <v>0</v>
      </c>
      <c r="CIH1907" s="2165">
        <v>12106</v>
      </c>
      <c r="CII1907" s="2166">
        <v>0</v>
      </c>
      <c r="CIJ1907" s="1230">
        <f t="shared" si="1025"/>
        <v>0</v>
      </c>
      <c r="CIK1907" s="1193"/>
      <c r="CIL1907" s="1193"/>
      <c r="CIM1907" s="2164" t="s">
        <v>786</v>
      </c>
      <c r="CIN1907" s="1436" t="s">
        <v>745</v>
      </c>
      <c r="CIO1907" s="2165">
        <v>0</v>
      </c>
      <c r="CIP1907" s="2165">
        <v>12106</v>
      </c>
      <c r="CIQ1907" s="2166">
        <v>0</v>
      </c>
      <c r="CIR1907" s="1230">
        <f t="shared" si="1027"/>
        <v>0</v>
      </c>
      <c r="CIS1907" s="1193"/>
      <c r="CIT1907" s="1193"/>
      <c r="CIU1907" s="2164" t="s">
        <v>786</v>
      </c>
      <c r="CIV1907" s="1436" t="s">
        <v>745</v>
      </c>
      <c r="CIW1907" s="2165">
        <v>0</v>
      </c>
      <c r="CIX1907" s="2165">
        <v>12106</v>
      </c>
      <c r="CIY1907" s="2166">
        <v>0</v>
      </c>
      <c r="CIZ1907" s="1230">
        <f t="shared" si="1029"/>
        <v>0</v>
      </c>
      <c r="CJA1907" s="1193"/>
      <c r="CJB1907" s="1193"/>
      <c r="CJC1907" s="2164" t="s">
        <v>786</v>
      </c>
      <c r="CJD1907" s="1436" t="s">
        <v>745</v>
      </c>
      <c r="CJE1907" s="2165">
        <v>0</v>
      </c>
      <c r="CJF1907" s="2165">
        <v>12106</v>
      </c>
      <c r="CJG1907" s="2166">
        <v>0</v>
      </c>
      <c r="CJH1907" s="1230">
        <f t="shared" si="1031"/>
        <v>0</v>
      </c>
      <c r="CJI1907" s="1193"/>
      <c r="CJJ1907" s="1193"/>
      <c r="CJK1907" s="2164" t="s">
        <v>786</v>
      </c>
      <c r="CJL1907" s="1436" t="s">
        <v>745</v>
      </c>
      <c r="CJM1907" s="2165">
        <v>0</v>
      </c>
      <c r="CJN1907" s="2165">
        <v>12106</v>
      </c>
      <c r="CJO1907" s="2166">
        <v>0</v>
      </c>
      <c r="CJP1907" s="1230">
        <f t="shared" si="1033"/>
        <v>0</v>
      </c>
      <c r="CJQ1907" s="1193"/>
      <c r="CJR1907" s="1193"/>
      <c r="CJS1907" s="2164" t="s">
        <v>786</v>
      </c>
      <c r="CJT1907" s="1436" t="s">
        <v>745</v>
      </c>
      <c r="CJU1907" s="2165">
        <v>0</v>
      </c>
      <c r="CJV1907" s="2165">
        <v>12106</v>
      </c>
      <c r="CJW1907" s="2166">
        <v>0</v>
      </c>
      <c r="CJX1907" s="1230">
        <f t="shared" si="1035"/>
        <v>0</v>
      </c>
      <c r="CJY1907" s="1193"/>
      <c r="CJZ1907" s="1193"/>
      <c r="CKA1907" s="2164" t="s">
        <v>786</v>
      </c>
      <c r="CKB1907" s="1436" t="s">
        <v>745</v>
      </c>
      <c r="CKC1907" s="2165">
        <v>0</v>
      </c>
      <c r="CKD1907" s="2165">
        <v>12106</v>
      </c>
      <c r="CKE1907" s="2166">
        <v>0</v>
      </c>
      <c r="CKF1907" s="1230">
        <f t="shared" si="1037"/>
        <v>0</v>
      </c>
      <c r="CKG1907" s="1193"/>
      <c r="CKH1907" s="1193"/>
      <c r="CKI1907" s="2164" t="s">
        <v>786</v>
      </c>
      <c r="CKJ1907" s="1436" t="s">
        <v>745</v>
      </c>
      <c r="CKK1907" s="2165">
        <v>0</v>
      </c>
      <c r="CKL1907" s="2165">
        <v>12106</v>
      </c>
      <c r="CKM1907" s="2166">
        <v>0</v>
      </c>
      <c r="CKN1907" s="1230">
        <f t="shared" si="1039"/>
        <v>0</v>
      </c>
      <c r="CKO1907" s="1193"/>
      <c r="CKP1907" s="1193"/>
      <c r="CKQ1907" s="2164" t="s">
        <v>786</v>
      </c>
      <c r="CKR1907" s="1436" t="s">
        <v>745</v>
      </c>
      <c r="CKS1907" s="2165">
        <v>0</v>
      </c>
      <c r="CKT1907" s="2165">
        <v>12106</v>
      </c>
      <c r="CKU1907" s="2166">
        <v>0</v>
      </c>
      <c r="CKV1907" s="1230">
        <f t="shared" si="1041"/>
        <v>0</v>
      </c>
      <c r="CKW1907" s="1193"/>
      <c r="CKX1907" s="1193"/>
      <c r="CKY1907" s="2164" t="s">
        <v>786</v>
      </c>
      <c r="CKZ1907" s="1436" t="s">
        <v>745</v>
      </c>
      <c r="CLA1907" s="2165">
        <v>0</v>
      </c>
      <c r="CLB1907" s="2165">
        <v>12106</v>
      </c>
      <c r="CLC1907" s="2166">
        <v>0</v>
      </c>
      <c r="CLD1907" s="1230">
        <f t="shared" si="1043"/>
        <v>0</v>
      </c>
      <c r="CLE1907" s="1193"/>
      <c r="CLF1907" s="1193"/>
      <c r="CLG1907" s="2164" t="s">
        <v>786</v>
      </c>
      <c r="CLH1907" s="1436" t="s">
        <v>745</v>
      </c>
      <c r="CLI1907" s="2165">
        <v>0</v>
      </c>
      <c r="CLJ1907" s="2165">
        <v>12106</v>
      </c>
      <c r="CLK1907" s="2166">
        <v>0</v>
      </c>
      <c r="CLL1907" s="1230">
        <f t="shared" si="1045"/>
        <v>0</v>
      </c>
      <c r="CLM1907" s="1193"/>
      <c r="CLN1907" s="1193"/>
      <c r="CLO1907" s="2164" t="s">
        <v>786</v>
      </c>
      <c r="CLP1907" s="1436" t="s">
        <v>745</v>
      </c>
      <c r="CLQ1907" s="2165">
        <v>0</v>
      </c>
      <c r="CLR1907" s="2165">
        <v>12106</v>
      </c>
      <c r="CLS1907" s="2166">
        <v>0</v>
      </c>
      <c r="CLT1907" s="1230">
        <f t="shared" si="1047"/>
        <v>0</v>
      </c>
      <c r="CLU1907" s="1193"/>
      <c r="CLV1907" s="1193"/>
      <c r="CLW1907" s="2164" t="s">
        <v>786</v>
      </c>
      <c r="CLX1907" s="1436" t="s">
        <v>745</v>
      </c>
      <c r="CLY1907" s="2165">
        <v>0</v>
      </c>
      <c r="CLZ1907" s="2165">
        <v>12106</v>
      </c>
      <c r="CMA1907" s="2166">
        <v>0</v>
      </c>
      <c r="CMB1907" s="1230">
        <f t="shared" si="1049"/>
        <v>0</v>
      </c>
      <c r="CMC1907" s="1193"/>
      <c r="CMD1907" s="1193"/>
      <c r="CME1907" s="2164" t="s">
        <v>786</v>
      </c>
      <c r="CMF1907" s="1436" t="s">
        <v>745</v>
      </c>
      <c r="CMG1907" s="2165">
        <v>0</v>
      </c>
      <c r="CMH1907" s="2165">
        <v>12106</v>
      </c>
      <c r="CMI1907" s="2166">
        <v>0</v>
      </c>
      <c r="CMJ1907" s="1230">
        <f t="shared" si="1051"/>
        <v>0</v>
      </c>
      <c r="CMK1907" s="1193"/>
      <c r="CML1907" s="1193"/>
      <c r="CMM1907" s="2164" t="s">
        <v>786</v>
      </c>
      <c r="CMN1907" s="1436" t="s">
        <v>745</v>
      </c>
      <c r="CMO1907" s="2165">
        <v>0</v>
      </c>
      <c r="CMP1907" s="2165">
        <v>12106</v>
      </c>
      <c r="CMQ1907" s="2166">
        <v>0</v>
      </c>
      <c r="CMR1907" s="1230">
        <f t="shared" si="1053"/>
        <v>0</v>
      </c>
      <c r="CMS1907" s="1193"/>
      <c r="CMT1907" s="1193"/>
      <c r="CMU1907" s="2164" t="s">
        <v>786</v>
      </c>
      <c r="CMV1907" s="1436" t="s">
        <v>745</v>
      </c>
      <c r="CMW1907" s="2165">
        <v>0</v>
      </c>
      <c r="CMX1907" s="2165">
        <v>12106</v>
      </c>
      <c r="CMY1907" s="2166">
        <v>0</v>
      </c>
      <c r="CMZ1907" s="1230">
        <f t="shared" si="1055"/>
        <v>0</v>
      </c>
      <c r="CNA1907" s="1193"/>
      <c r="CNB1907" s="1193"/>
      <c r="CNC1907" s="2164" t="s">
        <v>786</v>
      </c>
      <c r="CND1907" s="1436" t="s">
        <v>745</v>
      </c>
      <c r="CNE1907" s="2165">
        <v>0</v>
      </c>
      <c r="CNF1907" s="2165">
        <v>12106</v>
      </c>
      <c r="CNG1907" s="2166">
        <v>0</v>
      </c>
      <c r="CNH1907" s="1230">
        <f t="shared" si="1057"/>
        <v>0</v>
      </c>
      <c r="CNI1907" s="1193"/>
      <c r="CNJ1907" s="1193"/>
      <c r="CNK1907" s="2164" t="s">
        <v>786</v>
      </c>
      <c r="CNL1907" s="1436" t="s">
        <v>745</v>
      </c>
      <c r="CNM1907" s="2165">
        <v>0</v>
      </c>
      <c r="CNN1907" s="2165">
        <v>12106</v>
      </c>
      <c r="CNO1907" s="2166">
        <v>0</v>
      </c>
      <c r="CNP1907" s="1230">
        <f t="shared" si="1059"/>
        <v>0</v>
      </c>
      <c r="CNQ1907" s="1193"/>
      <c r="CNR1907" s="1193"/>
      <c r="CNS1907" s="2164" t="s">
        <v>786</v>
      </c>
      <c r="CNT1907" s="1436" t="s">
        <v>745</v>
      </c>
      <c r="CNU1907" s="2165">
        <v>0</v>
      </c>
      <c r="CNV1907" s="2165">
        <v>12106</v>
      </c>
      <c r="CNW1907" s="2166">
        <v>0</v>
      </c>
      <c r="CNX1907" s="1230">
        <f t="shared" si="1061"/>
        <v>0</v>
      </c>
      <c r="CNY1907" s="1193"/>
      <c r="CNZ1907" s="1193"/>
      <c r="COA1907" s="2164" t="s">
        <v>786</v>
      </c>
      <c r="COB1907" s="1436" t="s">
        <v>745</v>
      </c>
      <c r="COC1907" s="2165">
        <v>0</v>
      </c>
      <c r="COD1907" s="2165">
        <v>12106</v>
      </c>
      <c r="COE1907" s="2166">
        <v>0</v>
      </c>
      <c r="COF1907" s="1230">
        <f t="shared" si="1063"/>
        <v>0</v>
      </c>
      <c r="COG1907" s="1193"/>
      <c r="COH1907" s="1193"/>
      <c r="COI1907" s="2164" t="s">
        <v>786</v>
      </c>
      <c r="COJ1907" s="1436" t="s">
        <v>745</v>
      </c>
      <c r="COK1907" s="2165">
        <v>0</v>
      </c>
      <c r="COL1907" s="2165">
        <v>12106</v>
      </c>
      <c r="COM1907" s="2166">
        <v>0</v>
      </c>
      <c r="CON1907" s="1230">
        <f t="shared" si="1065"/>
        <v>0</v>
      </c>
      <c r="COO1907" s="1193"/>
      <c r="COP1907" s="1193"/>
      <c r="COQ1907" s="2164" t="s">
        <v>786</v>
      </c>
      <c r="COR1907" s="1436" t="s">
        <v>745</v>
      </c>
      <c r="COS1907" s="2165">
        <v>0</v>
      </c>
      <c r="COT1907" s="2165">
        <v>12106</v>
      </c>
      <c r="COU1907" s="2166">
        <v>0</v>
      </c>
      <c r="COV1907" s="1230">
        <f t="shared" si="1067"/>
        <v>0</v>
      </c>
      <c r="COW1907" s="1193"/>
      <c r="COX1907" s="1193"/>
      <c r="COY1907" s="2164" t="s">
        <v>786</v>
      </c>
      <c r="COZ1907" s="1436" t="s">
        <v>745</v>
      </c>
      <c r="CPA1907" s="2165">
        <v>0</v>
      </c>
      <c r="CPB1907" s="2165">
        <v>12106</v>
      </c>
      <c r="CPC1907" s="2166">
        <v>0</v>
      </c>
      <c r="CPD1907" s="1230">
        <f t="shared" si="1069"/>
        <v>0</v>
      </c>
      <c r="CPE1907" s="1193"/>
      <c r="CPF1907" s="1193"/>
      <c r="CPG1907" s="2164" t="s">
        <v>786</v>
      </c>
      <c r="CPH1907" s="1436" t="s">
        <v>745</v>
      </c>
      <c r="CPI1907" s="2165">
        <v>0</v>
      </c>
      <c r="CPJ1907" s="2165">
        <v>12106</v>
      </c>
      <c r="CPK1907" s="2166">
        <v>0</v>
      </c>
      <c r="CPL1907" s="1230">
        <f t="shared" si="1071"/>
        <v>0</v>
      </c>
      <c r="CPM1907" s="1193"/>
      <c r="CPN1907" s="1193"/>
      <c r="CPO1907" s="2164" t="s">
        <v>786</v>
      </c>
      <c r="CPP1907" s="1436" t="s">
        <v>745</v>
      </c>
      <c r="CPQ1907" s="2165">
        <v>0</v>
      </c>
      <c r="CPR1907" s="2165">
        <v>12106</v>
      </c>
      <c r="CPS1907" s="2166">
        <v>0</v>
      </c>
      <c r="CPT1907" s="1230">
        <f t="shared" si="1073"/>
        <v>0</v>
      </c>
      <c r="CPU1907" s="1193"/>
      <c r="CPV1907" s="1193"/>
      <c r="CPW1907" s="2164" t="s">
        <v>786</v>
      </c>
      <c r="CPX1907" s="1436" t="s">
        <v>745</v>
      </c>
      <c r="CPY1907" s="2165">
        <v>0</v>
      </c>
      <c r="CPZ1907" s="2165">
        <v>12106</v>
      </c>
      <c r="CQA1907" s="2166">
        <v>0</v>
      </c>
      <c r="CQB1907" s="1230">
        <f t="shared" si="1075"/>
        <v>0</v>
      </c>
      <c r="CQC1907" s="1193"/>
      <c r="CQD1907" s="1193"/>
      <c r="CQE1907" s="2164" t="s">
        <v>786</v>
      </c>
      <c r="CQF1907" s="1436" t="s">
        <v>745</v>
      </c>
      <c r="CQG1907" s="2165">
        <v>0</v>
      </c>
      <c r="CQH1907" s="2165">
        <v>12106</v>
      </c>
      <c r="CQI1907" s="2166">
        <v>0</v>
      </c>
      <c r="CQJ1907" s="1230">
        <f t="shared" si="1077"/>
        <v>0</v>
      </c>
      <c r="CQK1907" s="1193"/>
      <c r="CQL1907" s="1193"/>
      <c r="CQM1907" s="2164" t="s">
        <v>786</v>
      </c>
      <c r="CQN1907" s="1436" t="s">
        <v>745</v>
      </c>
      <c r="CQO1907" s="2165">
        <v>0</v>
      </c>
      <c r="CQP1907" s="2165">
        <v>12106</v>
      </c>
      <c r="CQQ1907" s="2166">
        <v>0</v>
      </c>
      <c r="CQR1907" s="1230">
        <f t="shared" si="1079"/>
        <v>0</v>
      </c>
      <c r="CQS1907" s="1193"/>
      <c r="CQT1907" s="1193"/>
      <c r="CQU1907" s="2164" t="s">
        <v>786</v>
      </c>
      <c r="CQV1907" s="1436" t="s">
        <v>745</v>
      </c>
      <c r="CQW1907" s="2165">
        <v>0</v>
      </c>
      <c r="CQX1907" s="2165">
        <v>12106</v>
      </c>
      <c r="CQY1907" s="2166">
        <v>0</v>
      </c>
      <c r="CQZ1907" s="1230">
        <f t="shared" si="1081"/>
        <v>0</v>
      </c>
      <c r="CRA1907" s="1193"/>
      <c r="CRB1907" s="1193"/>
      <c r="CRC1907" s="2164" t="s">
        <v>786</v>
      </c>
      <c r="CRD1907" s="1436" t="s">
        <v>745</v>
      </c>
      <c r="CRE1907" s="2165">
        <v>0</v>
      </c>
      <c r="CRF1907" s="2165">
        <v>12106</v>
      </c>
      <c r="CRG1907" s="2166">
        <v>0</v>
      </c>
      <c r="CRH1907" s="1230">
        <f t="shared" si="1083"/>
        <v>0</v>
      </c>
      <c r="CRI1907" s="1193"/>
      <c r="CRJ1907" s="1193"/>
      <c r="CRK1907" s="2164" t="s">
        <v>786</v>
      </c>
      <c r="CRL1907" s="1436" t="s">
        <v>745</v>
      </c>
      <c r="CRM1907" s="2165">
        <v>0</v>
      </c>
      <c r="CRN1907" s="2165">
        <v>12106</v>
      </c>
      <c r="CRO1907" s="2166">
        <v>0</v>
      </c>
      <c r="CRP1907" s="1230">
        <f t="shared" si="1085"/>
        <v>0</v>
      </c>
      <c r="CRQ1907" s="1193"/>
      <c r="CRR1907" s="1193"/>
      <c r="CRS1907" s="2164" t="s">
        <v>786</v>
      </c>
      <c r="CRT1907" s="1436" t="s">
        <v>745</v>
      </c>
      <c r="CRU1907" s="2165">
        <v>0</v>
      </c>
      <c r="CRV1907" s="2165">
        <v>12106</v>
      </c>
      <c r="CRW1907" s="2166">
        <v>0</v>
      </c>
      <c r="CRX1907" s="1230">
        <f t="shared" si="1087"/>
        <v>0</v>
      </c>
      <c r="CRY1907" s="1193"/>
      <c r="CRZ1907" s="1193"/>
      <c r="CSA1907" s="2164" t="s">
        <v>786</v>
      </c>
      <c r="CSB1907" s="1436" t="s">
        <v>745</v>
      </c>
      <c r="CSC1907" s="2165">
        <v>0</v>
      </c>
      <c r="CSD1907" s="2165">
        <v>12106</v>
      </c>
      <c r="CSE1907" s="2166">
        <v>0</v>
      </c>
      <c r="CSF1907" s="1230">
        <f t="shared" si="1089"/>
        <v>0</v>
      </c>
      <c r="CSG1907" s="1193"/>
      <c r="CSH1907" s="1193"/>
      <c r="CSI1907" s="2164" t="s">
        <v>786</v>
      </c>
      <c r="CSJ1907" s="1436" t="s">
        <v>745</v>
      </c>
      <c r="CSK1907" s="2165">
        <v>0</v>
      </c>
      <c r="CSL1907" s="2165">
        <v>12106</v>
      </c>
      <c r="CSM1907" s="2166">
        <v>0</v>
      </c>
      <c r="CSN1907" s="1230">
        <f t="shared" si="1091"/>
        <v>0</v>
      </c>
      <c r="CSO1907" s="1193"/>
      <c r="CSP1907" s="1193"/>
      <c r="CSQ1907" s="2164" t="s">
        <v>786</v>
      </c>
      <c r="CSR1907" s="1436" t="s">
        <v>745</v>
      </c>
      <c r="CSS1907" s="2165">
        <v>0</v>
      </c>
      <c r="CST1907" s="2165">
        <v>12106</v>
      </c>
      <c r="CSU1907" s="2166">
        <v>0</v>
      </c>
      <c r="CSV1907" s="1230">
        <f t="shared" si="1093"/>
        <v>0</v>
      </c>
      <c r="CSW1907" s="1193"/>
      <c r="CSX1907" s="1193"/>
      <c r="CSY1907" s="2164" t="s">
        <v>786</v>
      </c>
      <c r="CSZ1907" s="1436" t="s">
        <v>745</v>
      </c>
      <c r="CTA1907" s="2165">
        <v>0</v>
      </c>
      <c r="CTB1907" s="2165">
        <v>12106</v>
      </c>
      <c r="CTC1907" s="2166">
        <v>0</v>
      </c>
      <c r="CTD1907" s="1230">
        <f t="shared" si="1095"/>
        <v>0</v>
      </c>
      <c r="CTE1907" s="1193"/>
      <c r="CTF1907" s="1193"/>
      <c r="CTG1907" s="2164" t="s">
        <v>786</v>
      </c>
      <c r="CTH1907" s="1436" t="s">
        <v>745</v>
      </c>
      <c r="CTI1907" s="2165">
        <v>0</v>
      </c>
      <c r="CTJ1907" s="2165">
        <v>12106</v>
      </c>
      <c r="CTK1907" s="2166">
        <v>0</v>
      </c>
      <c r="CTL1907" s="1230">
        <f t="shared" si="1097"/>
        <v>0</v>
      </c>
      <c r="CTM1907" s="1193"/>
      <c r="CTN1907" s="1193"/>
      <c r="CTO1907" s="2164" t="s">
        <v>786</v>
      </c>
      <c r="CTP1907" s="1436" t="s">
        <v>745</v>
      </c>
      <c r="CTQ1907" s="2165">
        <v>0</v>
      </c>
      <c r="CTR1907" s="2165">
        <v>12106</v>
      </c>
      <c r="CTS1907" s="2166">
        <v>0</v>
      </c>
      <c r="CTT1907" s="1230">
        <f t="shared" si="1099"/>
        <v>0</v>
      </c>
      <c r="CTU1907" s="1193"/>
      <c r="CTV1907" s="1193"/>
      <c r="CTW1907" s="2164" t="s">
        <v>786</v>
      </c>
      <c r="CTX1907" s="1436" t="s">
        <v>745</v>
      </c>
      <c r="CTY1907" s="2165">
        <v>0</v>
      </c>
      <c r="CTZ1907" s="2165">
        <v>12106</v>
      </c>
      <c r="CUA1907" s="2166">
        <v>0</v>
      </c>
      <c r="CUB1907" s="1230">
        <f t="shared" si="1101"/>
        <v>0</v>
      </c>
      <c r="CUC1907" s="1193"/>
      <c r="CUD1907" s="1193"/>
      <c r="CUE1907" s="2164" t="s">
        <v>786</v>
      </c>
      <c r="CUF1907" s="1436" t="s">
        <v>745</v>
      </c>
      <c r="CUG1907" s="2165">
        <v>0</v>
      </c>
      <c r="CUH1907" s="2165">
        <v>12106</v>
      </c>
      <c r="CUI1907" s="2166">
        <v>0</v>
      </c>
      <c r="CUJ1907" s="1230">
        <f t="shared" si="1103"/>
        <v>0</v>
      </c>
      <c r="CUK1907" s="1193"/>
      <c r="CUL1907" s="1193"/>
      <c r="CUM1907" s="2164" t="s">
        <v>786</v>
      </c>
      <c r="CUN1907" s="1436" t="s">
        <v>745</v>
      </c>
      <c r="CUO1907" s="2165">
        <v>0</v>
      </c>
      <c r="CUP1907" s="2165">
        <v>12106</v>
      </c>
      <c r="CUQ1907" s="2166">
        <v>0</v>
      </c>
      <c r="CUR1907" s="1230">
        <f t="shared" si="1105"/>
        <v>0</v>
      </c>
      <c r="CUS1907" s="1193"/>
      <c r="CUT1907" s="1193"/>
      <c r="CUU1907" s="2164" t="s">
        <v>786</v>
      </c>
      <c r="CUV1907" s="1436" t="s">
        <v>745</v>
      </c>
      <c r="CUW1907" s="2165">
        <v>0</v>
      </c>
      <c r="CUX1907" s="2165">
        <v>12106</v>
      </c>
      <c r="CUY1907" s="2166">
        <v>0</v>
      </c>
      <c r="CUZ1907" s="1230">
        <f t="shared" si="1107"/>
        <v>0</v>
      </c>
      <c r="CVA1907" s="1193"/>
      <c r="CVB1907" s="1193"/>
      <c r="CVC1907" s="2164" t="s">
        <v>786</v>
      </c>
      <c r="CVD1907" s="1436" t="s">
        <v>745</v>
      </c>
      <c r="CVE1907" s="2165">
        <v>0</v>
      </c>
      <c r="CVF1907" s="2165">
        <v>12106</v>
      </c>
      <c r="CVG1907" s="2166">
        <v>0</v>
      </c>
      <c r="CVH1907" s="1230">
        <f t="shared" si="1109"/>
        <v>0</v>
      </c>
      <c r="CVI1907" s="1193"/>
      <c r="CVJ1907" s="1193"/>
      <c r="CVK1907" s="2164" t="s">
        <v>786</v>
      </c>
      <c r="CVL1907" s="1436" t="s">
        <v>745</v>
      </c>
      <c r="CVM1907" s="2165">
        <v>0</v>
      </c>
      <c r="CVN1907" s="2165">
        <v>12106</v>
      </c>
      <c r="CVO1907" s="2166">
        <v>0</v>
      </c>
      <c r="CVP1907" s="1230">
        <f t="shared" si="1111"/>
        <v>0</v>
      </c>
      <c r="CVQ1907" s="1193"/>
      <c r="CVR1907" s="1193"/>
      <c r="CVS1907" s="2164" t="s">
        <v>786</v>
      </c>
      <c r="CVT1907" s="1436" t="s">
        <v>745</v>
      </c>
      <c r="CVU1907" s="2165">
        <v>0</v>
      </c>
      <c r="CVV1907" s="2165">
        <v>12106</v>
      </c>
      <c r="CVW1907" s="2166">
        <v>0</v>
      </c>
      <c r="CVX1907" s="1230">
        <f t="shared" si="1113"/>
        <v>0</v>
      </c>
      <c r="CVY1907" s="1193"/>
      <c r="CVZ1907" s="1193"/>
      <c r="CWA1907" s="2164" t="s">
        <v>786</v>
      </c>
      <c r="CWB1907" s="1436" t="s">
        <v>745</v>
      </c>
      <c r="CWC1907" s="2165">
        <v>0</v>
      </c>
      <c r="CWD1907" s="2165">
        <v>12106</v>
      </c>
      <c r="CWE1907" s="2166">
        <v>0</v>
      </c>
      <c r="CWF1907" s="1230">
        <f t="shared" si="1115"/>
        <v>0</v>
      </c>
      <c r="CWG1907" s="1193"/>
      <c r="CWH1907" s="1193"/>
      <c r="CWI1907" s="2164" t="s">
        <v>786</v>
      </c>
      <c r="CWJ1907" s="1436" t="s">
        <v>745</v>
      </c>
      <c r="CWK1907" s="2165">
        <v>0</v>
      </c>
      <c r="CWL1907" s="2165">
        <v>12106</v>
      </c>
      <c r="CWM1907" s="2166">
        <v>0</v>
      </c>
      <c r="CWN1907" s="1230">
        <f t="shared" si="1117"/>
        <v>0</v>
      </c>
      <c r="CWO1907" s="1193"/>
      <c r="CWP1907" s="1193"/>
      <c r="CWQ1907" s="2164" t="s">
        <v>786</v>
      </c>
      <c r="CWR1907" s="1436" t="s">
        <v>745</v>
      </c>
      <c r="CWS1907" s="2165">
        <v>0</v>
      </c>
      <c r="CWT1907" s="2165">
        <v>12106</v>
      </c>
      <c r="CWU1907" s="2166">
        <v>0</v>
      </c>
      <c r="CWV1907" s="1230">
        <f t="shared" si="1119"/>
        <v>0</v>
      </c>
      <c r="CWW1907" s="1193"/>
      <c r="CWX1907" s="1193"/>
      <c r="CWY1907" s="2164" t="s">
        <v>786</v>
      </c>
      <c r="CWZ1907" s="1436" t="s">
        <v>745</v>
      </c>
      <c r="CXA1907" s="2165">
        <v>0</v>
      </c>
      <c r="CXB1907" s="2165">
        <v>12106</v>
      </c>
      <c r="CXC1907" s="2166">
        <v>0</v>
      </c>
      <c r="CXD1907" s="1230">
        <f t="shared" si="1121"/>
        <v>0</v>
      </c>
      <c r="CXE1907" s="1193"/>
      <c r="CXF1907" s="1193"/>
      <c r="CXG1907" s="2164" t="s">
        <v>786</v>
      </c>
      <c r="CXH1907" s="1436" t="s">
        <v>745</v>
      </c>
      <c r="CXI1907" s="2165">
        <v>0</v>
      </c>
      <c r="CXJ1907" s="2165">
        <v>12106</v>
      </c>
      <c r="CXK1907" s="2166">
        <v>0</v>
      </c>
      <c r="CXL1907" s="1230">
        <f t="shared" si="1123"/>
        <v>0</v>
      </c>
      <c r="CXM1907" s="1193"/>
      <c r="CXN1907" s="1193"/>
      <c r="CXO1907" s="2164" t="s">
        <v>786</v>
      </c>
      <c r="CXP1907" s="1436" t="s">
        <v>745</v>
      </c>
      <c r="CXQ1907" s="2165">
        <v>0</v>
      </c>
      <c r="CXR1907" s="2165">
        <v>12106</v>
      </c>
      <c r="CXS1907" s="2166">
        <v>0</v>
      </c>
      <c r="CXT1907" s="1230">
        <f t="shared" si="1125"/>
        <v>0</v>
      </c>
      <c r="CXU1907" s="1193"/>
      <c r="CXV1907" s="1193"/>
      <c r="CXW1907" s="2164" t="s">
        <v>786</v>
      </c>
      <c r="CXX1907" s="1436" t="s">
        <v>745</v>
      </c>
      <c r="CXY1907" s="2165">
        <v>0</v>
      </c>
      <c r="CXZ1907" s="2165">
        <v>12106</v>
      </c>
      <c r="CYA1907" s="2166">
        <v>0</v>
      </c>
      <c r="CYB1907" s="1230">
        <f t="shared" si="1127"/>
        <v>0</v>
      </c>
      <c r="CYC1907" s="1193"/>
      <c r="CYD1907" s="1193"/>
      <c r="CYE1907" s="2164" t="s">
        <v>786</v>
      </c>
      <c r="CYF1907" s="1436" t="s">
        <v>745</v>
      </c>
      <c r="CYG1907" s="2165">
        <v>0</v>
      </c>
      <c r="CYH1907" s="2165">
        <v>12106</v>
      </c>
      <c r="CYI1907" s="2166">
        <v>0</v>
      </c>
      <c r="CYJ1907" s="1230">
        <f t="shared" si="1129"/>
        <v>0</v>
      </c>
      <c r="CYK1907" s="1193"/>
      <c r="CYL1907" s="1193"/>
      <c r="CYM1907" s="2164" t="s">
        <v>786</v>
      </c>
      <c r="CYN1907" s="1436" t="s">
        <v>745</v>
      </c>
      <c r="CYO1907" s="2165">
        <v>0</v>
      </c>
      <c r="CYP1907" s="2165">
        <v>12106</v>
      </c>
      <c r="CYQ1907" s="2166">
        <v>0</v>
      </c>
      <c r="CYR1907" s="1230">
        <f t="shared" si="1131"/>
        <v>0</v>
      </c>
      <c r="CYS1907" s="1193"/>
      <c r="CYT1907" s="1193"/>
      <c r="CYU1907" s="2164" t="s">
        <v>786</v>
      </c>
      <c r="CYV1907" s="1436" t="s">
        <v>745</v>
      </c>
      <c r="CYW1907" s="2165">
        <v>0</v>
      </c>
      <c r="CYX1907" s="2165">
        <v>12106</v>
      </c>
      <c r="CYY1907" s="2166">
        <v>0</v>
      </c>
      <c r="CYZ1907" s="1230">
        <f t="shared" si="1133"/>
        <v>0</v>
      </c>
      <c r="CZA1907" s="1193"/>
      <c r="CZB1907" s="1193"/>
      <c r="CZC1907" s="2164" t="s">
        <v>786</v>
      </c>
      <c r="CZD1907" s="1436" t="s">
        <v>745</v>
      </c>
      <c r="CZE1907" s="2165">
        <v>0</v>
      </c>
      <c r="CZF1907" s="2165">
        <v>12106</v>
      </c>
      <c r="CZG1907" s="2166">
        <v>0</v>
      </c>
      <c r="CZH1907" s="1230">
        <f t="shared" si="1135"/>
        <v>0</v>
      </c>
      <c r="CZI1907" s="1193"/>
      <c r="CZJ1907" s="1193"/>
      <c r="CZK1907" s="2164" t="s">
        <v>786</v>
      </c>
      <c r="CZL1907" s="1436" t="s">
        <v>745</v>
      </c>
      <c r="CZM1907" s="2165">
        <v>0</v>
      </c>
      <c r="CZN1907" s="2165">
        <v>12106</v>
      </c>
      <c r="CZO1907" s="2166">
        <v>0</v>
      </c>
      <c r="CZP1907" s="1230">
        <f t="shared" si="1137"/>
        <v>0</v>
      </c>
      <c r="CZQ1907" s="1193"/>
      <c r="CZR1907" s="1193"/>
      <c r="CZS1907" s="2164" t="s">
        <v>786</v>
      </c>
      <c r="CZT1907" s="1436" t="s">
        <v>745</v>
      </c>
      <c r="CZU1907" s="2165">
        <v>0</v>
      </c>
      <c r="CZV1907" s="2165">
        <v>12106</v>
      </c>
      <c r="CZW1907" s="2166">
        <v>0</v>
      </c>
      <c r="CZX1907" s="1230">
        <f t="shared" si="1139"/>
        <v>0</v>
      </c>
      <c r="CZY1907" s="1193"/>
      <c r="CZZ1907" s="1193"/>
      <c r="DAA1907" s="2164" t="s">
        <v>786</v>
      </c>
      <c r="DAB1907" s="1436" t="s">
        <v>745</v>
      </c>
      <c r="DAC1907" s="2165">
        <v>0</v>
      </c>
      <c r="DAD1907" s="2165">
        <v>12106</v>
      </c>
      <c r="DAE1907" s="2166">
        <v>0</v>
      </c>
      <c r="DAF1907" s="1230">
        <f t="shared" si="1141"/>
        <v>0</v>
      </c>
      <c r="DAG1907" s="1193"/>
      <c r="DAH1907" s="1193"/>
      <c r="DAI1907" s="2164" t="s">
        <v>786</v>
      </c>
      <c r="DAJ1907" s="1436" t="s">
        <v>745</v>
      </c>
      <c r="DAK1907" s="2165">
        <v>0</v>
      </c>
      <c r="DAL1907" s="2165">
        <v>12106</v>
      </c>
      <c r="DAM1907" s="2166">
        <v>0</v>
      </c>
      <c r="DAN1907" s="1230">
        <f t="shared" si="1143"/>
        <v>0</v>
      </c>
      <c r="DAO1907" s="1193"/>
      <c r="DAP1907" s="1193"/>
      <c r="DAQ1907" s="2164" t="s">
        <v>786</v>
      </c>
      <c r="DAR1907" s="1436" t="s">
        <v>745</v>
      </c>
      <c r="DAS1907" s="2165">
        <v>0</v>
      </c>
      <c r="DAT1907" s="2165">
        <v>12106</v>
      </c>
      <c r="DAU1907" s="2166">
        <v>0</v>
      </c>
      <c r="DAV1907" s="1230">
        <f t="shared" si="1145"/>
        <v>0</v>
      </c>
      <c r="DAW1907" s="1193"/>
      <c r="DAX1907" s="1193"/>
      <c r="DAY1907" s="2164" t="s">
        <v>786</v>
      </c>
      <c r="DAZ1907" s="1436" t="s">
        <v>745</v>
      </c>
      <c r="DBA1907" s="2165">
        <v>0</v>
      </c>
      <c r="DBB1907" s="2165">
        <v>12106</v>
      </c>
      <c r="DBC1907" s="2166">
        <v>0</v>
      </c>
      <c r="DBD1907" s="1230">
        <f t="shared" si="1147"/>
        <v>0</v>
      </c>
      <c r="DBE1907" s="1193"/>
      <c r="DBF1907" s="1193"/>
      <c r="DBG1907" s="2164" t="s">
        <v>786</v>
      </c>
      <c r="DBH1907" s="1436" t="s">
        <v>745</v>
      </c>
      <c r="DBI1907" s="2165">
        <v>0</v>
      </c>
      <c r="DBJ1907" s="2165">
        <v>12106</v>
      </c>
      <c r="DBK1907" s="2166">
        <v>0</v>
      </c>
      <c r="DBL1907" s="1230">
        <f t="shared" si="1149"/>
        <v>0</v>
      </c>
      <c r="DBM1907" s="1193"/>
      <c r="DBN1907" s="1193"/>
      <c r="DBO1907" s="2164" t="s">
        <v>786</v>
      </c>
      <c r="DBP1907" s="1436" t="s">
        <v>745</v>
      </c>
      <c r="DBQ1907" s="2165">
        <v>0</v>
      </c>
      <c r="DBR1907" s="2165">
        <v>12106</v>
      </c>
      <c r="DBS1907" s="2166">
        <v>0</v>
      </c>
      <c r="DBT1907" s="1230">
        <f t="shared" si="1151"/>
        <v>0</v>
      </c>
      <c r="DBU1907" s="1193"/>
      <c r="DBV1907" s="1193"/>
      <c r="DBW1907" s="2164" t="s">
        <v>786</v>
      </c>
      <c r="DBX1907" s="1436" t="s">
        <v>745</v>
      </c>
      <c r="DBY1907" s="2165">
        <v>0</v>
      </c>
      <c r="DBZ1907" s="2165">
        <v>12106</v>
      </c>
      <c r="DCA1907" s="2166">
        <v>0</v>
      </c>
      <c r="DCB1907" s="1230">
        <f t="shared" si="1153"/>
        <v>0</v>
      </c>
      <c r="DCC1907" s="1193"/>
      <c r="DCD1907" s="1193"/>
      <c r="DCE1907" s="2164" t="s">
        <v>786</v>
      </c>
      <c r="DCF1907" s="1436" t="s">
        <v>745</v>
      </c>
      <c r="DCG1907" s="2165">
        <v>0</v>
      </c>
      <c r="DCH1907" s="2165">
        <v>12106</v>
      </c>
      <c r="DCI1907" s="2166">
        <v>0</v>
      </c>
      <c r="DCJ1907" s="1230">
        <f t="shared" si="1155"/>
        <v>0</v>
      </c>
      <c r="DCK1907" s="1193"/>
      <c r="DCL1907" s="1193"/>
      <c r="DCM1907" s="2164" t="s">
        <v>786</v>
      </c>
      <c r="DCN1907" s="1436" t="s">
        <v>745</v>
      </c>
      <c r="DCO1907" s="2165">
        <v>0</v>
      </c>
      <c r="DCP1907" s="2165">
        <v>12106</v>
      </c>
      <c r="DCQ1907" s="2166">
        <v>0</v>
      </c>
      <c r="DCR1907" s="1230">
        <f t="shared" si="1157"/>
        <v>0</v>
      </c>
      <c r="DCS1907" s="1193"/>
      <c r="DCT1907" s="1193"/>
      <c r="DCU1907" s="2164" t="s">
        <v>786</v>
      </c>
      <c r="DCV1907" s="1436" t="s">
        <v>745</v>
      </c>
      <c r="DCW1907" s="2165">
        <v>0</v>
      </c>
      <c r="DCX1907" s="2165">
        <v>12106</v>
      </c>
      <c r="DCY1907" s="2166">
        <v>0</v>
      </c>
      <c r="DCZ1907" s="1230">
        <f t="shared" si="1159"/>
        <v>0</v>
      </c>
      <c r="DDA1907" s="1193"/>
      <c r="DDB1907" s="1193"/>
      <c r="DDC1907" s="2164" t="s">
        <v>786</v>
      </c>
      <c r="DDD1907" s="1436" t="s">
        <v>745</v>
      </c>
      <c r="DDE1907" s="2165">
        <v>0</v>
      </c>
      <c r="DDF1907" s="2165">
        <v>12106</v>
      </c>
      <c r="DDG1907" s="2166">
        <v>0</v>
      </c>
      <c r="DDH1907" s="1230">
        <f t="shared" si="1161"/>
        <v>0</v>
      </c>
      <c r="DDI1907" s="1193"/>
      <c r="DDJ1907" s="1193"/>
      <c r="DDK1907" s="2164" t="s">
        <v>786</v>
      </c>
      <c r="DDL1907" s="1436" t="s">
        <v>745</v>
      </c>
      <c r="DDM1907" s="2165">
        <v>0</v>
      </c>
      <c r="DDN1907" s="2165">
        <v>12106</v>
      </c>
      <c r="DDO1907" s="2166">
        <v>0</v>
      </c>
      <c r="DDP1907" s="1230">
        <f t="shared" si="1163"/>
        <v>0</v>
      </c>
      <c r="DDQ1907" s="1193"/>
      <c r="DDR1907" s="1193"/>
      <c r="DDS1907" s="2164" t="s">
        <v>786</v>
      </c>
      <c r="DDT1907" s="1436" t="s">
        <v>745</v>
      </c>
      <c r="DDU1907" s="2165">
        <v>0</v>
      </c>
      <c r="DDV1907" s="2165">
        <v>12106</v>
      </c>
      <c r="DDW1907" s="2166">
        <v>0</v>
      </c>
      <c r="DDX1907" s="1230">
        <f t="shared" si="1165"/>
        <v>0</v>
      </c>
      <c r="DDY1907" s="1193"/>
      <c r="DDZ1907" s="1193"/>
      <c r="DEA1907" s="2164" t="s">
        <v>786</v>
      </c>
      <c r="DEB1907" s="1436" t="s">
        <v>745</v>
      </c>
      <c r="DEC1907" s="2165">
        <v>0</v>
      </c>
      <c r="DED1907" s="2165">
        <v>12106</v>
      </c>
      <c r="DEE1907" s="2166">
        <v>0</v>
      </c>
      <c r="DEF1907" s="1230">
        <f t="shared" si="1167"/>
        <v>0</v>
      </c>
      <c r="DEG1907" s="1193"/>
      <c r="DEH1907" s="1193"/>
      <c r="DEI1907" s="2164" t="s">
        <v>786</v>
      </c>
      <c r="DEJ1907" s="1436" t="s">
        <v>745</v>
      </c>
      <c r="DEK1907" s="2165">
        <v>0</v>
      </c>
      <c r="DEL1907" s="2165">
        <v>12106</v>
      </c>
      <c r="DEM1907" s="2166">
        <v>0</v>
      </c>
      <c r="DEN1907" s="1230">
        <f t="shared" si="1169"/>
        <v>0</v>
      </c>
      <c r="DEO1907" s="1193"/>
      <c r="DEP1907" s="1193"/>
      <c r="DEQ1907" s="2164" t="s">
        <v>786</v>
      </c>
      <c r="DER1907" s="1436" t="s">
        <v>745</v>
      </c>
      <c r="DES1907" s="2165">
        <v>0</v>
      </c>
      <c r="DET1907" s="2165">
        <v>12106</v>
      </c>
      <c r="DEU1907" s="2166">
        <v>0</v>
      </c>
      <c r="DEV1907" s="1230">
        <f t="shared" si="1171"/>
        <v>0</v>
      </c>
      <c r="DEW1907" s="1193"/>
      <c r="DEX1907" s="1193"/>
      <c r="DEY1907" s="2164" t="s">
        <v>786</v>
      </c>
      <c r="DEZ1907" s="1436" t="s">
        <v>745</v>
      </c>
      <c r="DFA1907" s="2165">
        <v>0</v>
      </c>
      <c r="DFB1907" s="2165">
        <v>12106</v>
      </c>
      <c r="DFC1907" s="2166">
        <v>0</v>
      </c>
      <c r="DFD1907" s="1230">
        <f t="shared" si="1173"/>
        <v>0</v>
      </c>
      <c r="DFE1907" s="1193"/>
      <c r="DFF1907" s="1193"/>
      <c r="DFG1907" s="2164" t="s">
        <v>786</v>
      </c>
      <c r="DFH1907" s="1436" t="s">
        <v>745</v>
      </c>
      <c r="DFI1907" s="2165">
        <v>0</v>
      </c>
      <c r="DFJ1907" s="2165">
        <v>12106</v>
      </c>
      <c r="DFK1907" s="2166">
        <v>0</v>
      </c>
      <c r="DFL1907" s="1230">
        <f t="shared" si="1175"/>
        <v>0</v>
      </c>
      <c r="DFM1907" s="1193"/>
      <c r="DFN1907" s="1193"/>
      <c r="DFO1907" s="2164" t="s">
        <v>786</v>
      </c>
      <c r="DFP1907" s="1436" t="s">
        <v>745</v>
      </c>
      <c r="DFQ1907" s="2165">
        <v>0</v>
      </c>
      <c r="DFR1907" s="2165">
        <v>12106</v>
      </c>
      <c r="DFS1907" s="2166">
        <v>0</v>
      </c>
      <c r="DFT1907" s="1230">
        <f t="shared" si="1177"/>
        <v>0</v>
      </c>
      <c r="DFU1907" s="1193"/>
      <c r="DFV1907" s="1193"/>
      <c r="DFW1907" s="2164" t="s">
        <v>786</v>
      </c>
      <c r="DFX1907" s="1436" t="s">
        <v>745</v>
      </c>
      <c r="DFY1907" s="2165">
        <v>0</v>
      </c>
      <c r="DFZ1907" s="2165">
        <v>12106</v>
      </c>
      <c r="DGA1907" s="2166">
        <v>0</v>
      </c>
      <c r="DGB1907" s="1230">
        <f t="shared" si="1179"/>
        <v>0</v>
      </c>
      <c r="DGC1907" s="1193"/>
      <c r="DGD1907" s="1193"/>
      <c r="DGE1907" s="2164" t="s">
        <v>786</v>
      </c>
      <c r="DGF1907" s="1436" t="s">
        <v>745</v>
      </c>
      <c r="DGG1907" s="2165">
        <v>0</v>
      </c>
      <c r="DGH1907" s="2165">
        <v>12106</v>
      </c>
      <c r="DGI1907" s="2166">
        <v>0</v>
      </c>
      <c r="DGJ1907" s="1230">
        <f t="shared" si="1181"/>
        <v>0</v>
      </c>
      <c r="DGK1907" s="1193"/>
      <c r="DGL1907" s="1193"/>
      <c r="DGM1907" s="2164" t="s">
        <v>786</v>
      </c>
      <c r="DGN1907" s="1436" t="s">
        <v>745</v>
      </c>
      <c r="DGO1907" s="2165">
        <v>0</v>
      </c>
      <c r="DGP1907" s="2165">
        <v>12106</v>
      </c>
      <c r="DGQ1907" s="2166">
        <v>0</v>
      </c>
      <c r="DGR1907" s="1230">
        <f t="shared" si="1183"/>
        <v>0</v>
      </c>
      <c r="DGS1907" s="1193"/>
      <c r="DGT1907" s="1193"/>
      <c r="DGU1907" s="2164" t="s">
        <v>786</v>
      </c>
      <c r="DGV1907" s="1436" t="s">
        <v>745</v>
      </c>
      <c r="DGW1907" s="2165">
        <v>0</v>
      </c>
      <c r="DGX1907" s="2165">
        <v>12106</v>
      </c>
      <c r="DGY1907" s="2166">
        <v>0</v>
      </c>
      <c r="DGZ1907" s="1230">
        <f t="shared" si="1185"/>
        <v>0</v>
      </c>
      <c r="DHA1907" s="1193"/>
      <c r="DHB1907" s="1193"/>
      <c r="DHC1907" s="2164" t="s">
        <v>786</v>
      </c>
      <c r="DHD1907" s="1436" t="s">
        <v>745</v>
      </c>
      <c r="DHE1907" s="2165">
        <v>0</v>
      </c>
      <c r="DHF1907" s="2165">
        <v>12106</v>
      </c>
      <c r="DHG1907" s="2166">
        <v>0</v>
      </c>
      <c r="DHH1907" s="1230">
        <f t="shared" si="1187"/>
        <v>0</v>
      </c>
      <c r="DHI1907" s="1193"/>
      <c r="DHJ1907" s="1193"/>
      <c r="DHK1907" s="2164" t="s">
        <v>786</v>
      </c>
      <c r="DHL1907" s="1436" t="s">
        <v>745</v>
      </c>
      <c r="DHM1907" s="2165">
        <v>0</v>
      </c>
      <c r="DHN1907" s="2165">
        <v>12106</v>
      </c>
      <c r="DHO1907" s="2166">
        <v>0</v>
      </c>
      <c r="DHP1907" s="1230">
        <f t="shared" si="1189"/>
        <v>0</v>
      </c>
      <c r="DHQ1907" s="1193"/>
      <c r="DHR1907" s="1193"/>
      <c r="DHS1907" s="2164" t="s">
        <v>786</v>
      </c>
      <c r="DHT1907" s="1436" t="s">
        <v>745</v>
      </c>
      <c r="DHU1907" s="2165">
        <v>0</v>
      </c>
      <c r="DHV1907" s="2165">
        <v>12106</v>
      </c>
      <c r="DHW1907" s="2166">
        <v>0</v>
      </c>
      <c r="DHX1907" s="1230">
        <f t="shared" si="1191"/>
        <v>0</v>
      </c>
      <c r="DHY1907" s="1193"/>
      <c r="DHZ1907" s="1193"/>
      <c r="DIA1907" s="2164" t="s">
        <v>786</v>
      </c>
      <c r="DIB1907" s="1436" t="s">
        <v>745</v>
      </c>
      <c r="DIC1907" s="2165">
        <v>0</v>
      </c>
      <c r="DID1907" s="2165">
        <v>12106</v>
      </c>
      <c r="DIE1907" s="2166">
        <v>0</v>
      </c>
      <c r="DIF1907" s="1230">
        <f t="shared" si="1193"/>
        <v>0</v>
      </c>
      <c r="DIG1907" s="1193"/>
      <c r="DIH1907" s="1193"/>
      <c r="DII1907" s="2164" t="s">
        <v>786</v>
      </c>
      <c r="DIJ1907" s="1436" t="s">
        <v>745</v>
      </c>
      <c r="DIK1907" s="2165">
        <v>0</v>
      </c>
      <c r="DIL1907" s="2165">
        <v>12106</v>
      </c>
      <c r="DIM1907" s="2166">
        <v>0</v>
      </c>
      <c r="DIN1907" s="1230">
        <f t="shared" si="1195"/>
        <v>0</v>
      </c>
      <c r="DIO1907" s="1193"/>
      <c r="DIP1907" s="1193"/>
      <c r="DIQ1907" s="2164" t="s">
        <v>786</v>
      </c>
      <c r="DIR1907" s="1436" t="s">
        <v>745</v>
      </c>
      <c r="DIS1907" s="2165">
        <v>0</v>
      </c>
      <c r="DIT1907" s="2165">
        <v>12106</v>
      </c>
      <c r="DIU1907" s="2166">
        <v>0</v>
      </c>
      <c r="DIV1907" s="1230">
        <f t="shared" si="1197"/>
        <v>0</v>
      </c>
      <c r="DIW1907" s="1193"/>
      <c r="DIX1907" s="1193"/>
      <c r="DIY1907" s="2164" t="s">
        <v>786</v>
      </c>
      <c r="DIZ1907" s="1436" t="s">
        <v>745</v>
      </c>
      <c r="DJA1907" s="2165">
        <v>0</v>
      </c>
      <c r="DJB1907" s="2165">
        <v>12106</v>
      </c>
      <c r="DJC1907" s="2166">
        <v>0</v>
      </c>
      <c r="DJD1907" s="1230">
        <f t="shared" si="1199"/>
        <v>0</v>
      </c>
      <c r="DJE1907" s="1193"/>
      <c r="DJF1907" s="1193"/>
      <c r="DJG1907" s="2164" t="s">
        <v>786</v>
      </c>
      <c r="DJH1907" s="1436" t="s">
        <v>745</v>
      </c>
      <c r="DJI1907" s="2165">
        <v>0</v>
      </c>
      <c r="DJJ1907" s="2165">
        <v>12106</v>
      </c>
      <c r="DJK1907" s="2166">
        <v>0</v>
      </c>
      <c r="DJL1907" s="1230">
        <f t="shared" si="1201"/>
        <v>0</v>
      </c>
      <c r="DJM1907" s="1193"/>
      <c r="DJN1907" s="1193"/>
      <c r="DJO1907" s="2164" t="s">
        <v>786</v>
      </c>
      <c r="DJP1907" s="1436" t="s">
        <v>745</v>
      </c>
      <c r="DJQ1907" s="2165">
        <v>0</v>
      </c>
      <c r="DJR1907" s="2165">
        <v>12106</v>
      </c>
      <c r="DJS1907" s="2166">
        <v>0</v>
      </c>
      <c r="DJT1907" s="1230">
        <f t="shared" si="1203"/>
        <v>0</v>
      </c>
      <c r="DJU1907" s="1193"/>
      <c r="DJV1907" s="1193"/>
      <c r="DJW1907" s="2164" t="s">
        <v>786</v>
      </c>
      <c r="DJX1907" s="1436" t="s">
        <v>745</v>
      </c>
      <c r="DJY1907" s="2165">
        <v>0</v>
      </c>
      <c r="DJZ1907" s="2165">
        <v>12106</v>
      </c>
      <c r="DKA1907" s="2166">
        <v>0</v>
      </c>
      <c r="DKB1907" s="1230">
        <f t="shared" si="1205"/>
        <v>0</v>
      </c>
      <c r="DKC1907" s="1193"/>
      <c r="DKD1907" s="1193"/>
      <c r="DKE1907" s="2164" t="s">
        <v>786</v>
      </c>
      <c r="DKF1907" s="1436" t="s">
        <v>745</v>
      </c>
      <c r="DKG1907" s="2165">
        <v>0</v>
      </c>
      <c r="DKH1907" s="2165">
        <v>12106</v>
      </c>
      <c r="DKI1907" s="2166">
        <v>0</v>
      </c>
      <c r="DKJ1907" s="1230">
        <f t="shared" si="1207"/>
        <v>0</v>
      </c>
      <c r="DKK1907" s="1193"/>
      <c r="DKL1907" s="1193"/>
      <c r="DKM1907" s="2164" t="s">
        <v>786</v>
      </c>
      <c r="DKN1907" s="1436" t="s">
        <v>745</v>
      </c>
      <c r="DKO1907" s="2165">
        <v>0</v>
      </c>
      <c r="DKP1907" s="2165">
        <v>12106</v>
      </c>
      <c r="DKQ1907" s="2166">
        <v>0</v>
      </c>
      <c r="DKR1907" s="1230">
        <f t="shared" si="1209"/>
        <v>0</v>
      </c>
      <c r="DKS1907" s="1193"/>
      <c r="DKT1907" s="1193"/>
      <c r="DKU1907" s="2164" t="s">
        <v>786</v>
      </c>
      <c r="DKV1907" s="1436" t="s">
        <v>745</v>
      </c>
      <c r="DKW1907" s="2165">
        <v>0</v>
      </c>
      <c r="DKX1907" s="2165">
        <v>12106</v>
      </c>
      <c r="DKY1907" s="2166">
        <v>0</v>
      </c>
      <c r="DKZ1907" s="1230">
        <f t="shared" si="1211"/>
        <v>0</v>
      </c>
      <c r="DLA1907" s="1193"/>
      <c r="DLB1907" s="1193"/>
      <c r="DLC1907" s="2164" t="s">
        <v>786</v>
      </c>
      <c r="DLD1907" s="1436" t="s">
        <v>745</v>
      </c>
      <c r="DLE1907" s="2165">
        <v>0</v>
      </c>
      <c r="DLF1907" s="2165">
        <v>12106</v>
      </c>
      <c r="DLG1907" s="2166">
        <v>0</v>
      </c>
      <c r="DLH1907" s="1230">
        <f t="shared" si="1213"/>
        <v>0</v>
      </c>
      <c r="DLI1907" s="1193"/>
      <c r="DLJ1907" s="1193"/>
      <c r="DLK1907" s="2164" t="s">
        <v>786</v>
      </c>
      <c r="DLL1907" s="1436" t="s">
        <v>745</v>
      </c>
      <c r="DLM1907" s="2165">
        <v>0</v>
      </c>
      <c r="DLN1907" s="2165">
        <v>12106</v>
      </c>
      <c r="DLO1907" s="2166">
        <v>0</v>
      </c>
      <c r="DLP1907" s="1230">
        <f t="shared" si="1215"/>
        <v>0</v>
      </c>
      <c r="DLQ1907" s="1193"/>
      <c r="DLR1907" s="1193"/>
      <c r="DLS1907" s="2164" t="s">
        <v>786</v>
      </c>
      <c r="DLT1907" s="1436" t="s">
        <v>745</v>
      </c>
      <c r="DLU1907" s="2165">
        <v>0</v>
      </c>
      <c r="DLV1907" s="2165">
        <v>12106</v>
      </c>
      <c r="DLW1907" s="2166">
        <v>0</v>
      </c>
      <c r="DLX1907" s="1230">
        <f t="shared" si="1217"/>
        <v>0</v>
      </c>
      <c r="DLY1907" s="1193"/>
      <c r="DLZ1907" s="1193"/>
      <c r="DMA1907" s="2164" t="s">
        <v>786</v>
      </c>
      <c r="DMB1907" s="1436" t="s">
        <v>745</v>
      </c>
      <c r="DMC1907" s="2165">
        <v>0</v>
      </c>
      <c r="DMD1907" s="2165">
        <v>12106</v>
      </c>
      <c r="DME1907" s="2166">
        <v>0</v>
      </c>
      <c r="DMF1907" s="1230">
        <f t="shared" si="1219"/>
        <v>0</v>
      </c>
      <c r="DMG1907" s="1193"/>
      <c r="DMH1907" s="1193"/>
      <c r="DMI1907" s="2164" t="s">
        <v>786</v>
      </c>
      <c r="DMJ1907" s="1436" t="s">
        <v>745</v>
      </c>
      <c r="DMK1907" s="2165">
        <v>0</v>
      </c>
      <c r="DML1907" s="2165">
        <v>12106</v>
      </c>
      <c r="DMM1907" s="2166">
        <v>0</v>
      </c>
      <c r="DMN1907" s="1230">
        <f t="shared" si="1221"/>
        <v>0</v>
      </c>
      <c r="DMO1907" s="1193"/>
      <c r="DMP1907" s="1193"/>
      <c r="DMQ1907" s="2164" t="s">
        <v>786</v>
      </c>
      <c r="DMR1907" s="1436" t="s">
        <v>745</v>
      </c>
      <c r="DMS1907" s="2165">
        <v>0</v>
      </c>
      <c r="DMT1907" s="2165">
        <v>12106</v>
      </c>
      <c r="DMU1907" s="2166">
        <v>0</v>
      </c>
      <c r="DMV1907" s="1230">
        <f t="shared" si="1223"/>
        <v>0</v>
      </c>
      <c r="DMW1907" s="1193"/>
      <c r="DMX1907" s="1193"/>
      <c r="DMY1907" s="2164" t="s">
        <v>786</v>
      </c>
      <c r="DMZ1907" s="1436" t="s">
        <v>745</v>
      </c>
      <c r="DNA1907" s="2165">
        <v>0</v>
      </c>
      <c r="DNB1907" s="2165">
        <v>12106</v>
      </c>
      <c r="DNC1907" s="2166">
        <v>0</v>
      </c>
      <c r="DND1907" s="1230">
        <f t="shared" si="1225"/>
        <v>0</v>
      </c>
      <c r="DNE1907" s="1193"/>
      <c r="DNF1907" s="1193"/>
      <c r="DNG1907" s="2164" t="s">
        <v>786</v>
      </c>
      <c r="DNH1907" s="1436" t="s">
        <v>745</v>
      </c>
      <c r="DNI1907" s="2165">
        <v>0</v>
      </c>
      <c r="DNJ1907" s="2165">
        <v>12106</v>
      </c>
      <c r="DNK1907" s="2166">
        <v>0</v>
      </c>
      <c r="DNL1907" s="1230">
        <f t="shared" si="1227"/>
        <v>0</v>
      </c>
      <c r="DNM1907" s="1193"/>
      <c r="DNN1907" s="1193"/>
      <c r="DNO1907" s="2164" t="s">
        <v>786</v>
      </c>
      <c r="DNP1907" s="1436" t="s">
        <v>745</v>
      </c>
      <c r="DNQ1907" s="2165">
        <v>0</v>
      </c>
      <c r="DNR1907" s="2165">
        <v>12106</v>
      </c>
      <c r="DNS1907" s="2166">
        <v>0</v>
      </c>
      <c r="DNT1907" s="1230">
        <f t="shared" si="1229"/>
        <v>0</v>
      </c>
      <c r="DNU1907" s="1193"/>
      <c r="DNV1907" s="1193"/>
      <c r="DNW1907" s="2164" t="s">
        <v>786</v>
      </c>
      <c r="DNX1907" s="1436" t="s">
        <v>745</v>
      </c>
      <c r="DNY1907" s="2165">
        <v>0</v>
      </c>
      <c r="DNZ1907" s="2165">
        <v>12106</v>
      </c>
      <c r="DOA1907" s="2166">
        <v>0</v>
      </c>
      <c r="DOB1907" s="1230">
        <f t="shared" si="1231"/>
        <v>0</v>
      </c>
      <c r="DOC1907" s="1193"/>
      <c r="DOD1907" s="1193"/>
      <c r="DOE1907" s="2164" t="s">
        <v>786</v>
      </c>
      <c r="DOF1907" s="1436" t="s">
        <v>745</v>
      </c>
      <c r="DOG1907" s="2165">
        <v>0</v>
      </c>
      <c r="DOH1907" s="2165">
        <v>12106</v>
      </c>
      <c r="DOI1907" s="2166">
        <v>0</v>
      </c>
      <c r="DOJ1907" s="1230">
        <f t="shared" si="1233"/>
        <v>0</v>
      </c>
      <c r="DOK1907" s="1193"/>
      <c r="DOL1907" s="1193"/>
      <c r="DOM1907" s="2164" t="s">
        <v>786</v>
      </c>
      <c r="DON1907" s="1436" t="s">
        <v>745</v>
      </c>
      <c r="DOO1907" s="2165">
        <v>0</v>
      </c>
      <c r="DOP1907" s="2165">
        <v>12106</v>
      </c>
      <c r="DOQ1907" s="2166">
        <v>0</v>
      </c>
      <c r="DOR1907" s="1230">
        <f t="shared" si="1235"/>
        <v>0</v>
      </c>
      <c r="DOS1907" s="1193"/>
      <c r="DOT1907" s="1193"/>
      <c r="DOU1907" s="2164" t="s">
        <v>786</v>
      </c>
      <c r="DOV1907" s="1436" t="s">
        <v>745</v>
      </c>
      <c r="DOW1907" s="2165">
        <v>0</v>
      </c>
      <c r="DOX1907" s="2165">
        <v>12106</v>
      </c>
      <c r="DOY1907" s="2166">
        <v>0</v>
      </c>
      <c r="DOZ1907" s="1230">
        <f t="shared" si="1237"/>
        <v>0</v>
      </c>
      <c r="DPA1907" s="1193"/>
      <c r="DPB1907" s="1193"/>
      <c r="DPC1907" s="2164" t="s">
        <v>786</v>
      </c>
      <c r="DPD1907" s="1436" t="s">
        <v>745</v>
      </c>
      <c r="DPE1907" s="2165">
        <v>0</v>
      </c>
      <c r="DPF1907" s="2165">
        <v>12106</v>
      </c>
      <c r="DPG1907" s="2166">
        <v>0</v>
      </c>
      <c r="DPH1907" s="1230">
        <f t="shared" si="1239"/>
        <v>0</v>
      </c>
      <c r="DPI1907" s="1193"/>
      <c r="DPJ1907" s="1193"/>
      <c r="DPK1907" s="2164" t="s">
        <v>786</v>
      </c>
      <c r="DPL1907" s="1436" t="s">
        <v>745</v>
      </c>
      <c r="DPM1907" s="2165">
        <v>0</v>
      </c>
      <c r="DPN1907" s="2165">
        <v>12106</v>
      </c>
      <c r="DPO1907" s="2166">
        <v>0</v>
      </c>
      <c r="DPP1907" s="1230">
        <f t="shared" si="1241"/>
        <v>0</v>
      </c>
      <c r="DPQ1907" s="1193"/>
      <c r="DPR1907" s="1193"/>
      <c r="DPS1907" s="2164" t="s">
        <v>786</v>
      </c>
      <c r="DPT1907" s="1436" t="s">
        <v>745</v>
      </c>
      <c r="DPU1907" s="2165">
        <v>0</v>
      </c>
      <c r="DPV1907" s="2165">
        <v>12106</v>
      </c>
      <c r="DPW1907" s="2166">
        <v>0</v>
      </c>
      <c r="DPX1907" s="1230">
        <f t="shared" si="1243"/>
        <v>0</v>
      </c>
      <c r="DPY1907" s="1193"/>
      <c r="DPZ1907" s="1193"/>
      <c r="DQA1907" s="2164" t="s">
        <v>786</v>
      </c>
      <c r="DQB1907" s="1436" t="s">
        <v>745</v>
      </c>
      <c r="DQC1907" s="2165">
        <v>0</v>
      </c>
      <c r="DQD1907" s="2165">
        <v>12106</v>
      </c>
      <c r="DQE1907" s="2166">
        <v>0</v>
      </c>
      <c r="DQF1907" s="1230">
        <f t="shared" si="1245"/>
        <v>0</v>
      </c>
      <c r="DQG1907" s="1193"/>
      <c r="DQH1907" s="1193"/>
      <c r="DQI1907" s="2164" t="s">
        <v>786</v>
      </c>
      <c r="DQJ1907" s="1436" t="s">
        <v>745</v>
      </c>
      <c r="DQK1907" s="2165">
        <v>0</v>
      </c>
      <c r="DQL1907" s="2165">
        <v>12106</v>
      </c>
      <c r="DQM1907" s="2166">
        <v>0</v>
      </c>
      <c r="DQN1907" s="1230">
        <f t="shared" si="1247"/>
        <v>0</v>
      </c>
      <c r="DQO1907" s="1193"/>
      <c r="DQP1907" s="1193"/>
      <c r="DQQ1907" s="2164" t="s">
        <v>786</v>
      </c>
      <c r="DQR1907" s="1436" t="s">
        <v>745</v>
      </c>
      <c r="DQS1907" s="2165">
        <v>0</v>
      </c>
      <c r="DQT1907" s="2165">
        <v>12106</v>
      </c>
      <c r="DQU1907" s="2166">
        <v>0</v>
      </c>
      <c r="DQV1907" s="1230">
        <f t="shared" si="1249"/>
        <v>0</v>
      </c>
      <c r="DQW1907" s="1193"/>
      <c r="DQX1907" s="1193"/>
      <c r="DQY1907" s="2164" t="s">
        <v>786</v>
      </c>
      <c r="DQZ1907" s="1436" t="s">
        <v>745</v>
      </c>
      <c r="DRA1907" s="2165">
        <v>0</v>
      </c>
      <c r="DRB1907" s="2165">
        <v>12106</v>
      </c>
      <c r="DRC1907" s="2166">
        <v>0</v>
      </c>
      <c r="DRD1907" s="1230">
        <f t="shared" si="1251"/>
        <v>0</v>
      </c>
      <c r="DRE1907" s="1193"/>
      <c r="DRF1907" s="1193"/>
      <c r="DRG1907" s="2164" t="s">
        <v>786</v>
      </c>
      <c r="DRH1907" s="1436" t="s">
        <v>745</v>
      </c>
      <c r="DRI1907" s="2165">
        <v>0</v>
      </c>
      <c r="DRJ1907" s="2165">
        <v>12106</v>
      </c>
      <c r="DRK1907" s="2166">
        <v>0</v>
      </c>
      <c r="DRL1907" s="1230">
        <f t="shared" si="1253"/>
        <v>0</v>
      </c>
      <c r="DRM1907" s="1193"/>
      <c r="DRN1907" s="1193"/>
      <c r="DRO1907" s="2164" t="s">
        <v>786</v>
      </c>
      <c r="DRP1907" s="1436" t="s">
        <v>745</v>
      </c>
      <c r="DRQ1907" s="2165">
        <v>0</v>
      </c>
      <c r="DRR1907" s="2165">
        <v>12106</v>
      </c>
      <c r="DRS1907" s="2166">
        <v>0</v>
      </c>
      <c r="DRT1907" s="1230">
        <f t="shared" si="1255"/>
        <v>0</v>
      </c>
      <c r="DRU1907" s="1193"/>
      <c r="DRV1907" s="1193"/>
      <c r="DRW1907" s="2164" t="s">
        <v>786</v>
      </c>
      <c r="DRX1907" s="1436" t="s">
        <v>745</v>
      </c>
      <c r="DRY1907" s="2165">
        <v>0</v>
      </c>
      <c r="DRZ1907" s="2165">
        <v>12106</v>
      </c>
      <c r="DSA1907" s="2166">
        <v>0</v>
      </c>
      <c r="DSB1907" s="1230">
        <f t="shared" si="1257"/>
        <v>0</v>
      </c>
      <c r="DSC1907" s="1193"/>
      <c r="DSD1907" s="1193"/>
      <c r="DSE1907" s="2164" t="s">
        <v>786</v>
      </c>
      <c r="DSF1907" s="1436" t="s">
        <v>745</v>
      </c>
      <c r="DSG1907" s="2165">
        <v>0</v>
      </c>
      <c r="DSH1907" s="2165">
        <v>12106</v>
      </c>
      <c r="DSI1907" s="2166">
        <v>0</v>
      </c>
      <c r="DSJ1907" s="1230">
        <f t="shared" si="1259"/>
        <v>0</v>
      </c>
      <c r="DSK1907" s="1193"/>
      <c r="DSL1907" s="1193"/>
      <c r="DSM1907" s="2164" t="s">
        <v>786</v>
      </c>
      <c r="DSN1907" s="1436" t="s">
        <v>745</v>
      </c>
      <c r="DSO1907" s="2165">
        <v>0</v>
      </c>
      <c r="DSP1907" s="2165">
        <v>12106</v>
      </c>
      <c r="DSQ1907" s="2166">
        <v>0</v>
      </c>
      <c r="DSR1907" s="1230">
        <f t="shared" si="1261"/>
        <v>0</v>
      </c>
      <c r="DSS1907" s="1193"/>
      <c r="DST1907" s="1193"/>
      <c r="DSU1907" s="2164" t="s">
        <v>786</v>
      </c>
      <c r="DSV1907" s="1436" t="s">
        <v>745</v>
      </c>
      <c r="DSW1907" s="2165">
        <v>0</v>
      </c>
      <c r="DSX1907" s="2165">
        <v>12106</v>
      </c>
      <c r="DSY1907" s="2166">
        <v>0</v>
      </c>
      <c r="DSZ1907" s="1230">
        <f t="shared" si="1263"/>
        <v>0</v>
      </c>
      <c r="DTA1907" s="1193"/>
      <c r="DTB1907" s="1193"/>
      <c r="DTC1907" s="2164" t="s">
        <v>786</v>
      </c>
      <c r="DTD1907" s="1436" t="s">
        <v>745</v>
      </c>
      <c r="DTE1907" s="2165">
        <v>0</v>
      </c>
      <c r="DTF1907" s="2165">
        <v>12106</v>
      </c>
      <c r="DTG1907" s="2166">
        <v>0</v>
      </c>
      <c r="DTH1907" s="1230">
        <f t="shared" si="1265"/>
        <v>0</v>
      </c>
      <c r="DTI1907" s="1193"/>
      <c r="DTJ1907" s="1193"/>
      <c r="DTK1907" s="2164" t="s">
        <v>786</v>
      </c>
      <c r="DTL1907" s="1436" t="s">
        <v>745</v>
      </c>
      <c r="DTM1907" s="2165">
        <v>0</v>
      </c>
      <c r="DTN1907" s="2165">
        <v>12106</v>
      </c>
      <c r="DTO1907" s="2166">
        <v>0</v>
      </c>
      <c r="DTP1907" s="1230">
        <f t="shared" si="1267"/>
        <v>0</v>
      </c>
      <c r="DTQ1907" s="1193"/>
      <c r="DTR1907" s="1193"/>
      <c r="DTS1907" s="2164" t="s">
        <v>786</v>
      </c>
      <c r="DTT1907" s="1436" t="s">
        <v>745</v>
      </c>
      <c r="DTU1907" s="2165">
        <v>0</v>
      </c>
      <c r="DTV1907" s="2165">
        <v>12106</v>
      </c>
      <c r="DTW1907" s="2166">
        <v>0</v>
      </c>
      <c r="DTX1907" s="1230">
        <f t="shared" si="1269"/>
        <v>0</v>
      </c>
      <c r="DTY1907" s="1193"/>
      <c r="DTZ1907" s="1193"/>
      <c r="DUA1907" s="2164" t="s">
        <v>786</v>
      </c>
      <c r="DUB1907" s="1436" t="s">
        <v>745</v>
      </c>
      <c r="DUC1907" s="2165">
        <v>0</v>
      </c>
      <c r="DUD1907" s="2165">
        <v>12106</v>
      </c>
      <c r="DUE1907" s="2166">
        <v>0</v>
      </c>
      <c r="DUF1907" s="1230">
        <f t="shared" si="1271"/>
        <v>0</v>
      </c>
      <c r="DUG1907" s="1193"/>
      <c r="DUH1907" s="1193"/>
      <c r="DUI1907" s="2164" t="s">
        <v>786</v>
      </c>
      <c r="DUJ1907" s="1436" t="s">
        <v>745</v>
      </c>
      <c r="DUK1907" s="2165">
        <v>0</v>
      </c>
      <c r="DUL1907" s="2165">
        <v>12106</v>
      </c>
      <c r="DUM1907" s="2166">
        <v>0</v>
      </c>
      <c r="DUN1907" s="1230">
        <f t="shared" si="1273"/>
        <v>0</v>
      </c>
      <c r="DUO1907" s="1193"/>
      <c r="DUP1907" s="1193"/>
      <c r="DUQ1907" s="2164" t="s">
        <v>786</v>
      </c>
      <c r="DUR1907" s="1436" t="s">
        <v>745</v>
      </c>
      <c r="DUS1907" s="2165">
        <v>0</v>
      </c>
      <c r="DUT1907" s="2165">
        <v>12106</v>
      </c>
      <c r="DUU1907" s="2166">
        <v>0</v>
      </c>
      <c r="DUV1907" s="1230">
        <f t="shared" si="1275"/>
        <v>0</v>
      </c>
      <c r="DUW1907" s="1193"/>
      <c r="DUX1907" s="1193"/>
      <c r="DUY1907" s="2164" t="s">
        <v>786</v>
      </c>
      <c r="DUZ1907" s="1436" t="s">
        <v>745</v>
      </c>
      <c r="DVA1907" s="2165">
        <v>0</v>
      </c>
      <c r="DVB1907" s="2165">
        <v>12106</v>
      </c>
      <c r="DVC1907" s="2166">
        <v>0</v>
      </c>
      <c r="DVD1907" s="1230">
        <f t="shared" si="1277"/>
        <v>0</v>
      </c>
      <c r="DVE1907" s="1193"/>
      <c r="DVF1907" s="1193"/>
      <c r="DVG1907" s="2164" t="s">
        <v>786</v>
      </c>
      <c r="DVH1907" s="1436" t="s">
        <v>745</v>
      </c>
      <c r="DVI1907" s="2165">
        <v>0</v>
      </c>
      <c r="DVJ1907" s="2165">
        <v>12106</v>
      </c>
      <c r="DVK1907" s="2166">
        <v>0</v>
      </c>
      <c r="DVL1907" s="1230">
        <f t="shared" si="1279"/>
        <v>0</v>
      </c>
      <c r="DVM1907" s="1193"/>
      <c r="DVN1907" s="1193"/>
      <c r="DVO1907" s="2164" t="s">
        <v>786</v>
      </c>
      <c r="DVP1907" s="1436" t="s">
        <v>745</v>
      </c>
      <c r="DVQ1907" s="2165">
        <v>0</v>
      </c>
      <c r="DVR1907" s="2165">
        <v>12106</v>
      </c>
      <c r="DVS1907" s="2166">
        <v>0</v>
      </c>
      <c r="DVT1907" s="1230">
        <f t="shared" si="1281"/>
        <v>0</v>
      </c>
      <c r="DVU1907" s="1193"/>
      <c r="DVV1907" s="1193"/>
      <c r="DVW1907" s="2164" t="s">
        <v>786</v>
      </c>
      <c r="DVX1907" s="1436" t="s">
        <v>745</v>
      </c>
      <c r="DVY1907" s="2165">
        <v>0</v>
      </c>
      <c r="DVZ1907" s="2165">
        <v>12106</v>
      </c>
      <c r="DWA1907" s="2166">
        <v>0</v>
      </c>
      <c r="DWB1907" s="1230">
        <f t="shared" si="1283"/>
        <v>0</v>
      </c>
      <c r="DWC1907" s="1193"/>
      <c r="DWD1907" s="1193"/>
      <c r="DWE1907" s="2164" t="s">
        <v>786</v>
      </c>
      <c r="DWF1907" s="1436" t="s">
        <v>745</v>
      </c>
      <c r="DWG1907" s="2165">
        <v>0</v>
      </c>
      <c r="DWH1907" s="2165">
        <v>12106</v>
      </c>
      <c r="DWI1907" s="2166">
        <v>0</v>
      </c>
      <c r="DWJ1907" s="1230">
        <f t="shared" si="1285"/>
        <v>0</v>
      </c>
      <c r="DWK1907" s="1193"/>
      <c r="DWL1907" s="1193"/>
      <c r="DWM1907" s="2164" t="s">
        <v>786</v>
      </c>
      <c r="DWN1907" s="1436" t="s">
        <v>745</v>
      </c>
      <c r="DWO1907" s="2165">
        <v>0</v>
      </c>
      <c r="DWP1907" s="2165">
        <v>12106</v>
      </c>
      <c r="DWQ1907" s="2166">
        <v>0</v>
      </c>
      <c r="DWR1907" s="1230">
        <f t="shared" si="1287"/>
        <v>0</v>
      </c>
      <c r="DWS1907" s="1193"/>
      <c r="DWT1907" s="1193"/>
      <c r="DWU1907" s="2164" t="s">
        <v>786</v>
      </c>
      <c r="DWV1907" s="1436" t="s">
        <v>745</v>
      </c>
      <c r="DWW1907" s="2165">
        <v>0</v>
      </c>
      <c r="DWX1907" s="2165">
        <v>12106</v>
      </c>
      <c r="DWY1907" s="2166">
        <v>0</v>
      </c>
      <c r="DWZ1907" s="1230">
        <f t="shared" si="1289"/>
        <v>0</v>
      </c>
      <c r="DXA1907" s="1193"/>
      <c r="DXB1907" s="1193"/>
      <c r="DXC1907" s="2164" t="s">
        <v>786</v>
      </c>
      <c r="DXD1907" s="1436" t="s">
        <v>745</v>
      </c>
      <c r="DXE1907" s="2165">
        <v>0</v>
      </c>
      <c r="DXF1907" s="2165">
        <v>12106</v>
      </c>
      <c r="DXG1907" s="2166">
        <v>0</v>
      </c>
      <c r="DXH1907" s="1230">
        <f t="shared" si="1291"/>
        <v>0</v>
      </c>
      <c r="DXI1907" s="1193"/>
      <c r="DXJ1907" s="1193"/>
      <c r="DXK1907" s="2164" t="s">
        <v>786</v>
      </c>
      <c r="DXL1907" s="1436" t="s">
        <v>745</v>
      </c>
      <c r="DXM1907" s="2165">
        <v>0</v>
      </c>
      <c r="DXN1907" s="2165">
        <v>12106</v>
      </c>
      <c r="DXO1907" s="2166">
        <v>0</v>
      </c>
      <c r="DXP1907" s="1230">
        <f t="shared" si="1293"/>
        <v>0</v>
      </c>
      <c r="DXQ1907" s="1193"/>
      <c r="DXR1907" s="1193"/>
      <c r="DXS1907" s="2164" t="s">
        <v>786</v>
      </c>
      <c r="DXT1907" s="1436" t="s">
        <v>745</v>
      </c>
      <c r="DXU1907" s="2165">
        <v>0</v>
      </c>
      <c r="DXV1907" s="2165">
        <v>12106</v>
      </c>
      <c r="DXW1907" s="2166">
        <v>0</v>
      </c>
      <c r="DXX1907" s="1230">
        <f t="shared" si="1295"/>
        <v>0</v>
      </c>
      <c r="DXY1907" s="1193"/>
      <c r="DXZ1907" s="1193"/>
      <c r="DYA1907" s="2164" t="s">
        <v>786</v>
      </c>
      <c r="DYB1907" s="1436" t="s">
        <v>745</v>
      </c>
      <c r="DYC1907" s="2165">
        <v>0</v>
      </c>
      <c r="DYD1907" s="2165">
        <v>12106</v>
      </c>
      <c r="DYE1907" s="2166">
        <v>0</v>
      </c>
      <c r="DYF1907" s="1230">
        <f t="shared" si="1297"/>
        <v>0</v>
      </c>
      <c r="DYG1907" s="1193"/>
      <c r="DYH1907" s="1193"/>
      <c r="DYI1907" s="2164" t="s">
        <v>786</v>
      </c>
      <c r="DYJ1907" s="1436" t="s">
        <v>745</v>
      </c>
      <c r="DYK1907" s="2165">
        <v>0</v>
      </c>
      <c r="DYL1907" s="2165">
        <v>12106</v>
      </c>
      <c r="DYM1907" s="2166">
        <v>0</v>
      </c>
      <c r="DYN1907" s="1230">
        <f t="shared" si="1299"/>
        <v>0</v>
      </c>
      <c r="DYO1907" s="1193"/>
      <c r="DYP1907" s="1193"/>
      <c r="DYQ1907" s="2164" t="s">
        <v>786</v>
      </c>
      <c r="DYR1907" s="1436" t="s">
        <v>745</v>
      </c>
      <c r="DYS1907" s="2165">
        <v>0</v>
      </c>
      <c r="DYT1907" s="2165">
        <v>12106</v>
      </c>
      <c r="DYU1907" s="2166">
        <v>0</v>
      </c>
      <c r="DYV1907" s="1230">
        <f t="shared" si="1301"/>
        <v>0</v>
      </c>
      <c r="DYW1907" s="1193"/>
      <c r="DYX1907" s="1193"/>
      <c r="DYY1907" s="2164" t="s">
        <v>786</v>
      </c>
      <c r="DYZ1907" s="1436" t="s">
        <v>745</v>
      </c>
      <c r="DZA1907" s="2165">
        <v>0</v>
      </c>
      <c r="DZB1907" s="2165">
        <v>12106</v>
      </c>
      <c r="DZC1907" s="2166">
        <v>0</v>
      </c>
      <c r="DZD1907" s="1230">
        <f t="shared" si="1303"/>
        <v>0</v>
      </c>
      <c r="DZE1907" s="1193"/>
      <c r="DZF1907" s="1193"/>
      <c r="DZG1907" s="2164" t="s">
        <v>786</v>
      </c>
      <c r="DZH1907" s="1436" t="s">
        <v>745</v>
      </c>
      <c r="DZI1907" s="2165">
        <v>0</v>
      </c>
      <c r="DZJ1907" s="2165">
        <v>12106</v>
      </c>
      <c r="DZK1907" s="2166">
        <v>0</v>
      </c>
      <c r="DZL1907" s="1230">
        <f t="shared" si="1305"/>
        <v>0</v>
      </c>
      <c r="DZM1907" s="1193"/>
      <c r="DZN1907" s="1193"/>
      <c r="DZO1907" s="2164" t="s">
        <v>786</v>
      </c>
      <c r="DZP1907" s="1436" t="s">
        <v>745</v>
      </c>
      <c r="DZQ1907" s="2165">
        <v>0</v>
      </c>
      <c r="DZR1907" s="2165">
        <v>12106</v>
      </c>
      <c r="DZS1907" s="2166">
        <v>0</v>
      </c>
      <c r="DZT1907" s="1230">
        <f t="shared" si="1307"/>
        <v>0</v>
      </c>
      <c r="DZU1907" s="1193"/>
      <c r="DZV1907" s="1193"/>
      <c r="DZW1907" s="2164" t="s">
        <v>786</v>
      </c>
      <c r="DZX1907" s="1436" t="s">
        <v>745</v>
      </c>
      <c r="DZY1907" s="2165">
        <v>0</v>
      </c>
      <c r="DZZ1907" s="2165">
        <v>12106</v>
      </c>
      <c r="EAA1907" s="2166">
        <v>0</v>
      </c>
      <c r="EAB1907" s="1230">
        <f t="shared" si="1309"/>
        <v>0</v>
      </c>
      <c r="EAC1907" s="1193"/>
      <c r="EAD1907" s="1193"/>
      <c r="EAE1907" s="2164" t="s">
        <v>786</v>
      </c>
      <c r="EAF1907" s="1436" t="s">
        <v>745</v>
      </c>
      <c r="EAG1907" s="2165">
        <v>0</v>
      </c>
      <c r="EAH1907" s="2165">
        <v>12106</v>
      </c>
      <c r="EAI1907" s="2166">
        <v>0</v>
      </c>
      <c r="EAJ1907" s="1230">
        <f t="shared" si="1311"/>
        <v>0</v>
      </c>
      <c r="EAK1907" s="1193"/>
      <c r="EAL1907" s="1193"/>
      <c r="EAM1907" s="2164" t="s">
        <v>786</v>
      </c>
      <c r="EAN1907" s="1436" t="s">
        <v>745</v>
      </c>
      <c r="EAO1907" s="2165">
        <v>0</v>
      </c>
      <c r="EAP1907" s="2165">
        <v>12106</v>
      </c>
      <c r="EAQ1907" s="2166">
        <v>0</v>
      </c>
      <c r="EAR1907" s="1230">
        <f t="shared" si="1313"/>
        <v>0</v>
      </c>
      <c r="EAS1907" s="1193"/>
      <c r="EAT1907" s="1193"/>
      <c r="EAU1907" s="2164" t="s">
        <v>786</v>
      </c>
      <c r="EAV1907" s="1436" t="s">
        <v>745</v>
      </c>
      <c r="EAW1907" s="2165">
        <v>0</v>
      </c>
      <c r="EAX1907" s="2165">
        <v>12106</v>
      </c>
      <c r="EAY1907" s="2166">
        <v>0</v>
      </c>
      <c r="EAZ1907" s="1230">
        <f t="shared" si="1315"/>
        <v>0</v>
      </c>
      <c r="EBA1907" s="1193"/>
      <c r="EBB1907" s="1193"/>
      <c r="EBC1907" s="2164" t="s">
        <v>786</v>
      </c>
      <c r="EBD1907" s="1436" t="s">
        <v>745</v>
      </c>
      <c r="EBE1907" s="2165">
        <v>0</v>
      </c>
      <c r="EBF1907" s="2165">
        <v>12106</v>
      </c>
      <c r="EBG1907" s="2166">
        <v>0</v>
      </c>
      <c r="EBH1907" s="1230">
        <f t="shared" si="1317"/>
        <v>0</v>
      </c>
      <c r="EBI1907" s="1193"/>
      <c r="EBJ1907" s="1193"/>
      <c r="EBK1907" s="2164" t="s">
        <v>786</v>
      </c>
      <c r="EBL1907" s="1436" t="s">
        <v>745</v>
      </c>
      <c r="EBM1907" s="2165">
        <v>0</v>
      </c>
      <c r="EBN1907" s="2165">
        <v>12106</v>
      </c>
      <c r="EBO1907" s="2166">
        <v>0</v>
      </c>
      <c r="EBP1907" s="1230">
        <f t="shared" si="1319"/>
        <v>0</v>
      </c>
      <c r="EBQ1907" s="1193"/>
      <c r="EBR1907" s="1193"/>
      <c r="EBS1907" s="2164" t="s">
        <v>786</v>
      </c>
      <c r="EBT1907" s="1436" t="s">
        <v>745</v>
      </c>
      <c r="EBU1907" s="2165">
        <v>0</v>
      </c>
      <c r="EBV1907" s="2165">
        <v>12106</v>
      </c>
      <c r="EBW1907" s="2166">
        <v>0</v>
      </c>
      <c r="EBX1907" s="1230">
        <f t="shared" si="1321"/>
        <v>0</v>
      </c>
      <c r="EBY1907" s="1193"/>
      <c r="EBZ1907" s="1193"/>
      <c r="ECA1907" s="2164" t="s">
        <v>786</v>
      </c>
      <c r="ECB1907" s="1436" t="s">
        <v>745</v>
      </c>
      <c r="ECC1907" s="2165">
        <v>0</v>
      </c>
      <c r="ECD1907" s="2165">
        <v>12106</v>
      </c>
      <c r="ECE1907" s="2166">
        <v>0</v>
      </c>
      <c r="ECF1907" s="1230">
        <f t="shared" si="1323"/>
        <v>0</v>
      </c>
      <c r="ECG1907" s="1193"/>
      <c r="ECH1907" s="1193"/>
      <c r="ECI1907" s="2164" t="s">
        <v>786</v>
      </c>
      <c r="ECJ1907" s="1436" t="s">
        <v>745</v>
      </c>
      <c r="ECK1907" s="2165">
        <v>0</v>
      </c>
      <c r="ECL1907" s="2165">
        <v>12106</v>
      </c>
      <c r="ECM1907" s="2166">
        <v>0</v>
      </c>
      <c r="ECN1907" s="1230">
        <f t="shared" si="1325"/>
        <v>0</v>
      </c>
      <c r="ECO1907" s="1193"/>
      <c r="ECP1907" s="1193"/>
      <c r="ECQ1907" s="2164" t="s">
        <v>786</v>
      </c>
      <c r="ECR1907" s="1436" t="s">
        <v>745</v>
      </c>
      <c r="ECS1907" s="2165">
        <v>0</v>
      </c>
      <c r="ECT1907" s="2165">
        <v>12106</v>
      </c>
      <c r="ECU1907" s="2166">
        <v>0</v>
      </c>
      <c r="ECV1907" s="1230">
        <f t="shared" si="1327"/>
        <v>0</v>
      </c>
      <c r="ECW1907" s="1193"/>
      <c r="ECX1907" s="1193"/>
      <c r="ECY1907" s="2164" t="s">
        <v>786</v>
      </c>
      <c r="ECZ1907" s="1436" t="s">
        <v>745</v>
      </c>
      <c r="EDA1907" s="2165">
        <v>0</v>
      </c>
      <c r="EDB1907" s="2165">
        <v>12106</v>
      </c>
      <c r="EDC1907" s="2166">
        <v>0</v>
      </c>
      <c r="EDD1907" s="1230">
        <f t="shared" si="1329"/>
        <v>0</v>
      </c>
      <c r="EDE1907" s="1193"/>
      <c r="EDF1907" s="1193"/>
      <c r="EDG1907" s="2164" t="s">
        <v>786</v>
      </c>
      <c r="EDH1907" s="1436" t="s">
        <v>745</v>
      </c>
      <c r="EDI1907" s="2165">
        <v>0</v>
      </c>
      <c r="EDJ1907" s="2165">
        <v>12106</v>
      </c>
      <c r="EDK1907" s="2166">
        <v>0</v>
      </c>
      <c r="EDL1907" s="1230">
        <f t="shared" si="1331"/>
        <v>0</v>
      </c>
      <c r="EDM1907" s="1193"/>
      <c r="EDN1907" s="1193"/>
      <c r="EDO1907" s="2164" t="s">
        <v>786</v>
      </c>
      <c r="EDP1907" s="1436" t="s">
        <v>745</v>
      </c>
      <c r="EDQ1907" s="2165">
        <v>0</v>
      </c>
      <c r="EDR1907" s="2165">
        <v>12106</v>
      </c>
      <c r="EDS1907" s="2166">
        <v>0</v>
      </c>
      <c r="EDT1907" s="1230">
        <f t="shared" si="1333"/>
        <v>0</v>
      </c>
      <c r="EDU1907" s="1193"/>
      <c r="EDV1907" s="1193"/>
      <c r="EDW1907" s="2164" t="s">
        <v>786</v>
      </c>
      <c r="EDX1907" s="1436" t="s">
        <v>745</v>
      </c>
      <c r="EDY1907" s="2165">
        <v>0</v>
      </c>
      <c r="EDZ1907" s="2165">
        <v>12106</v>
      </c>
      <c r="EEA1907" s="2166">
        <v>0</v>
      </c>
      <c r="EEB1907" s="1230">
        <f t="shared" si="1335"/>
        <v>0</v>
      </c>
      <c r="EEC1907" s="1193"/>
      <c r="EED1907" s="1193"/>
      <c r="EEE1907" s="2164" t="s">
        <v>786</v>
      </c>
      <c r="EEF1907" s="1436" t="s">
        <v>745</v>
      </c>
      <c r="EEG1907" s="2165">
        <v>0</v>
      </c>
      <c r="EEH1907" s="2165">
        <v>12106</v>
      </c>
      <c r="EEI1907" s="2166">
        <v>0</v>
      </c>
      <c r="EEJ1907" s="1230">
        <f t="shared" si="1337"/>
        <v>0</v>
      </c>
      <c r="EEK1907" s="1193"/>
      <c r="EEL1907" s="1193"/>
      <c r="EEM1907" s="2164" t="s">
        <v>786</v>
      </c>
      <c r="EEN1907" s="1436" t="s">
        <v>745</v>
      </c>
      <c r="EEO1907" s="2165">
        <v>0</v>
      </c>
      <c r="EEP1907" s="2165">
        <v>12106</v>
      </c>
      <c r="EEQ1907" s="2166">
        <v>0</v>
      </c>
      <c r="EER1907" s="1230">
        <f t="shared" si="1339"/>
        <v>0</v>
      </c>
      <c r="EES1907" s="1193"/>
      <c r="EET1907" s="1193"/>
      <c r="EEU1907" s="2164" t="s">
        <v>786</v>
      </c>
      <c r="EEV1907" s="1436" t="s">
        <v>745</v>
      </c>
      <c r="EEW1907" s="2165">
        <v>0</v>
      </c>
      <c r="EEX1907" s="2165">
        <v>12106</v>
      </c>
      <c r="EEY1907" s="2166">
        <v>0</v>
      </c>
      <c r="EEZ1907" s="1230">
        <f t="shared" si="1341"/>
        <v>0</v>
      </c>
      <c r="EFA1907" s="1193"/>
      <c r="EFB1907" s="1193"/>
      <c r="EFC1907" s="2164" t="s">
        <v>786</v>
      </c>
      <c r="EFD1907" s="1436" t="s">
        <v>745</v>
      </c>
      <c r="EFE1907" s="2165">
        <v>0</v>
      </c>
      <c r="EFF1907" s="2165">
        <v>12106</v>
      </c>
      <c r="EFG1907" s="2166">
        <v>0</v>
      </c>
      <c r="EFH1907" s="1230">
        <f t="shared" si="1343"/>
        <v>0</v>
      </c>
      <c r="EFI1907" s="1193"/>
      <c r="EFJ1907" s="1193"/>
      <c r="EFK1907" s="2164" t="s">
        <v>786</v>
      </c>
      <c r="EFL1907" s="1436" t="s">
        <v>745</v>
      </c>
      <c r="EFM1907" s="2165">
        <v>0</v>
      </c>
      <c r="EFN1907" s="2165">
        <v>12106</v>
      </c>
      <c r="EFO1907" s="2166">
        <v>0</v>
      </c>
      <c r="EFP1907" s="1230">
        <f t="shared" si="1345"/>
        <v>0</v>
      </c>
      <c r="EFQ1907" s="1193"/>
      <c r="EFR1907" s="1193"/>
      <c r="EFS1907" s="2164" t="s">
        <v>786</v>
      </c>
      <c r="EFT1907" s="1436" t="s">
        <v>745</v>
      </c>
      <c r="EFU1907" s="2165">
        <v>0</v>
      </c>
      <c r="EFV1907" s="2165">
        <v>12106</v>
      </c>
      <c r="EFW1907" s="2166">
        <v>0</v>
      </c>
      <c r="EFX1907" s="1230">
        <f t="shared" si="1347"/>
        <v>0</v>
      </c>
      <c r="EFY1907" s="1193"/>
      <c r="EFZ1907" s="1193"/>
      <c r="EGA1907" s="2164" t="s">
        <v>786</v>
      </c>
      <c r="EGB1907" s="1436" t="s">
        <v>745</v>
      </c>
      <c r="EGC1907" s="2165">
        <v>0</v>
      </c>
      <c r="EGD1907" s="2165">
        <v>12106</v>
      </c>
      <c r="EGE1907" s="2166">
        <v>0</v>
      </c>
      <c r="EGF1907" s="1230">
        <f t="shared" si="1349"/>
        <v>0</v>
      </c>
      <c r="EGG1907" s="1193"/>
      <c r="EGH1907" s="1193"/>
      <c r="EGI1907" s="2164" t="s">
        <v>786</v>
      </c>
      <c r="EGJ1907" s="1436" t="s">
        <v>745</v>
      </c>
      <c r="EGK1907" s="2165">
        <v>0</v>
      </c>
      <c r="EGL1907" s="2165">
        <v>12106</v>
      </c>
      <c r="EGM1907" s="2166">
        <v>0</v>
      </c>
      <c r="EGN1907" s="1230">
        <f t="shared" si="1351"/>
        <v>0</v>
      </c>
      <c r="EGO1907" s="1193"/>
      <c r="EGP1907" s="1193"/>
      <c r="EGQ1907" s="2164" t="s">
        <v>786</v>
      </c>
      <c r="EGR1907" s="1436" t="s">
        <v>745</v>
      </c>
      <c r="EGS1907" s="2165">
        <v>0</v>
      </c>
      <c r="EGT1907" s="2165">
        <v>12106</v>
      </c>
      <c r="EGU1907" s="2166">
        <v>0</v>
      </c>
      <c r="EGV1907" s="1230">
        <f t="shared" si="1353"/>
        <v>0</v>
      </c>
      <c r="EGW1907" s="1193"/>
      <c r="EGX1907" s="1193"/>
      <c r="EGY1907" s="2164" t="s">
        <v>786</v>
      </c>
      <c r="EGZ1907" s="1436" t="s">
        <v>745</v>
      </c>
      <c r="EHA1907" s="2165">
        <v>0</v>
      </c>
      <c r="EHB1907" s="2165">
        <v>12106</v>
      </c>
      <c r="EHC1907" s="2166">
        <v>0</v>
      </c>
      <c r="EHD1907" s="1230">
        <f t="shared" si="1355"/>
        <v>0</v>
      </c>
      <c r="EHE1907" s="1193"/>
      <c r="EHF1907" s="1193"/>
      <c r="EHG1907" s="2164" t="s">
        <v>786</v>
      </c>
      <c r="EHH1907" s="1436" t="s">
        <v>745</v>
      </c>
      <c r="EHI1907" s="2165">
        <v>0</v>
      </c>
      <c r="EHJ1907" s="2165">
        <v>12106</v>
      </c>
      <c r="EHK1907" s="2166">
        <v>0</v>
      </c>
      <c r="EHL1907" s="1230">
        <f t="shared" si="1357"/>
        <v>0</v>
      </c>
      <c r="EHM1907" s="1193"/>
      <c r="EHN1907" s="1193"/>
      <c r="EHO1907" s="2164" t="s">
        <v>786</v>
      </c>
      <c r="EHP1907" s="1436" t="s">
        <v>745</v>
      </c>
      <c r="EHQ1907" s="2165">
        <v>0</v>
      </c>
      <c r="EHR1907" s="2165">
        <v>12106</v>
      </c>
      <c r="EHS1907" s="2166">
        <v>0</v>
      </c>
      <c r="EHT1907" s="1230">
        <f t="shared" si="1359"/>
        <v>0</v>
      </c>
      <c r="EHU1907" s="1193"/>
      <c r="EHV1907" s="1193"/>
      <c r="EHW1907" s="2164" t="s">
        <v>786</v>
      </c>
      <c r="EHX1907" s="1436" t="s">
        <v>745</v>
      </c>
      <c r="EHY1907" s="2165">
        <v>0</v>
      </c>
      <c r="EHZ1907" s="2165">
        <v>12106</v>
      </c>
      <c r="EIA1907" s="2166">
        <v>0</v>
      </c>
      <c r="EIB1907" s="1230">
        <f t="shared" si="1361"/>
        <v>0</v>
      </c>
      <c r="EIC1907" s="1193"/>
      <c r="EID1907" s="1193"/>
      <c r="EIE1907" s="2164" t="s">
        <v>786</v>
      </c>
      <c r="EIF1907" s="1436" t="s">
        <v>745</v>
      </c>
      <c r="EIG1907" s="2165">
        <v>0</v>
      </c>
      <c r="EIH1907" s="2165">
        <v>12106</v>
      </c>
      <c r="EII1907" s="2166">
        <v>0</v>
      </c>
      <c r="EIJ1907" s="1230">
        <f t="shared" si="1363"/>
        <v>0</v>
      </c>
      <c r="EIK1907" s="1193"/>
      <c r="EIL1907" s="1193"/>
      <c r="EIM1907" s="2164" t="s">
        <v>786</v>
      </c>
      <c r="EIN1907" s="1436" t="s">
        <v>745</v>
      </c>
      <c r="EIO1907" s="2165">
        <v>0</v>
      </c>
      <c r="EIP1907" s="2165">
        <v>12106</v>
      </c>
      <c r="EIQ1907" s="2166">
        <v>0</v>
      </c>
      <c r="EIR1907" s="1230">
        <f t="shared" si="1365"/>
        <v>0</v>
      </c>
      <c r="EIS1907" s="1193"/>
      <c r="EIT1907" s="1193"/>
      <c r="EIU1907" s="2164" t="s">
        <v>786</v>
      </c>
      <c r="EIV1907" s="1436" t="s">
        <v>745</v>
      </c>
      <c r="EIW1907" s="2165">
        <v>0</v>
      </c>
      <c r="EIX1907" s="2165">
        <v>12106</v>
      </c>
      <c r="EIY1907" s="2166">
        <v>0</v>
      </c>
      <c r="EIZ1907" s="1230">
        <f t="shared" si="1367"/>
        <v>0</v>
      </c>
      <c r="EJA1907" s="1193"/>
      <c r="EJB1907" s="1193"/>
      <c r="EJC1907" s="2164" t="s">
        <v>786</v>
      </c>
      <c r="EJD1907" s="1436" t="s">
        <v>745</v>
      </c>
      <c r="EJE1907" s="2165">
        <v>0</v>
      </c>
      <c r="EJF1907" s="2165">
        <v>12106</v>
      </c>
      <c r="EJG1907" s="2166">
        <v>0</v>
      </c>
      <c r="EJH1907" s="1230">
        <f t="shared" si="1369"/>
        <v>0</v>
      </c>
      <c r="EJI1907" s="1193"/>
      <c r="EJJ1907" s="1193"/>
      <c r="EJK1907" s="2164" t="s">
        <v>786</v>
      </c>
      <c r="EJL1907" s="1436" t="s">
        <v>745</v>
      </c>
      <c r="EJM1907" s="2165">
        <v>0</v>
      </c>
      <c r="EJN1907" s="2165">
        <v>12106</v>
      </c>
      <c r="EJO1907" s="2166">
        <v>0</v>
      </c>
      <c r="EJP1907" s="1230">
        <f t="shared" si="1371"/>
        <v>0</v>
      </c>
      <c r="EJQ1907" s="1193"/>
      <c r="EJR1907" s="1193"/>
      <c r="EJS1907" s="2164" t="s">
        <v>786</v>
      </c>
      <c r="EJT1907" s="1436" t="s">
        <v>745</v>
      </c>
      <c r="EJU1907" s="2165">
        <v>0</v>
      </c>
      <c r="EJV1907" s="2165">
        <v>12106</v>
      </c>
      <c r="EJW1907" s="2166">
        <v>0</v>
      </c>
      <c r="EJX1907" s="1230">
        <f t="shared" si="1373"/>
        <v>0</v>
      </c>
      <c r="EJY1907" s="1193"/>
      <c r="EJZ1907" s="1193"/>
      <c r="EKA1907" s="2164" t="s">
        <v>786</v>
      </c>
      <c r="EKB1907" s="1436" t="s">
        <v>745</v>
      </c>
      <c r="EKC1907" s="2165">
        <v>0</v>
      </c>
      <c r="EKD1907" s="2165">
        <v>12106</v>
      </c>
      <c r="EKE1907" s="2166">
        <v>0</v>
      </c>
      <c r="EKF1907" s="1230">
        <f t="shared" si="1375"/>
        <v>0</v>
      </c>
      <c r="EKG1907" s="1193"/>
      <c r="EKH1907" s="1193"/>
      <c r="EKI1907" s="2164" t="s">
        <v>786</v>
      </c>
      <c r="EKJ1907" s="1436" t="s">
        <v>745</v>
      </c>
      <c r="EKK1907" s="2165">
        <v>0</v>
      </c>
      <c r="EKL1907" s="2165">
        <v>12106</v>
      </c>
      <c r="EKM1907" s="2166">
        <v>0</v>
      </c>
      <c r="EKN1907" s="1230">
        <f t="shared" si="1377"/>
        <v>0</v>
      </c>
      <c r="EKO1907" s="1193"/>
      <c r="EKP1907" s="1193"/>
      <c r="EKQ1907" s="2164" t="s">
        <v>786</v>
      </c>
      <c r="EKR1907" s="1436" t="s">
        <v>745</v>
      </c>
      <c r="EKS1907" s="2165">
        <v>0</v>
      </c>
      <c r="EKT1907" s="2165">
        <v>12106</v>
      </c>
      <c r="EKU1907" s="2166">
        <v>0</v>
      </c>
      <c r="EKV1907" s="1230">
        <f t="shared" si="1379"/>
        <v>0</v>
      </c>
      <c r="EKW1907" s="1193"/>
      <c r="EKX1907" s="1193"/>
      <c r="EKY1907" s="2164" t="s">
        <v>786</v>
      </c>
      <c r="EKZ1907" s="1436" t="s">
        <v>745</v>
      </c>
      <c r="ELA1907" s="2165">
        <v>0</v>
      </c>
      <c r="ELB1907" s="2165">
        <v>12106</v>
      </c>
      <c r="ELC1907" s="2166">
        <v>0</v>
      </c>
      <c r="ELD1907" s="1230">
        <f t="shared" si="1381"/>
        <v>0</v>
      </c>
      <c r="ELE1907" s="1193"/>
      <c r="ELF1907" s="1193"/>
      <c r="ELG1907" s="2164" t="s">
        <v>786</v>
      </c>
      <c r="ELH1907" s="1436" t="s">
        <v>745</v>
      </c>
      <c r="ELI1907" s="2165">
        <v>0</v>
      </c>
      <c r="ELJ1907" s="2165">
        <v>12106</v>
      </c>
      <c r="ELK1907" s="2166">
        <v>0</v>
      </c>
      <c r="ELL1907" s="1230">
        <f t="shared" si="1383"/>
        <v>0</v>
      </c>
      <c r="ELM1907" s="1193"/>
      <c r="ELN1907" s="1193"/>
      <c r="ELO1907" s="2164" t="s">
        <v>786</v>
      </c>
      <c r="ELP1907" s="1436" t="s">
        <v>745</v>
      </c>
      <c r="ELQ1907" s="2165">
        <v>0</v>
      </c>
      <c r="ELR1907" s="2165">
        <v>12106</v>
      </c>
      <c r="ELS1907" s="2166">
        <v>0</v>
      </c>
      <c r="ELT1907" s="1230">
        <f t="shared" si="1385"/>
        <v>0</v>
      </c>
      <c r="ELU1907" s="1193"/>
      <c r="ELV1907" s="1193"/>
      <c r="ELW1907" s="2164" t="s">
        <v>786</v>
      </c>
      <c r="ELX1907" s="1436" t="s">
        <v>745</v>
      </c>
      <c r="ELY1907" s="2165">
        <v>0</v>
      </c>
      <c r="ELZ1907" s="2165">
        <v>12106</v>
      </c>
      <c r="EMA1907" s="2166">
        <v>0</v>
      </c>
      <c r="EMB1907" s="1230">
        <f t="shared" si="1387"/>
        <v>0</v>
      </c>
      <c r="EMC1907" s="1193"/>
      <c r="EMD1907" s="1193"/>
      <c r="EME1907" s="2164" t="s">
        <v>786</v>
      </c>
      <c r="EMF1907" s="1436" t="s">
        <v>745</v>
      </c>
      <c r="EMG1907" s="2165">
        <v>0</v>
      </c>
      <c r="EMH1907" s="2165">
        <v>12106</v>
      </c>
      <c r="EMI1907" s="2166">
        <v>0</v>
      </c>
      <c r="EMJ1907" s="1230">
        <f t="shared" si="1389"/>
        <v>0</v>
      </c>
      <c r="EMK1907" s="1193"/>
      <c r="EML1907" s="1193"/>
      <c r="EMM1907" s="2164" t="s">
        <v>786</v>
      </c>
      <c r="EMN1907" s="1436" t="s">
        <v>745</v>
      </c>
      <c r="EMO1907" s="2165">
        <v>0</v>
      </c>
      <c r="EMP1907" s="2165">
        <v>12106</v>
      </c>
      <c r="EMQ1907" s="2166">
        <v>0</v>
      </c>
      <c r="EMR1907" s="1230">
        <f t="shared" si="1391"/>
        <v>0</v>
      </c>
      <c r="EMS1907" s="1193"/>
      <c r="EMT1907" s="1193"/>
      <c r="EMU1907" s="2164" t="s">
        <v>786</v>
      </c>
      <c r="EMV1907" s="1436" t="s">
        <v>745</v>
      </c>
      <c r="EMW1907" s="2165">
        <v>0</v>
      </c>
      <c r="EMX1907" s="2165">
        <v>12106</v>
      </c>
      <c r="EMY1907" s="2166">
        <v>0</v>
      </c>
      <c r="EMZ1907" s="1230">
        <f t="shared" si="1393"/>
        <v>0</v>
      </c>
      <c r="ENA1907" s="1193"/>
      <c r="ENB1907" s="1193"/>
      <c r="ENC1907" s="2164" t="s">
        <v>786</v>
      </c>
      <c r="END1907" s="1436" t="s">
        <v>745</v>
      </c>
      <c r="ENE1907" s="2165">
        <v>0</v>
      </c>
      <c r="ENF1907" s="2165">
        <v>12106</v>
      </c>
      <c r="ENG1907" s="2166">
        <v>0</v>
      </c>
      <c r="ENH1907" s="1230">
        <f t="shared" si="1395"/>
        <v>0</v>
      </c>
      <c r="ENI1907" s="1193"/>
      <c r="ENJ1907" s="1193"/>
      <c r="ENK1907" s="2164" t="s">
        <v>786</v>
      </c>
      <c r="ENL1907" s="1436" t="s">
        <v>745</v>
      </c>
      <c r="ENM1907" s="2165">
        <v>0</v>
      </c>
      <c r="ENN1907" s="2165">
        <v>12106</v>
      </c>
      <c r="ENO1907" s="2166">
        <v>0</v>
      </c>
      <c r="ENP1907" s="1230">
        <f t="shared" si="1397"/>
        <v>0</v>
      </c>
      <c r="ENQ1907" s="1193"/>
      <c r="ENR1907" s="1193"/>
      <c r="ENS1907" s="2164" t="s">
        <v>786</v>
      </c>
      <c r="ENT1907" s="1436" t="s">
        <v>745</v>
      </c>
      <c r="ENU1907" s="2165">
        <v>0</v>
      </c>
      <c r="ENV1907" s="2165">
        <v>12106</v>
      </c>
      <c r="ENW1907" s="2166">
        <v>0</v>
      </c>
      <c r="ENX1907" s="1230">
        <f t="shared" si="1399"/>
        <v>0</v>
      </c>
      <c r="ENY1907" s="1193"/>
      <c r="ENZ1907" s="1193"/>
      <c r="EOA1907" s="2164" t="s">
        <v>786</v>
      </c>
      <c r="EOB1907" s="1436" t="s">
        <v>745</v>
      </c>
      <c r="EOC1907" s="2165">
        <v>0</v>
      </c>
      <c r="EOD1907" s="2165">
        <v>12106</v>
      </c>
      <c r="EOE1907" s="2166">
        <v>0</v>
      </c>
      <c r="EOF1907" s="1230">
        <f t="shared" si="1401"/>
        <v>0</v>
      </c>
      <c r="EOG1907" s="1193"/>
      <c r="EOH1907" s="1193"/>
      <c r="EOI1907" s="2164" t="s">
        <v>786</v>
      </c>
      <c r="EOJ1907" s="1436" t="s">
        <v>745</v>
      </c>
      <c r="EOK1907" s="2165">
        <v>0</v>
      </c>
      <c r="EOL1907" s="2165">
        <v>12106</v>
      </c>
      <c r="EOM1907" s="2166">
        <v>0</v>
      </c>
      <c r="EON1907" s="1230">
        <f t="shared" si="1403"/>
        <v>0</v>
      </c>
      <c r="EOO1907" s="1193"/>
      <c r="EOP1907" s="1193"/>
      <c r="EOQ1907" s="2164" t="s">
        <v>786</v>
      </c>
      <c r="EOR1907" s="1436" t="s">
        <v>745</v>
      </c>
      <c r="EOS1907" s="2165">
        <v>0</v>
      </c>
      <c r="EOT1907" s="2165">
        <v>12106</v>
      </c>
      <c r="EOU1907" s="2166">
        <v>0</v>
      </c>
      <c r="EOV1907" s="1230">
        <f t="shared" si="1405"/>
        <v>0</v>
      </c>
      <c r="EOW1907" s="1193"/>
      <c r="EOX1907" s="1193"/>
      <c r="EOY1907" s="2164" t="s">
        <v>786</v>
      </c>
      <c r="EOZ1907" s="1436" t="s">
        <v>745</v>
      </c>
      <c r="EPA1907" s="2165">
        <v>0</v>
      </c>
      <c r="EPB1907" s="2165">
        <v>12106</v>
      </c>
      <c r="EPC1907" s="2166">
        <v>0</v>
      </c>
      <c r="EPD1907" s="1230">
        <f t="shared" si="1407"/>
        <v>0</v>
      </c>
      <c r="EPE1907" s="1193"/>
      <c r="EPF1907" s="1193"/>
      <c r="EPG1907" s="2164" t="s">
        <v>786</v>
      </c>
      <c r="EPH1907" s="1436" t="s">
        <v>745</v>
      </c>
      <c r="EPI1907" s="2165">
        <v>0</v>
      </c>
      <c r="EPJ1907" s="2165">
        <v>12106</v>
      </c>
      <c r="EPK1907" s="2166">
        <v>0</v>
      </c>
      <c r="EPL1907" s="1230">
        <f t="shared" si="1409"/>
        <v>0</v>
      </c>
      <c r="EPM1907" s="1193"/>
      <c r="EPN1907" s="1193"/>
      <c r="EPO1907" s="2164" t="s">
        <v>786</v>
      </c>
      <c r="EPP1907" s="1436" t="s">
        <v>745</v>
      </c>
      <c r="EPQ1907" s="2165">
        <v>0</v>
      </c>
      <c r="EPR1907" s="2165">
        <v>12106</v>
      </c>
      <c r="EPS1907" s="2166">
        <v>0</v>
      </c>
      <c r="EPT1907" s="1230">
        <f t="shared" si="1411"/>
        <v>0</v>
      </c>
      <c r="EPU1907" s="1193"/>
      <c r="EPV1907" s="1193"/>
      <c r="EPW1907" s="2164" t="s">
        <v>786</v>
      </c>
      <c r="EPX1907" s="1436" t="s">
        <v>745</v>
      </c>
      <c r="EPY1907" s="2165">
        <v>0</v>
      </c>
      <c r="EPZ1907" s="2165">
        <v>12106</v>
      </c>
      <c r="EQA1907" s="2166">
        <v>0</v>
      </c>
      <c r="EQB1907" s="1230">
        <f t="shared" si="1413"/>
        <v>0</v>
      </c>
      <c r="EQC1907" s="1193"/>
      <c r="EQD1907" s="1193"/>
      <c r="EQE1907" s="2164" t="s">
        <v>786</v>
      </c>
      <c r="EQF1907" s="1436" t="s">
        <v>745</v>
      </c>
      <c r="EQG1907" s="2165">
        <v>0</v>
      </c>
      <c r="EQH1907" s="2165">
        <v>12106</v>
      </c>
      <c r="EQI1907" s="2166">
        <v>0</v>
      </c>
      <c r="EQJ1907" s="1230">
        <f t="shared" si="1415"/>
        <v>0</v>
      </c>
      <c r="EQK1907" s="1193"/>
      <c r="EQL1907" s="1193"/>
      <c r="EQM1907" s="2164" t="s">
        <v>786</v>
      </c>
      <c r="EQN1907" s="1436" t="s">
        <v>745</v>
      </c>
      <c r="EQO1907" s="2165">
        <v>0</v>
      </c>
      <c r="EQP1907" s="2165">
        <v>12106</v>
      </c>
      <c r="EQQ1907" s="2166">
        <v>0</v>
      </c>
      <c r="EQR1907" s="1230">
        <f t="shared" si="1417"/>
        <v>0</v>
      </c>
      <c r="EQS1907" s="1193"/>
      <c r="EQT1907" s="1193"/>
      <c r="EQU1907" s="2164" t="s">
        <v>786</v>
      </c>
      <c r="EQV1907" s="1436" t="s">
        <v>745</v>
      </c>
      <c r="EQW1907" s="2165">
        <v>0</v>
      </c>
      <c r="EQX1907" s="2165">
        <v>12106</v>
      </c>
      <c r="EQY1907" s="2166">
        <v>0</v>
      </c>
      <c r="EQZ1907" s="1230">
        <f t="shared" si="1419"/>
        <v>0</v>
      </c>
      <c r="ERA1907" s="1193"/>
      <c r="ERB1907" s="1193"/>
      <c r="ERC1907" s="2164" t="s">
        <v>786</v>
      </c>
      <c r="ERD1907" s="1436" t="s">
        <v>745</v>
      </c>
      <c r="ERE1907" s="2165">
        <v>0</v>
      </c>
      <c r="ERF1907" s="2165">
        <v>12106</v>
      </c>
      <c r="ERG1907" s="2166">
        <v>0</v>
      </c>
      <c r="ERH1907" s="1230">
        <f t="shared" si="1421"/>
        <v>0</v>
      </c>
      <c r="ERI1907" s="1193"/>
      <c r="ERJ1907" s="1193"/>
      <c r="ERK1907" s="2164" t="s">
        <v>786</v>
      </c>
      <c r="ERL1907" s="1436" t="s">
        <v>745</v>
      </c>
      <c r="ERM1907" s="2165">
        <v>0</v>
      </c>
      <c r="ERN1907" s="2165">
        <v>12106</v>
      </c>
      <c r="ERO1907" s="2166">
        <v>0</v>
      </c>
      <c r="ERP1907" s="1230">
        <f t="shared" si="1423"/>
        <v>0</v>
      </c>
      <c r="ERQ1907" s="1193"/>
      <c r="ERR1907" s="1193"/>
      <c r="ERS1907" s="2164" t="s">
        <v>786</v>
      </c>
      <c r="ERT1907" s="1436" t="s">
        <v>745</v>
      </c>
      <c r="ERU1907" s="2165">
        <v>0</v>
      </c>
      <c r="ERV1907" s="2165">
        <v>12106</v>
      </c>
      <c r="ERW1907" s="2166">
        <v>0</v>
      </c>
      <c r="ERX1907" s="1230">
        <f t="shared" si="1425"/>
        <v>0</v>
      </c>
      <c r="ERY1907" s="1193"/>
      <c r="ERZ1907" s="1193"/>
      <c r="ESA1907" s="2164" t="s">
        <v>786</v>
      </c>
      <c r="ESB1907" s="1436" t="s">
        <v>745</v>
      </c>
      <c r="ESC1907" s="2165">
        <v>0</v>
      </c>
      <c r="ESD1907" s="2165">
        <v>12106</v>
      </c>
      <c r="ESE1907" s="2166">
        <v>0</v>
      </c>
      <c r="ESF1907" s="1230">
        <f t="shared" si="1427"/>
        <v>0</v>
      </c>
      <c r="ESG1907" s="1193"/>
      <c r="ESH1907" s="1193"/>
      <c r="ESI1907" s="2164" t="s">
        <v>786</v>
      </c>
      <c r="ESJ1907" s="1436" t="s">
        <v>745</v>
      </c>
      <c r="ESK1907" s="2165">
        <v>0</v>
      </c>
      <c r="ESL1907" s="2165">
        <v>12106</v>
      </c>
      <c r="ESM1907" s="2166">
        <v>0</v>
      </c>
      <c r="ESN1907" s="1230">
        <f t="shared" si="1429"/>
        <v>0</v>
      </c>
      <c r="ESO1907" s="1193"/>
      <c r="ESP1907" s="1193"/>
      <c r="ESQ1907" s="2164" t="s">
        <v>786</v>
      </c>
      <c r="ESR1907" s="1436" t="s">
        <v>745</v>
      </c>
      <c r="ESS1907" s="2165">
        <v>0</v>
      </c>
      <c r="EST1907" s="2165">
        <v>12106</v>
      </c>
      <c r="ESU1907" s="2166">
        <v>0</v>
      </c>
      <c r="ESV1907" s="1230">
        <f t="shared" si="1431"/>
        <v>0</v>
      </c>
      <c r="ESW1907" s="1193"/>
      <c r="ESX1907" s="1193"/>
      <c r="ESY1907" s="2164" t="s">
        <v>786</v>
      </c>
      <c r="ESZ1907" s="1436" t="s">
        <v>745</v>
      </c>
      <c r="ETA1907" s="2165">
        <v>0</v>
      </c>
      <c r="ETB1907" s="2165">
        <v>12106</v>
      </c>
      <c r="ETC1907" s="2166">
        <v>0</v>
      </c>
      <c r="ETD1907" s="1230">
        <f t="shared" si="1433"/>
        <v>0</v>
      </c>
      <c r="ETE1907" s="1193"/>
      <c r="ETF1907" s="1193"/>
      <c r="ETG1907" s="2164" t="s">
        <v>786</v>
      </c>
      <c r="ETH1907" s="1436" t="s">
        <v>745</v>
      </c>
      <c r="ETI1907" s="2165">
        <v>0</v>
      </c>
      <c r="ETJ1907" s="2165">
        <v>12106</v>
      </c>
      <c r="ETK1907" s="2166">
        <v>0</v>
      </c>
      <c r="ETL1907" s="1230">
        <f t="shared" si="1435"/>
        <v>0</v>
      </c>
      <c r="ETM1907" s="1193"/>
      <c r="ETN1907" s="1193"/>
      <c r="ETO1907" s="2164" t="s">
        <v>786</v>
      </c>
      <c r="ETP1907" s="1436" t="s">
        <v>745</v>
      </c>
      <c r="ETQ1907" s="2165">
        <v>0</v>
      </c>
      <c r="ETR1907" s="2165">
        <v>12106</v>
      </c>
      <c r="ETS1907" s="2166">
        <v>0</v>
      </c>
      <c r="ETT1907" s="1230">
        <f t="shared" si="1437"/>
        <v>0</v>
      </c>
      <c r="ETU1907" s="1193"/>
      <c r="ETV1907" s="1193"/>
      <c r="ETW1907" s="2164" t="s">
        <v>786</v>
      </c>
      <c r="ETX1907" s="1436" t="s">
        <v>745</v>
      </c>
      <c r="ETY1907" s="2165">
        <v>0</v>
      </c>
      <c r="ETZ1907" s="2165">
        <v>12106</v>
      </c>
      <c r="EUA1907" s="2166">
        <v>0</v>
      </c>
      <c r="EUB1907" s="1230">
        <f t="shared" si="1439"/>
        <v>0</v>
      </c>
      <c r="EUC1907" s="1193"/>
      <c r="EUD1907" s="1193"/>
      <c r="EUE1907" s="2164" t="s">
        <v>786</v>
      </c>
      <c r="EUF1907" s="1436" t="s">
        <v>745</v>
      </c>
      <c r="EUG1907" s="2165">
        <v>0</v>
      </c>
      <c r="EUH1907" s="2165">
        <v>12106</v>
      </c>
      <c r="EUI1907" s="2166">
        <v>0</v>
      </c>
      <c r="EUJ1907" s="1230">
        <f t="shared" si="1441"/>
        <v>0</v>
      </c>
      <c r="EUK1907" s="1193"/>
      <c r="EUL1907" s="1193"/>
      <c r="EUM1907" s="2164" t="s">
        <v>786</v>
      </c>
      <c r="EUN1907" s="1436" t="s">
        <v>745</v>
      </c>
      <c r="EUO1907" s="2165">
        <v>0</v>
      </c>
      <c r="EUP1907" s="2165">
        <v>12106</v>
      </c>
      <c r="EUQ1907" s="2166">
        <v>0</v>
      </c>
      <c r="EUR1907" s="1230">
        <f t="shared" si="1443"/>
        <v>0</v>
      </c>
      <c r="EUS1907" s="1193"/>
      <c r="EUT1907" s="1193"/>
      <c r="EUU1907" s="2164" t="s">
        <v>786</v>
      </c>
      <c r="EUV1907" s="1436" t="s">
        <v>745</v>
      </c>
      <c r="EUW1907" s="2165">
        <v>0</v>
      </c>
      <c r="EUX1907" s="2165">
        <v>12106</v>
      </c>
      <c r="EUY1907" s="2166">
        <v>0</v>
      </c>
      <c r="EUZ1907" s="1230">
        <f t="shared" si="1445"/>
        <v>0</v>
      </c>
      <c r="EVA1907" s="1193"/>
      <c r="EVB1907" s="1193"/>
      <c r="EVC1907" s="2164" t="s">
        <v>786</v>
      </c>
      <c r="EVD1907" s="1436" t="s">
        <v>745</v>
      </c>
      <c r="EVE1907" s="2165">
        <v>0</v>
      </c>
      <c r="EVF1907" s="2165">
        <v>12106</v>
      </c>
      <c r="EVG1907" s="2166">
        <v>0</v>
      </c>
      <c r="EVH1907" s="1230">
        <f t="shared" si="1447"/>
        <v>0</v>
      </c>
      <c r="EVI1907" s="1193"/>
      <c r="EVJ1907" s="1193"/>
      <c r="EVK1907" s="2164" t="s">
        <v>786</v>
      </c>
      <c r="EVL1907" s="1436" t="s">
        <v>745</v>
      </c>
      <c r="EVM1907" s="2165">
        <v>0</v>
      </c>
      <c r="EVN1907" s="2165">
        <v>12106</v>
      </c>
      <c r="EVO1907" s="2166">
        <v>0</v>
      </c>
      <c r="EVP1907" s="1230">
        <f t="shared" si="1449"/>
        <v>0</v>
      </c>
      <c r="EVQ1907" s="1193"/>
      <c r="EVR1907" s="1193"/>
      <c r="EVS1907" s="2164" t="s">
        <v>786</v>
      </c>
      <c r="EVT1907" s="1436" t="s">
        <v>745</v>
      </c>
      <c r="EVU1907" s="2165">
        <v>0</v>
      </c>
      <c r="EVV1907" s="2165">
        <v>12106</v>
      </c>
      <c r="EVW1907" s="2166">
        <v>0</v>
      </c>
      <c r="EVX1907" s="1230">
        <f t="shared" si="1451"/>
        <v>0</v>
      </c>
      <c r="EVY1907" s="1193"/>
      <c r="EVZ1907" s="1193"/>
      <c r="EWA1907" s="2164" t="s">
        <v>786</v>
      </c>
      <c r="EWB1907" s="1436" t="s">
        <v>745</v>
      </c>
      <c r="EWC1907" s="2165">
        <v>0</v>
      </c>
      <c r="EWD1907" s="2165">
        <v>12106</v>
      </c>
      <c r="EWE1907" s="2166">
        <v>0</v>
      </c>
      <c r="EWF1907" s="1230">
        <f t="shared" si="1453"/>
        <v>0</v>
      </c>
      <c r="EWG1907" s="1193"/>
      <c r="EWH1907" s="1193"/>
      <c r="EWI1907" s="2164" t="s">
        <v>786</v>
      </c>
      <c r="EWJ1907" s="1436" t="s">
        <v>745</v>
      </c>
      <c r="EWK1907" s="2165">
        <v>0</v>
      </c>
      <c r="EWL1907" s="2165">
        <v>12106</v>
      </c>
      <c r="EWM1907" s="2166">
        <v>0</v>
      </c>
      <c r="EWN1907" s="1230">
        <f t="shared" si="1455"/>
        <v>0</v>
      </c>
      <c r="EWO1907" s="1193"/>
      <c r="EWP1907" s="1193"/>
      <c r="EWQ1907" s="2164" t="s">
        <v>786</v>
      </c>
      <c r="EWR1907" s="1436" t="s">
        <v>745</v>
      </c>
      <c r="EWS1907" s="2165">
        <v>0</v>
      </c>
      <c r="EWT1907" s="2165">
        <v>12106</v>
      </c>
      <c r="EWU1907" s="2166">
        <v>0</v>
      </c>
      <c r="EWV1907" s="1230">
        <f t="shared" si="1457"/>
        <v>0</v>
      </c>
      <c r="EWW1907" s="1193"/>
      <c r="EWX1907" s="1193"/>
      <c r="EWY1907" s="2164" t="s">
        <v>786</v>
      </c>
      <c r="EWZ1907" s="1436" t="s">
        <v>745</v>
      </c>
      <c r="EXA1907" s="2165">
        <v>0</v>
      </c>
      <c r="EXB1907" s="2165">
        <v>12106</v>
      </c>
      <c r="EXC1907" s="2166">
        <v>0</v>
      </c>
      <c r="EXD1907" s="1230">
        <f t="shared" si="1459"/>
        <v>0</v>
      </c>
      <c r="EXE1907" s="1193"/>
      <c r="EXF1907" s="1193"/>
      <c r="EXG1907" s="2164" t="s">
        <v>786</v>
      </c>
      <c r="EXH1907" s="1436" t="s">
        <v>745</v>
      </c>
      <c r="EXI1907" s="2165">
        <v>0</v>
      </c>
      <c r="EXJ1907" s="2165">
        <v>12106</v>
      </c>
      <c r="EXK1907" s="2166">
        <v>0</v>
      </c>
      <c r="EXL1907" s="1230">
        <f t="shared" si="1461"/>
        <v>0</v>
      </c>
      <c r="EXM1907" s="1193"/>
      <c r="EXN1907" s="1193"/>
      <c r="EXO1907" s="2164" t="s">
        <v>786</v>
      </c>
      <c r="EXP1907" s="1436" t="s">
        <v>745</v>
      </c>
      <c r="EXQ1907" s="2165">
        <v>0</v>
      </c>
      <c r="EXR1907" s="2165">
        <v>12106</v>
      </c>
      <c r="EXS1907" s="2166">
        <v>0</v>
      </c>
      <c r="EXT1907" s="1230">
        <f t="shared" si="1463"/>
        <v>0</v>
      </c>
      <c r="EXU1907" s="1193"/>
      <c r="EXV1907" s="1193"/>
      <c r="EXW1907" s="2164" t="s">
        <v>786</v>
      </c>
      <c r="EXX1907" s="1436" t="s">
        <v>745</v>
      </c>
      <c r="EXY1907" s="2165">
        <v>0</v>
      </c>
      <c r="EXZ1907" s="2165">
        <v>12106</v>
      </c>
      <c r="EYA1907" s="2166">
        <v>0</v>
      </c>
      <c r="EYB1907" s="1230">
        <f t="shared" si="1465"/>
        <v>0</v>
      </c>
      <c r="EYC1907" s="1193"/>
      <c r="EYD1907" s="1193"/>
      <c r="EYE1907" s="2164" t="s">
        <v>786</v>
      </c>
      <c r="EYF1907" s="1436" t="s">
        <v>745</v>
      </c>
      <c r="EYG1907" s="2165">
        <v>0</v>
      </c>
      <c r="EYH1907" s="2165">
        <v>12106</v>
      </c>
      <c r="EYI1907" s="2166">
        <v>0</v>
      </c>
      <c r="EYJ1907" s="1230">
        <f t="shared" si="1467"/>
        <v>0</v>
      </c>
      <c r="EYK1907" s="1193"/>
      <c r="EYL1907" s="1193"/>
      <c r="EYM1907" s="2164" t="s">
        <v>786</v>
      </c>
      <c r="EYN1907" s="1436" t="s">
        <v>745</v>
      </c>
      <c r="EYO1907" s="2165">
        <v>0</v>
      </c>
      <c r="EYP1907" s="2165">
        <v>12106</v>
      </c>
      <c r="EYQ1907" s="2166">
        <v>0</v>
      </c>
      <c r="EYR1907" s="1230">
        <f t="shared" si="1469"/>
        <v>0</v>
      </c>
      <c r="EYS1907" s="1193"/>
      <c r="EYT1907" s="1193"/>
      <c r="EYU1907" s="2164" t="s">
        <v>786</v>
      </c>
      <c r="EYV1907" s="1436" t="s">
        <v>745</v>
      </c>
      <c r="EYW1907" s="2165">
        <v>0</v>
      </c>
      <c r="EYX1907" s="2165">
        <v>12106</v>
      </c>
      <c r="EYY1907" s="2166">
        <v>0</v>
      </c>
      <c r="EYZ1907" s="1230">
        <f t="shared" si="1471"/>
        <v>0</v>
      </c>
      <c r="EZA1907" s="1193"/>
      <c r="EZB1907" s="1193"/>
      <c r="EZC1907" s="2164" t="s">
        <v>786</v>
      </c>
      <c r="EZD1907" s="1436" t="s">
        <v>745</v>
      </c>
      <c r="EZE1907" s="2165">
        <v>0</v>
      </c>
      <c r="EZF1907" s="2165">
        <v>12106</v>
      </c>
      <c r="EZG1907" s="2166">
        <v>0</v>
      </c>
      <c r="EZH1907" s="1230">
        <f t="shared" si="1473"/>
        <v>0</v>
      </c>
      <c r="EZI1907" s="1193"/>
      <c r="EZJ1907" s="1193"/>
      <c r="EZK1907" s="2164" t="s">
        <v>786</v>
      </c>
      <c r="EZL1907" s="1436" t="s">
        <v>745</v>
      </c>
      <c r="EZM1907" s="2165">
        <v>0</v>
      </c>
      <c r="EZN1907" s="2165">
        <v>12106</v>
      </c>
      <c r="EZO1907" s="2166">
        <v>0</v>
      </c>
      <c r="EZP1907" s="1230">
        <f t="shared" si="1475"/>
        <v>0</v>
      </c>
      <c r="EZQ1907" s="1193"/>
      <c r="EZR1907" s="1193"/>
      <c r="EZS1907" s="2164" t="s">
        <v>786</v>
      </c>
      <c r="EZT1907" s="1436" t="s">
        <v>745</v>
      </c>
      <c r="EZU1907" s="2165">
        <v>0</v>
      </c>
      <c r="EZV1907" s="2165">
        <v>12106</v>
      </c>
      <c r="EZW1907" s="2166">
        <v>0</v>
      </c>
      <c r="EZX1907" s="1230">
        <f t="shared" si="1477"/>
        <v>0</v>
      </c>
      <c r="EZY1907" s="1193"/>
      <c r="EZZ1907" s="1193"/>
      <c r="FAA1907" s="2164" t="s">
        <v>786</v>
      </c>
      <c r="FAB1907" s="1436" t="s">
        <v>745</v>
      </c>
      <c r="FAC1907" s="2165">
        <v>0</v>
      </c>
      <c r="FAD1907" s="2165">
        <v>12106</v>
      </c>
      <c r="FAE1907" s="2166">
        <v>0</v>
      </c>
      <c r="FAF1907" s="1230">
        <f t="shared" si="1479"/>
        <v>0</v>
      </c>
      <c r="FAG1907" s="1193"/>
      <c r="FAH1907" s="1193"/>
      <c r="FAI1907" s="2164" t="s">
        <v>786</v>
      </c>
      <c r="FAJ1907" s="1436" t="s">
        <v>745</v>
      </c>
      <c r="FAK1907" s="2165">
        <v>0</v>
      </c>
      <c r="FAL1907" s="2165">
        <v>12106</v>
      </c>
      <c r="FAM1907" s="2166">
        <v>0</v>
      </c>
      <c r="FAN1907" s="1230">
        <f t="shared" si="1481"/>
        <v>0</v>
      </c>
      <c r="FAO1907" s="1193"/>
      <c r="FAP1907" s="1193"/>
      <c r="FAQ1907" s="2164" t="s">
        <v>786</v>
      </c>
      <c r="FAR1907" s="1436" t="s">
        <v>745</v>
      </c>
      <c r="FAS1907" s="2165">
        <v>0</v>
      </c>
      <c r="FAT1907" s="2165">
        <v>12106</v>
      </c>
      <c r="FAU1907" s="2166">
        <v>0</v>
      </c>
      <c r="FAV1907" s="1230">
        <f t="shared" si="1483"/>
        <v>0</v>
      </c>
      <c r="FAW1907" s="1193"/>
      <c r="FAX1907" s="1193"/>
      <c r="FAY1907" s="2164" t="s">
        <v>786</v>
      </c>
      <c r="FAZ1907" s="1436" t="s">
        <v>745</v>
      </c>
      <c r="FBA1907" s="2165">
        <v>0</v>
      </c>
      <c r="FBB1907" s="2165">
        <v>12106</v>
      </c>
      <c r="FBC1907" s="2166">
        <v>0</v>
      </c>
      <c r="FBD1907" s="1230">
        <f t="shared" si="1485"/>
        <v>0</v>
      </c>
      <c r="FBE1907" s="1193"/>
      <c r="FBF1907" s="1193"/>
      <c r="FBG1907" s="2164" t="s">
        <v>786</v>
      </c>
      <c r="FBH1907" s="1436" t="s">
        <v>745</v>
      </c>
      <c r="FBI1907" s="2165">
        <v>0</v>
      </c>
      <c r="FBJ1907" s="2165">
        <v>12106</v>
      </c>
      <c r="FBK1907" s="2166">
        <v>0</v>
      </c>
      <c r="FBL1907" s="1230">
        <f t="shared" si="1487"/>
        <v>0</v>
      </c>
      <c r="FBM1907" s="1193"/>
      <c r="FBN1907" s="1193"/>
      <c r="FBO1907" s="2164" t="s">
        <v>786</v>
      </c>
      <c r="FBP1907" s="1436" t="s">
        <v>745</v>
      </c>
      <c r="FBQ1907" s="2165">
        <v>0</v>
      </c>
      <c r="FBR1907" s="2165">
        <v>12106</v>
      </c>
      <c r="FBS1907" s="2166">
        <v>0</v>
      </c>
      <c r="FBT1907" s="1230">
        <f t="shared" si="1489"/>
        <v>0</v>
      </c>
      <c r="FBU1907" s="1193"/>
      <c r="FBV1907" s="1193"/>
      <c r="FBW1907" s="2164" t="s">
        <v>786</v>
      </c>
      <c r="FBX1907" s="1436" t="s">
        <v>745</v>
      </c>
      <c r="FBY1907" s="2165">
        <v>0</v>
      </c>
      <c r="FBZ1907" s="2165">
        <v>12106</v>
      </c>
      <c r="FCA1907" s="2166">
        <v>0</v>
      </c>
      <c r="FCB1907" s="1230">
        <f t="shared" si="1491"/>
        <v>0</v>
      </c>
      <c r="FCC1907" s="1193"/>
      <c r="FCD1907" s="1193"/>
      <c r="FCE1907" s="2164" t="s">
        <v>786</v>
      </c>
      <c r="FCF1907" s="1436" t="s">
        <v>745</v>
      </c>
      <c r="FCG1907" s="2165">
        <v>0</v>
      </c>
      <c r="FCH1907" s="2165">
        <v>12106</v>
      </c>
      <c r="FCI1907" s="2166">
        <v>0</v>
      </c>
      <c r="FCJ1907" s="1230">
        <f t="shared" si="1493"/>
        <v>0</v>
      </c>
      <c r="FCK1907" s="1193"/>
      <c r="FCL1907" s="1193"/>
      <c r="FCM1907" s="2164" t="s">
        <v>786</v>
      </c>
      <c r="FCN1907" s="1436" t="s">
        <v>745</v>
      </c>
      <c r="FCO1907" s="2165">
        <v>0</v>
      </c>
      <c r="FCP1907" s="2165">
        <v>12106</v>
      </c>
      <c r="FCQ1907" s="2166">
        <v>0</v>
      </c>
      <c r="FCR1907" s="1230">
        <f t="shared" si="1495"/>
        <v>0</v>
      </c>
      <c r="FCS1907" s="1193"/>
      <c r="FCT1907" s="1193"/>
      <c r="FCU1907" s="2164" t="s">
        <v>786</v>
      </c>
      <c r="FCV1907" s="1436" t="s">
        <v>745</v>
      </c>
      <c r="FCW1907" s="2165">
        <v>0</v>
      </c>
      <c r="FCX1907" s="2165">
        <v>12106</v>
      </c>
      <c r="FCY1907" s="2166">
        <v>0</v>
      </c>
      <c r="FCZ1907" s="1230">
        <f t="shared" si="1497"/>
        <v>0</v>
      </c>
      <c r="FDA1907" s="1193"/>
      <c r="FDB1907" s="1193"/>
      <c r="FDC1907" s="2164" t="s">
        <v>786</v>
      </c>
      <c r="FDD1907" s="1436" t="s">
        <v>745</v>
      </c>
      <c r="FDE1907" s="2165">
        <v>0</v>
      </c>
      <c r="FDF1907" s="2165">
        <v>12106</v>
      </c>
      <c r="FDG1907" s="2166">
        <v>0</v>
      </c>
      <c r="FDH1907" s="1230">
        <f t="shared" si="1499"/>
        <v>0</v>
      </c>
      <c r="FDI1907" s="1193"/>
      <c r="FDJ1907" s="1193"/>
      <c r="FDK1907" s="2164" t="s">
        <v>786</v>
      </c>
      <c r="FDL1907" s="1436" t="s">
        <v>745</v>
      </c>
      <c r="FDM1907" s="2165">
        <v>0</v>
      </c>
      <c r="FDN1907" s="2165">
        <v>12106</v>
      </c>
      <c r="FDO1907" s="2166">
        <v>0</v>
      </c>
      <c r="FDP1907" s="1230">
        <f t="shared" si="1501"/>
        <v>0</v>
      </c>
      <c r="FDQ1907" s="1193"/>
      <c r="FDR1907" s="1193"/>
      <c r="FDS1907" s="2164" t="s">
        <v>786</v>
      </c>
      <c r="FDT1907" s="1436" t="s">
        <v>745</v>
      </c>
      <c r="FDU1907" s="2165">
        <v>0</v>
      </c>
      <c r="FDV1907" s="2165">
        <v>12106</v>
      </c>
      <c r="FDW1907" s="2166">
        <v>0</v>
      </c>
      <c r="FDX1907" s="1230">
        <f t="shared" si="1503"/>
        <v>0</v>
      </c>
      <c r="FDY1907" s="1193"/>
      <c r="FDZ1907" s="1193"/>
      <c r="FEA1907" s="2164" t="s">
        <v>786</v>
      </c>
      <c r="FEB1907" s="1436" t="s">
        <v>745</v>
      </c>
      <c r="FEC1907" s="2165">
        <v>0</v>
      </c>
      <c r="FED1907" s="2165">
        <v>12106</v>
      </c>
      <c r="FEE1907" s="2166">
        <v>0</v>
      </c>
      <c r="FEF1907" s="1230">
        <f t="shared" si="1505"/>
        <v>0</v>
      </c>
      <c r="FEG1907" s="1193"/>
      <c r="FEH1907" s="1193"/>
      <c r="FEI1907" s="2164" t="s">
        <v>786</v>
      </c>
      <c r="FEJ1907" s="1436" t="s">
        <v>745</v>
      </c>
      <c r="FEK1907" s="2165">
        <v>0</v>
      </c>
      <c r="FEL1907" s="2165">
        <v>12106</v>
      </c>
      <c r="FEM1907" s="2166">
        <v>0</v>
      </c>
      <c r="FEN1907" s="1230">
        <f t="shared" si="1507"/>
        <v>0</v>
      </c>
      <c r="FEO1907" s="1193"/>
      <c r="FEP1907" s="1193"/>
      <c r="FEQ1907" s="2164" t="s">
        <v>786</v>
      </c>
      <c r="FER1907" s="1436" t="s">
        <v>745</v>
      </c>
      <c r="FES1907" s="2165">
        <v>0</v>
      </c>
      <c r="FET1907" s="2165">
        <v>12106</v>
      </c>
      <c r="FEU1907" s="2166">
        <v>0</v>
      </c>
      <c r="FEV1907" s="1230">
        <f t="shared" si="1509"/>
        <v>0</v>
      </c>
      <c r="FEW1907" s="1193"/>
      <c r="FEX1907" s="1193"/>
      <c r="FEY1907" s="2164" t="s">
        <v>786</v>
      </c>
      <c r="FEZ1907" s="1436" t="s">
        <v>745</v>
      </c>
      <c r="FFA1907" s="2165">
        <v>0</v>
      </c>
      <c r="FFB1907" s="2165">
        <v>12106</v>
      </c>
      <c r="FFC1907" s="2166">
        <v>0</v>
      </c>
      <c r="FFD1907" s="1230">
        <f t="shared" si="1511"/>
        <v>0</v>
      </c>
      <c r="FFE1907" s="1193"/>
      <c r="FFF1907" s="1193"/>
      <c r="FFG1907" s="2164" t="s">
        <v>786</v>
      </c>
      <c r="FFH1907" s="1436" t="s">
        <v>745</v>
      </c>
      <c r="FFI1907" s="2165">
        <v>0</v>
      </c>
      <c r="FFJ1907" s="2165">
        <v>12106</v>
      </c>
      <c r="FFK1907" s="2166">
        <v>0</v>
      </c>
      <c r="FFL1907" s="1230">
        <f t="shared" si="1513"/>
        <v>0</v>
      </c>
      <c r="FFM1907" s="1193"/>
      <c r="FFN1907" s="1193"/>
      <c r="FFO1907" s="2164" t="s">
        <v>786</v>
      </c>
      <c r="FFP1907" s="1436" t="s">
        <v>745</v>
      </c>
      <c r="FFQ1907" s="2165">
        <v>0</v>
      </c>
      <c r="FFR1907" s="2165">
        <v>12106</v>
      </c>
      <c r="FFS1907" s="2166">
        <v>0</v>
      </c>
      <c r="FFT1907" s="1230">
        <f t="shared" si="1515"/>
        <v>0</v>
      </c>
      <c r="FFU1907" s="1193"/>
      <c r="FFV1907" s="1193"/>
      <c r="FFW1907" s="2164" t="s">
        <v>786</v>
      </c>
      <c r="FFX1907" s="1436" t="s">
        <v>745</v>
      </c>
      <c r="FFY1907" s="2165">
        <v>0</v>
      </c>
      <c r="FFZ1907" s="2165">
        <v>12106</v>
      </c>
      <c r="FGA1907" s="2166">
        <v>0</v>
      </c>
      <c r="FGB1907" s="1230">
        <f t="shared" si="1517"/>
        <v>0</v>
      </c>
      <c r="FGC1907" s="1193"/>
      <c r="FGD1907" s="1193"/>
      <c r="FGE1907" s="2164" t="s">
        <v>786</v>
      </c>
      <c r="FGF1907" s="1436" t="s">
        <v>745</v>
      </c>
      <c r="FGG1907" s="2165">
        <v>0</v>
      </c>
      <c r="FGH1907" s="2165">
        <v>12106</v>
      </c>
      <c r="FGI1907" s="2166">
        <v>0</v>
      </c>
      <c r="FGJ1907" s="1230">
        <f t="shared" si="1519"/>
        <v>0</v>
      </c>
      <c r="FGK1907" s="1193"/>
      <c r="FGL1907" s="1193"/>
      <c r="FGM1907" s="2164" t="s">
        <v>786</v>
      </c>
      <c r="FGN1907" s="1436" t="s">
        <v>745</v>
      </c>
      <c r="FGO1907" s="2165">
        <v>0</v>
      </c>
      <c r="FGP1907" s="2165">
        <v>12106</v>
      </c>
      <c r="FGQ1907" s="2166">
        <v>0</v>
      </c>
      <c r="FGR1907" s="1230">
        <f t="shared" si="1521"/>
        <v>0</v>
      </c>
      <c r="FGS1907" s="1193"/>
      <c r="FGT1907" s="1193"/>
      <c r="FGU1907" s="2164" t="s">
        <v>786</v>
      </c>
      <c r="FGV1907" s="1436" t="s">
        <v>745</v>
      </c>
      <c r="FGW1907" s="2165">
        <v>0</v>
      </c>
      <c r="FGX1907" s="2165">
        <v>12106</v>
      </c>
      <c r="FGY1907" s="2166">
        <v>0</v>
      </c>
      <c r="FGZ1907" s="1230">
        <f t="shared" si="1523"/>
        <v>0</v>
      </c>
      <c r="FHA1907" s="1193"/>
      <c r="FHB1907" s="1193"/>
      <c r="FHC1907" s="2164" t="s">
        <v>786</v>
      </c>
      <c r="FHD1907" s="1436" t="s">
        <v>745</v>
      </c>
      <c r="FHE1907" s="2165">
        <v>0</v>
      </c>
      <c r="FHF1907" s="2165">
        <v>12106</v>
      </c>
      <c r="FHG1907" s="2166">
        <v>0</v>
      </c>
      <c r="FHH1907" s="1230">
        <f t="shared" si="1525"/>
        <v>0</v>
      </c>
      <c r="FHI1907" s="1193"/>
      <c r="FHJ1907" s="1193"/>
      <c r="FHK1907" s="2164" t="s">
        <v>786</v>
      </c>
      <c r="FHL1907" s="1436" t="s">
        <v>745</v>
      </c>
      <c r="FHM1907" s="2165">
        <v>0</v>
      </c>
      <c r="FHN1907" s="2165">
        <v>12106</v>
      </c>
      <c r="FHO1907" s="2166">
        <v>0</v>
      </c>
      <c r="FHP1907" s="1230">
        <f t="shared" si="1527"/>
        <v>0</v>
      </c>
      <c r="FHQ1907" s="1193"/>
      <c r="FHR1907" s="1193"/>
      <c r="FHS1907" s="2164" t="s">
        <v>786</v>
      </c>
      <c r="FHT1907" s="1436" t="s">
        <v>745</v>
      </c>
      <c r="FHU1907" s="2165">
        <v>0</v>
      </c>
      <c r="FHV1907" s="2165">
        <v>12106</v>
      </c>
      <c r="FHW1907" s="2166">
        <v>0</v>
      </c>
      <c r="FHX1907" s="1230">
        <f t="shared" si="1529"/>
        <v>0</v>
      </c>
      <c r="FHY1907" s="1193"/>
      <c r="FHZ1907" s="1193"/>
      <c r="FIA1907" s="2164" t="s">
        <v>786</v>
      </c>
      <c r="FIB1907" s="1436" t="s">
        <v>745</v>
      </c>
      <c r="FIC1907" s="2165">
        <v>0</v>
      </c>
      <c r="FID1907" s="2165">
        <v>12106</v>
      </c>
      <c r="FIE1907" s="2166">
        <v>0</v>
      </c>
      <c r="FIF1907" s="1230">
        <f t="shared" si="1531"/>
        <v>0</v>
      </c>
      <c r="FIG1907" s="1193"/>
      <c r="FIH1907" s="1193"/>
      <c r="FII1907" s="2164" t="s">
        <v>786</v>
      </c>
      <c r="FIJ1907" s="1436" t="s">
        <v>745</v>
      </c>
      <c r="FIK1907" s="2165">
        <v>0</v>
      </c>
      <c r="FIL1907" s="2165">
        <v>12106</v>
      </c>
      <c r="FIM1907" s="2166">
        <v>0</v>
      </c>
      <c r="FIN1907" s="1230">
        <f t="shared" si="1533"/>
        <v>0</v>
      </c>
      <c r="FIO1907" s="1193"/>
      <c r="FIP1907" s="1193"/>
      <c r="FIQ1907" s="2164" t="s">
        <v>786</v>
      </c>
      <c r="FIR1907" s="1436" t="s">
        <v>745</v>
      </c>
      <c r="FIS1907" s="2165">
        <v>0</v>
      </c>
      <c r="FIT1907" s="2165">
        <v>12106</v>
      </c>
      <c r="FIU1907" s="2166">
        <v>0</v>
      </c>
      <c r="FIV1907" s="1230">
        <f t="shared" si="1535"/>
        <v>0</v>
      </c>
      <c r="FIW1907" s="1193"/>
      <c r="FIX1907" s="1193"/>
      <c r="FIY1907" s="2164" t="s">
        <v>786</v>
      </c>
      <c r="FIZ1907" s="1436" t="s">
        <v>745</v>
      </c>
      <c r="FJA1907" s="2165">
        <v>0</v>
      </c>
      <c r="FJB1907" s="2165">
        <v>12106</v>
      </c>
      <c r="FJC1907" s="2166">
        <v>0</v>
      </c>
      <c r="FJD1907" s="1230">
        <f t="shared" si="1537"/>
        <v>0</v>
      </c>
      <c r="FJE1907" s="1193"/>
      <c r="FJF1907" s="1193"/>
      <c r="FJG1907" s="2164" t="s">
        <v>786</v>
      </c>
      <c r="FJH1907" s="1436" t="s">
        <v>745</v>
      </c>
      <c r="FJI1907" s="2165">
        <v>0</v>
      </c>
      <c r="FJJ1907" s="2165">
        <v>12106</v>
      </c>
      <c r="FJK1907" s="2166">
        <v>0</v>
      </c>
      <c r="FJL1907" s="1230">
        <f t="shared" si="1539"/>
        <v>0</v>
      </c>
      <c r="FJM1907" s="1193"/>
      <c r="FJN1907" s="1193"/>
      <c r="FJO1907" s="2164" t="s">
        <v>786</v>
      </c>
      <c r="FJP1907" s="1436" t="s">
        <v>745</v>
      </c>
      <c r="FJQ1907" s="2165">
        <v>0</v>
      </c>
      <c r="FJR1907" s="2165">
        <v>12106</v>
      </c>
      <c r="FJS1907" s="2166">
        <v>0</v>
      </c>
      <c r="FJT1907" s="1230">
        <f t="shared" si="1541"/>
        <v>0</v>
      </c>
      <c r="FJU1907" s="1193"/>
      <c r="FJV1907" s="1193"/>
      <c r="FJW1907" s="2164" t="s">
        <v>786</v>
      </c>
      <c r="FJX1907" s="1436" t="s">
        <v>745</v>
      </c>
      <c r="FJY1907" s="2165">
        <v>0</v>
      </c>
      <c r="FJZ1907" s="2165">
        <v>12106</v>
      </c>
      <c r="FKA1907" s="2166">
        <v>0</v>
      </c>
      <c r="FKB1907" s="1230">
        <f t="shared" si="1543"/>
        <v>0</v>
      </c>
      <c r="FKC1907" s="1193"/>
      <c r="FKD1907" s="1193"/>
      <c r="FKE1907" s="2164" t="s">
        <v>786</v>
      </c>
      <c r="FKF1907" s="1436" t="s">
        <v>745</v>
      </c>
      <c r="FKG1907" s="2165">
        <v>0</v>
      </c>
      <c r="FKH1907" s="2165">
        <v>12106</v>
      </c>
      <c r="FKI1907" s="2166">
        <v>0</v>
      </c>
      <c r="FKJ1907" s="1230">
        <f t="shared" si="1545"/>
        <v>0</v>
      </c>
      <c r="FKK1907" s="1193"/>
      <c r="FKL1907" s="1193"/>
      <c r="FKM1907" s="2164" t="s">
        <v>786</v>
      </c>
      <c r="FKN1907" s="1436" t="s">
        <v>745</v>
      </c>
      <c r="FKO1907" s="2165">
        <v>0</v>
      </c>
      <c r="FKP1907" s="2165">
        <v>12106</v>
      </c>
      <c r="FKQ1907" s="2166">
        <v>0</v>
      </c>
      <c r="FKR1907" s="1230">
        <f t="shared" si="1547"/>
        <v>0</v>
      </c>
      <c r="FKS1907" s="1193"/>
      <c r="FKT1907" s="1193"/>
      <c r="FKU1907" s="2164" t="s">
        <v>786</v>
      </c>
      <c r="FKV1907" s="1436" t="s">
        <v>745</v>
      </c>
      <c r="FKW1907" s="2165">
        <v>0</v>
      </c>
      <c r="FKX1907" s="2165">
        <v>12106</v>
      </c>
      <c r="FKY1907" s="2166">
        <v>0</v>
      </c>
      <c r="FKZ1907" s="1230">
        <f t="shared" si="1549"/>
        <v>0</v>
      </c>
      <c r="FLA1907" s="1193"/>
      <c r="FLB1907" s="1193"/>
      <c r="FLC1907" s="2164" t="s">
        <v>786</v>
      </c>
      <c r="FLD1907" s="1436" t="s">
        <v>745</v>
      </c>
      <c r="FLE1907" s="2165">
        <v>0</v>
      </c>
      <c r="FLF1907" s="2165">
        <v>12106</v>
      </c>
      <c r="FLG1907" s="2166">
        <v>0</v>
      </c>
      <c r="FLH1907" s="1230">
        <f t="shared" si="1551"/>
        <v>0</v>
      </c>
      <c r="FLI1907" s="1193"/>
      <c r="FLJ1907" s="1193"/>
      <c r="FLK1907" s="2164" t="s">
        <v>786</v>
      </c>
      <c r="FLL1907" s="1436" t="s">
        <v>745</v>
      </c>
      <c r="FLM1907" s="2165">
        <v>0</v>
      </c>
      <c r="FLN1907" s="2165">
        <v>12106</v>
      </c>
      <c r="FLO1907" s="2166">
        <v>0</v>
      </c>
      <c r="FLP1907" s="1230">
        <f t="shared" si="1553"/>
        <v>0</v>
      </c>
      <c r="FLQ1907" s="1193"/>
      <c r="FLR1907" s="1193"/>
      <c r="FLS1907" s="2164" t="s">
        <v>786</v>
      </c>
      <c r="FLT1907" s="1436" t="s">
        <v>745</v>
      </c>
      <c r="FLU1907" s="2165">
        <v>0</v>
      </c>
      <c r="FLV1907" s="2165">
        <v>12106</v>
      </c>
      <c r="FLW1907" s="2166">
        <v>0</v>
      </c>
      <c r="FLX1907" s="1230">
        <f t="shared" si="1555"/>
        <v>0</v>
      </c>
      <c r="FLY1907" s="1193"/>
      <c r="FLZ1907" s="1193"/>
      <c r="FMA1907" s="2164" t="s">
        <v>786</v>
      </c>
      <c r="FMB1907" s="1436" t="s">
        <v>745</v>
      </c>
      <c r="FMC1907" s="2165">
        <v>0</v>
      </c>
      <c r="FMD1907" s="2165">
        <v>12106</v>
      </c>
      <c r="FME1907" s="2166">
        <v>0</v>
      </c>
      <c r="FMF1907" s="1230">
        <f t="shared" si="1557"/>
        <v>0</v>
      </c>
      <c r="FMG1907" s="1193"/>
      <c r="FMH1907" s="1193"/>
      <c r="FMI1907" s="2164" t="s">
        <v>786</v>
      </c>
      <c r="FMJ1907" s="1436" t="s">
        <v>745</v>
      </c>
      <c r="FMK1907" s="2165">
        <v>0</v>
      </c>
      <c r="FML1907" s="2165">
        <v>12106</v>
      </c>
      <c r="FMM1907" s="2166">
        <v>0</v>
      </c>
      <c r="FMN1907" s="1230">
        <f t="shared" si="1559"/>
        <v>0</v>
      </c>
      <c r="FMO1907" s="1193"/>
      <c r="FMP1907" s="1193"/>
      <c r="FMQ1907" s="2164" t="s">
        <v>786</v>
      </c>
      <c r="FMR1907" s="1436" t="s">
        <v>745</v>
      </c>
      <c r="FMS1907" s="2165">
        <v>0</v>
      </c>
      <c r="FMT1907" s="2165">
        <v>12106</v>
      </c>
      <c r="FMU1907" s="2166">
        <v>0</v>
      </c>
      <c r="FMV1907" s="1230">
        <f t="shared" si="1561"/>
        <v>0</v>
      </c>
      <c r="FMW1907" s="1193"/>
      <c r="FMX1907" s="1193"/>
      <c r="FMY1907" s="2164" t="s">
        <v>786</v>
      </c>
      <c r="FMZ1907" s="1436" t="s">
        <v>745</v>
      </c>
      <c r="FNA1907" s="2165">
        <v>0</v>
      </c>
      <c r="FNB1907" s="2165">
        <v>12106</v>
      </c>
      <c r="FNC1907" s="2166">
        <v>0</v>
      </c>
      <c r="FND1907" s="1230">
        <f t="shared" si="1563"/>
        <v>0</v>
      </c>
      <c r="FNE1907" s="1193"/>
      <c r="FNF1907" s="1193"/>
      <c r="FNG1907" s="2164" t="s">
        <v>786</v>
      </c>
      <c r="FNH1907" s="1436" t="s">
        <v>745</v>
      </c>
      <c r="FNI1907" s="2165">
        <v>0</v>
      </c>
      <c r="FNJ1907" s="2165">
        <v>12106</v>
      </c>
      <c r="FNK1907" s="2166">
        <v>0</v>
      </c>
      <c r="FNL1907" s="1230">
        <f t="shared" si="1565"/>
        <v>0</v>
      </c>
      <c r="FNM1907" s="1193"/>
      <c r="FNN1907" s="1193"/>
      <c r="FNO1907" s="2164" t="s">
        <v>786</v>
      </c>
      <c r="FNP1907" s="1436" t="s">
        <v>745</v>
      </c>
      <c r="FNQ1907" s="2165">
        <v>0</v>
      </c>
      <c r="FNR1907" s="2165">
        <v>12106</v>
      </c>
      <c r="FNS1907" s="2166">
        <v>0</v>
      </c>
      <c r="FNT1907" s="1230">
        <f t="shared" si="1567"/>
        <v>0</v>
      </c>
      <c r="FNU1907" s="1193"/>
      <c r="FNV1907" s="1193"/>
      <c r="FNW1907" s="2164" t="s">
        <v>786</v>
      </c>
      <c r="FNX1907" s="1436" t="s">
        <v>745</v>
      </c>
      <c r="FNY1907" s="2165">
        <v>0</v>
      </c>
      <c r="FNZ1907" s="2165">
        <v>12106</v>
      </c>
      <c r="FOA1907" s="2166">
        <v>0</v>
      </c>
      <c r="FOB1907" s="1230">
        <f t="shared" si="1569"/>
        <v>0</v>
      </c>
      <c r="FOC1907" s="1193"/>
      <c r="FOD1907" s="1193"/>
      <c r="FOE1907" s="2164" t="s">
        <v>786</v>
      </c>
      <c r="FOF1907" s="1436" t="s">
        <v>745</v>
      </c>
      <c r="FOG1907" s="2165">
        <v>0</v>
      </c>
      <c r="FOH1907" s="2165">
        <v>12106</v>
      </c>
      <c r="FOI1907" s="2166">
        <v>0</v>
      </c>
      <c r="FOJ1907" s="1230">
        <f t="shared" si="1571"/>
        <v>0</v>
      </c>
      <c r="FOK1907" s="1193"/>
      <c r="FOL1907" s="1193"/>
      <c r="FOM1907" s="2164" t="s">
        <v>786</v>
      </c>
      <c r="FON1907" s="1436" t="s">
        <v>745</v>
      </c>
      <c r="FOO1907" s="2165">
        <v>0</v>
      </c>
      <c r="FOP1907" s="2165">
        <v>12106</v>
      </c>
      <c r="FOQ1907" s="2166">
        <v>0</v>
      </c>
      <c r="FOR1907" s="1230">
        <f t="shared" si="1573"/>
        <v>0</v>
      </c>
      <c r="FOS1907" s="1193"/>
      <c r="FOT1907" s="1193"/>
      <c r="FOU1907" s="2164" t="s">
        <v>786</v>
      </c>
      <c r="FOV1907" s="1436" t="s">
        <v>745</v>
      </c>
      <c r="FOW1907" s="2165">
        <v>0</v>
      </c>
      <c r="FOX1907" s="2165">
        <v>12106</v>
      </c>
      <c r="FOY1907" s="2166">
        <v>0</v>
      </c>
      <c r="FOZ1907" s="1230">
        <f t="shared" si="1575"/>
        <v>0</v>
      </c>
      <c r="FPA1907" s="1193"/>
      <c r="FPB1907" s="1193"/>
      <c r="FPC1907" s="2164" t="s">
        <v>786</v>
      </c>
      <c r="FPD1907" s="1436" t="s">
        <v>745</v>
      </c>
      <c r="FPE1907" s="2165">
        <v>0</v>
      </c>
      <c r="FPF1907" s="2165">
        <v>12106</v>
      </c>
      <c r="FPG1907" s="2166">
        <v>0</v>
      </c>
      <c r="FPH1907" s="1230">
        <f t="shared" si="1577"/>
        <v>0</v>
      </c>
      <c r="FPI1907" s="1193"/>
      <c r="FPJ1907" s="1193"/>
      <c r="FPK1907" s="2164" t="s">
        <v>786</v>
      </c>
      <c r="FPL1907" s="1436" t="s">
        <v>745</v>
      </c>
      <c r="FPM1907" s="2165">
        <v>0</v>
      </c>
      <c r="FPN1907" s="2165">
        <v>12106</v>
      </c>
      <c r="FPO1907" s="2166">
        <v>0</v>
      </c>
      <c r="FPP1907" s="1230">
        <f t="shared" si="1579"/>
        <v>0</v>
      </c>
      <c r="FPQ1907" s="1193"/>
      <c r="FPR1907" s="1193"/>
      <c r="FPS1907" s="2164" t="s">
        <v>786</v>
      </c>
      <c r="FPT1907" s="1436" t="s">
        <v>745</v>
      </c>
      <c r="FPU1907" s="2165">
        <v>0</v>
      </c>
      <c r="FPV1907" s="2165">
        <v>12106</v>
      </c>
      <c r="FPW1907" s="2166">
        <v>0</v>
      </c>
      <c r="FPX1907" s="1230">
        <f t="shared" si="1581"/>
        <v>0</v>
      </c>
      <c r="FPY1907" s="1193"/>
      <c r="FPZ1907" s="1193"/>
      <c r="FQA1907" s="2164" t="s">
        <v>786</v>
      </c>
      <c r="FQB1907" s="1436" t="s">
        <v>745</v>
      </c>
      <c r="FQC1907" s="2165">
        <v>0</v>
      </c>
      <c r="FQD1907" s="2165">
        <v>12106</v>
      </c>
      <c r="FQE1907" s="2166">
        <v>0</v>
      </c>
      <c r="FQF1907" s="1230">
        <f t="shared" si="1583"/>
        <v>0</v>
      </c>
      <c r="FQG1907" s="1193"/>
      <c r="FQH1907" s="1193"/>
      <c r="FQI1907" s="2164" t="s">
        <v>786</v>
      </c>
      <c r="FQJ1907" s="1436" t="s">
        <v>745</v>
      </c>
      <c r="FQK1907" s="2165">
        <v>0</v>
      </c>
      <c r="FQL1907" s="2165">
        <v>12106</v>
      </c>
      <c r="FQM1907" s="2166">
        <v>0</v>
      </c>
      <c r="FQN1907" s="1230">
        <f t="shared" si="1585"/>
        <v>0</v>
      </c>
      <c r="FQO1907" s="1193"/>
      <c r="FQP1907" s="1193"/>
      <c r="FQQ1907" s="2164" t="s">
        <v>786</v>
      </c>
      <c r="FQR1907" s="1436" t="s">
        <v>745</v>
      </c>
      <c r="FQS1907" s="2165">
        <v>0</v>
      </c>
      <c r="FQT1907" s="2165">
        <v>12106</v>
      </c>
      <c r="FQU1907" s="2166">
        <v>0</v>
      </c>
      <c r="FQV1907" s="1230">
        <f t="shared" si="1587"/>
        <v>0</v>
      </c>
      <c r="FQW1907" s="1193"/>
      <c r="FQX1907" s="1193"/>
      <c r="FQY1907" s="2164" t="s">
        <v>786</v>
      </c>
      <c r="FQZ1907" s="1436" t="s">
        <v>745</v>
      </c>
      <c r="FRA1907" s="2165">
        <v>0</v>
      </c>
      <c r="FRB1907" s="2165">
        <v>12106</v>
      </c>
      <c r="FRC1907" s="2166">
        <v>0</v>
      </c>
      <c r="FRD1907" s="1230">
        <f t="shared" si="1589"/>
        <v>0</v>
      </c>
      <c r="FRE1907" s="1193"/>
      <c r="FRF1907" s="1193"/>
      <c r="FRG1907" s="2164" t="s">
        <v>786</v>
      </c>
      <c r="FRH1907" s="1436" t="s">
        <v>745</v>
      </c>
      <c r="FRI1907" s="2165">
        <v>0</v>
      </c>
      <c r="FRJ1907" s="2165">
        <v>12106</v>
      </c>
      <c r="FRK1907" s="2166">
        <v>0</v>
      </c>
      <c r="FRL1907" s="1230">
        <f t="shared" si="1591"/>
        <v>0</v>
      </c>
      <c r="FRM1907" s="1193"/>
      <c r="FRN1907" s="1193"/>
      <c r="FRO1907" s="2164" t="s">
        <v>786</v>
      </c>
      <c r="FRP1907" s="1436" t="s">
        <v>745</v>
      </c>
      <c r="FRQ1907" s="2165">
        <v>0</v>
      </c>
      <c r="FRR1907" s="2165">
        <v>12106</v>
      </c>
      <c r="FRS1907" s="2166">
        <v>0</v>
      </c>
      <c r="FRT1907" s="1230">
        <f t="shared" si="1593"/>
        <v>0</v>
      </c>
      <c r="FRU1907" s="1193"/>
      <c r="FRV1907" s="1193"/>
      <c r="FRW1907" s="2164" t="s">
        <v>786</v>
      </c>
      <c r="FRX1907" s="1436" t="s">
        <v>745</v>
      </c>
      <c r="FRY1907" s="2165">
        <v>0</v>
      </c>
      <c r="FRZ1907" s="2165">
        <v>12106</v>
      </c>
      <c r="FSA1907" s="2166">
        <v>0</v>
      </c>
      <c r="FSB1907" s="1230">
        <f t="shared" si="1595"/>
        <v>0</v>
      </c>
      <c r="FSC1907" s="1193"/>
      <c r="FSD1907" s="1193"/>
      <c r="FSE1907" s="2164" t="s">
        <v>786</v>
      </c>
      <c r="FSF1907" s="1436" t="s">
        <v>745</v>
      </c>
      <c r="FSG1907" s="2165">
        <v>0</v>
      </c>
      <c r="FSH1907" s="2165">
        <v>12106</v>
      </c>
      <c r="FSI1907" s="2166">
        <v>0</v>
      </c>
      <c r="FSJ1907" s="1230">
        <f t="shared" si="1597"/>
        <v>0</v>
      </c>
      <c r="FSK1907" s="1193"/>
      <c r="FSL1907" s="1193"/>
      <c r="FSM1907" s="2164" t="s">
        <v>786</v>
      </c>
      <c r="FSN1907" s="1436" t="s">
        <v>745</v>
      </c>
      <c r="FSO1907" s="2165">
        <v>0</v>
      </c>
      <c r="FSP1907" s="2165">
        <v>12106</v>
      </c>
      <c r="FSQ1907" s="2166">
        <v>0</v>
      </c>
      <c r="FSR1907" s="1230">
        <f t="shared" si="1599"/>
        <v>0</v>
      </c>
      <c r="FSS1907" s="1193"/>
      <c r="FST1907" s="1193"/>
      <c r="FSU1907" s="2164" t="s">
        <v>786</v>
      </c>
      <c r="FSV1907" s="1436" t="s">
        <v>745</v>
      </c>
      <c r="FSW1907" s="2165">
        <v>0</v>
      </c>
      <c r="FSX1907" s="2165">
        <v>12106</v>
      </c>
      <c r="FSY1907" s="2166">
        <v>0</v>
      </c>
      <c r="FSZ1907" s="1230">
        <f t="shared" si="1601"/>
        <v>0</v>
      </c>
      <c r="FTA1907" s="1193"/>
      <c r="FTB1907" s="1193"/>
      <c r="FTC1907" s="2164" t="s">
        <v>786</v>
      </c>
      <c r="FTD1907" s="1436" t="s">
        <v>745</v>
      </c>
      <c r="FTE1907" s="2165">
        <v>0</v>
      </c>
      <c r="FTF1907" s="2165">
        <v>12106</v>
      </c>
      <c r="FTG1907" s="2166">
        <v>0</v>
      </c>
      <c r="FTH1907" s="1230">
        <f t="shared" si="1603"/>
        <v>0</v>
      </c>
      <c r="FTI1907" s="1193"/>
      <c r="FTJ1907" s="1193"/>
      <c r="FTK1907" s="2164" t="s">
        <v>786</v>
      </c>
      <c r="FTL1907" s="1436" t="s">
        <v>745</v>
      </c>
      <c r="FTM1907" s="2165">
        <v>0</v>
      </c>
      <c r="FTN1907" s="2165">
        <v>12106</v>
      </c>
      <c r="FTO1907" s="2166">
        <v>0</v>
      </c>
      <c r="FTP1907" s="1230">
        <f t="shared" si="1605"/>
        <v>0</v>
      </c>
      <c r="FTQ1907" s="1193"/>
      <c r="FTR1907" s="1193"/>
      <c r="FTS1907" s="2164" t="s">
        <v>786</v>
      </c>
      <c r="FTT1907" s="1436" t="s">
        <v>745</v>
      </c>
      <c r="FTU1907" s="2165">
        <v>0</v>
      </c>
      <c r="FTV1907" s="2165">
        <v>12106</v>
      </c>
      <c r="FTW1907" s="2166">
        <v>0</v>
      </c>
      <c r="FTX1907" s="1230">
        <f t="shared" si="1607"/>
        <v>0</v>
      </c>
      <c r="FTY1907" s="1193"/>
      <c r="FTZ1907" s="1193"/>
      <c r="FUA1907" s="2164" t="s">
        <v>786</v>
      </c>
      <c r="FUB1907" s="1436" t="s">
        <v>745</v>
      </c>
      <c r="FUC1907" s="2165">
        <v>0</v>
      </c>
      <c r="FUD1907" s="2165">
        <v>12106</v>
      </c>
      <c r="FUE1907" s="2166">
        <v>0</v>
      </c>
      <c r="FUF1907" s="1230">
        <f t="shared" si="1609"/>
        <v>0</v>
      </c>
      <c r="FUG1907" s="1193"/>
      <c r="FUH1907" s="1193"/>
      <c r="FUI1907" s="2164" t="s">
        <v>786</v>
      </c>
      <c r="FUJ1907" s="1436" t="s">
        <v>745</v>
      </c>
      <c r="FUK1907" s="2165">
        <v>0</v>
      </c>
      <c r="FUL1907" s="2165">
        <v>12106</v>
      </c>
      <c r="FUM1907" s="2166">
        <v>0</v>
      </c>
      <c r="FUN1907" s="1230">
        <f t="shared" si="1611"/>
        <v>0</v>
      </c>
      <c r="FUO1907" s="1193"/>
      <c r="FUP1907" s="1193"/>
      <c r="FUQ1907" s="2164" t="s">
        <v>786</v>
      </c>
      <c r="FUR1907" s="1436" t="s">
        <v>745</v>
      </c>
      <c r="FUS1907" s="2165">
        <v>0</v>
      </c>
      <c r="FUT1907" s="2165">
        <v>12106</v>
      </c>
      <c r="FUU1907" s="2166">
        <v>0</v>
      </c>
      <c r="FUV1907" s="1230">
        <f t="shared" si="1613"/>
        <v>0</v>
      </c>
      <c r="FUW1907" s="1193"/>
      <c r="FUX1907" s="1193"/>
      <c r="FUY1907" s="2164" t="s">
        <v>786</v>
      </c>
      <c r="FUZ1907" s="1436" t="s">
        <v>745</v>
      </c>
      <c r="FVA1907" s="2165">
        <v>0</v>
      </c>
      <c r="FVB1907" s="2165">
        <v>12106</v>
      </c>
      <c r="FVC1907" s="2166">
        <v>0</v>
      </c>
      <c r="FVD1907" s="1230">
        <f t="shared" si="1615"/>
        <v>0</v>
      </c>
      <c r="FVE1907" s="1193"/>
      <c r="FVF1907" s="1193"/>
      <c r="FVG1907" s="2164" t="s">
        <v>786</v>
      </c>
      <c r="FVH1907" s="1436" t="s">
        <v>745</v>
      </c>
      <c r="FVI1907" s="2165">
        <v>0</v>
      </c>
      <c r="FVJ1907" s="2165">
        <v>12106</v>
      </c>
      <c r="FVK1907" s="2166">
        <v>0</v>
      </c>
      <c r="FVL1907" s="1230">
        <f t="shared" si="1617"/>
        <v>0</v>
      </c>
      <c r="FVM1907" s="1193"/>
      <c r="FVN1907" s="1193"/>
      <c r="FVO1907" s="2164" t="s">
        <v>786</v>
      </c>
      <c r="FVP1907" s="1436" t="s">
        <v>745</v>
      </c>
      <c r="FVQ1907" s="2165">
        <v>0</v>
      </c>
      <c r="FVR1907" s="2165">
        <v>12106</v>
      </c>
      <c r="FVS1907" s="2166">
        <v>0</v>
      </c>
      <c r="FVT1907" s="1230">
        <f t="shared" si="1619"/>
        <v>0</v>
      </c>
      <c r="FVU1907" s="1193"/>
      <c r="FVV1907" s="1193"/>
      <c r="FVW1907" s="2164" t="s">
        <v>786</v>
      </c>
      <c r="FVX1907" s="1436" t="s">
        <v>745</v>
      </c>
      <c r="FVY1907" s="2165">
        <v>0</v>
      </c>
      <c r="FVZ1907" s="2165">
        <v>12106</v>
      </c>
      <c r="FWA1907" s="2166">
        <v>0</v>
      </c>
      <c r="FWB1907" s="1230">
        <f t="shared" si="1621"/>
        <v>0</v>
      </c>
      <c r="FWC1907" s="1193"/>
      <c r="FWD1907" s="1193"/>
      <c r="FWE1907" s="2164" t="s">
        <v>786</v>
      </c>
      <c r="FWF1907" s="1436" t="s">
        <v>745</v>
      </c>
      <c r="FWG1907" s="2165">
        <v>0</v>
      </c>
      <c r="FWH1907" s="2165">
        <v>12106</v>
      </c>
      <c r="FWI1907" s="2166">
        <v>0</v>
      </c>
      <c r="FWJ1907" s="1230">
        <f t="shared" si="1623"/>
        <v>0</v>
      </c>
      <c r="FWK1907" s="1193"/>
      <c r="FWL1907" s="1193"/>
      <c r="FWM1907" s="2164" t="s">
        <v>786</v>
      </c>
      <c r="FWN1907" s="1436" t="s">
        <v>745</v>
      </c>
      <c r="FWO1907" s="2165">
        <v>0</v>
      </c>
      <c r="FWP1907" s="2165">
        <v>12106</v>
      </c>
      <c r="FWQ1907" s="2166">
        <v>0</v>
      </c>
      <c r="FWR1907" s="1230">
        <f t="shared" si="1625"/>
        <v>0</v>
      </c>
      <c r="FWS1907" s="1193"/>
      <c r="FWT1907" s="1193"/>
      <c r="FWU1907" s="2164" t="s">
        <v>786</v>
      </c>
      <c r="FWV1907" s="1436" t="s">
        <v>745</v>
      </c>
      <c r="FWW1907" s="2165">
        <v>0</v>
      </c>
      <c r="FWX1907" s="2165">
        <v>12106</v>
      </c>
      <c r="FWY1907" s="2166">
        <v>0</v>
      </c>
      <c r="FWZ1907" s="1230">
        <f t="shared" si="1627"/>
        <v>0</v>
      </c>
      <c r="FXA1907" s="1193"/>
      <c r="FXB1907" s="1193"/>
      <c r="FXC1907" s="2164" t="s">
        <v>786</v>
      </c>
      <c r="FXD1907" s="1436" t="s">
        <v>745</v>
      </c>
      <c r="FXE1907" s="2165">
        <v>0</v>
      </c>
      <c r="FXF1907" s="2165">
        <v>12106</v>
      </c>
      <c r="FXG1907" s="2166">
        <v>0</v>
      </c>
      <c r="FXH1907" s="1230">
        <f t="shared" si="1629"/>
        <v>0</v>
      </c>
      <c r="FXI1907" s="1193"/>
      <c r="FXJ1907" s="1193"/>
      <c r="FXK1907" s="2164" t="s">
        <v>786</v>
      </c>
      <c r="FXL1907" s="1436" t="s">
        <v>745</v>
      </c>
      <c r="FXM1907" s="2165">
        <v>0</v>
      </c>
      <c r="FXN1907" s="2165">
        <v>12106</v>
      </c>
      <c r="FXO1907" s="2166">
        <v>0</v>
      </c>
      <c r="FXP1907" s="1230">
        <f t="shared" si="1631"/>
        <v>0</v>
      </c>
      <c r="FXQ1907" s="1193"/>
      <c r="FXR1907" s="1193"/>
      <c r="FXS1907" s="2164" t="s">
        <v>786</v>
      </c>
      <c r="FXT1907" s="1436" t="s">
        <v>745</v>
      </c>
      <c r="FXU1907" s="2165">
        <v>0</v>
      </c>
      <c r="FXV1907" s="2165">
        <v>12106</v>
      </c>
      <c r="FXW1907" s="2166">
        <v>0</v>
      </c>
      <c r="FXX1907" s="1230">
        <f t="shared" si="1633"/>
        <v>0</v>
      </c>
      <c r="FXY1907" s="1193"/>
      <c r="FXZ1907" s="1193"/>
      <c r="FYA1907" s="2164" t="s">
        <v>786</v>
      </c>
      <c r="FYB1907" s="1436" t="s">
        <v>745</v>
      </c>
      <c r="FYC1907" s="2165">
        <v>0</v>
      </c>
      <c r="FYD1907" s="2165">
        <v>12106</v>
      </c>
      <c r="FYE1907" s="2166">
        <v>0</v>
      </c>
      <c r="FYF1907" s="1230">
        <f t="shared" si="1635"/>
        <v>0</v>
      </c>
      <c r="FYG1907" s="1193"/>
      <c r="FYH1907" s="1193"/>
      <c r="FYI1907" s="2164" t="s">
        <v>786</v>
      </c>
      <c r="FYJ1907" s="1436" t="s">
        <v>745</v>
      </c>
      <c r="FYK1907" s="2165">
        <v>0</v>
      </c>
      <c r="FYL1907" s="2165">
        <v>12106</v>
      </c>
      <c r="FYM1907" s="2166">
        <v>0</v>
      </c>
      <c r="FYN1907" s="1230">
        <f t="shared" si="1637"/>
        <v>0</v>
      </c>
      <c r="FYO1907" s="1193"/>
      <c r="FYP1907" s="1193"/>
      <c r="FYQ1907" s="2164" t="s">
        <v>786</v>
      </c>
      <c r="FYR1907" s="1436" t="s">
        <v>745</v>
      </c>
      <c r="FYS1907" s="2165">
        <v>0</v>
      </c>
      <c r="FYT1907" s="2165">
        <v>12106</v>
      </c>
      <c r="FYU1907" s="2166">
        <v>0</v>
      </c>
      <c r="FYV1907" s="1230">
        <f t="shared" si="1639"/>
        <v>0</v>
      </c>
      <c r="FYW1907" s="1193"/>
      <c r="FYX1907" s="1193"/>
      <c r="FYY1907" s="2164" t="s">
        <v>786</v>
      </c>
      <c r="FYZ1907" s="1436" t="s">
        <v>745</v>
      </c>
      <c r="FZA1907" s="2165">
        <v>0</v>
      </c>
      <c r="FZB1907" s="2165">
        <v>12106</v>
      </c>
      <c r="FZC1907" s="2166">
        <v>0</v>
      </c>
      <c r="FZD1907" s="1230">
        <f t="shared" si="1641"/>
        <v>0</v>
      </c>
      <c r="FZE1907" s="1193"/>
      <c r="FZF1907" s="1193"/>
      <c r="FZG1907" s="2164" t="s">
        <v>786</v>
      </c>
      <c r="FZH1907" s="1436" t="s">
        <v>745</v>
      </c>
      <c r="FZI1907" s="2165">
        <v>0</v>
      </c>
      <c r="FZJ1907" s="2165">
        <v>12106</v>
      </c>
      <c r="FZK1907" s="2166">
        <v>0</v>
      </c>
      <c r="FZL1907" s="1230">
        <f t="shared" si="1643"/>
        <v>0</v>
      </c>
      <c r="FZM1907" s="1193"/>
      <c r="FZN1907" s="1193"/>
      <c r="FZO1907" s="2164" t="s">
        <v>786</v>
      </c>
      <c r="FZP1907" s="1436" t="s">
        <v>745</v>
      </c>
      <c r="FZQ1907" s="2165">
        <v>0</v>
      </c>
      <c r="FZR1907" s="2165">
        <v>12106</v>
      </c>
      <c r="FZS1907" s="2166">
        <v>0</v>
      </c>
      <c r="FZT1907" s="1230">
        <f t="shared" si="1645"/>
        <v>0</v>
      </c>
      <c r="FZU1907" s="1193"/>
      <c r="FZV1907" s="1193"/>
      <c r="FZW1907" s="2164" t="s">
        <v>786</v>
      </c>
      <c r="FZX1907" s="1436" t="s">
        <v>745</v>
      </c>
      <c r="FZY1907" s="2165">
        <v>0</v>
      </c>
      <c r="FZZ1907" s="2165">
        <v>12106</v>
      </c>
      <c r="GAA1907" s="2166">
        <v>0</v>
      </c>
      <c r="GAB1907" s="1230">
        <f t="shared" si="1647"/>
        <v>0</v>
      </c>
      <c r="GAC1907" s="1193"/>
      <c r="GAD1907" s="1193"/>
      <c r="GAE1907" s="2164" t="s">
        <v>786</v>
      </c>
      <c r="GAF1907" s="1436" t="s">
        <v>745</v>
      </c>
      <c r="GAG1907" s="2165">
        <v>0</v>
      </c>
      <c r="GAH1907" s="2165">
        <v>12106</v>
      </c>
      <c r="GAI1907" s="2166">
        <v>0</v>
      </c>
      <c r="GAJ1907" s="1230">
        <f t="shared" si="1649"/>
        <v>0</v>
      </c>
      <c r="GAK1907" s="1193"/>
      <c r="GAL1907" s="1193"/>
      <c r="GAM1907" s="2164" t="s">
        <v>786</v>
      </c>
      <c r="GAN1907" s="1436" t="s">
        <v>745</v>
      </c>
      <c r="GAO1907" s="2165">
        <v>0</v>
      </c>
      <c r="GAP1907" s="2165">
        <v>12106</v>
      </c>
      <c r="GAQ1907" s="2166">
        <v>0</v>
      </c>
      <c r="GAR1907" s="1230">
        <f t="shared" si="1651"/>
        <v>0</v>
      </c>
      <c r="GAS1907" s="1193"/>
      <c r="GAT1907" s="1193"/>
      <c r="GAU1907" s="2164" t="s">
        <v>786</v>
      </c>
      <c r="GAV1907" s="1436" t="s">
        <v>745</v>
      </c>
      <c r="GAW1907" s="2165">
        <v>0</v>
      </c>
      <c r="GAX1907" s="2165">
        <v>12106</v>
      </c>
      <c r="GAY1907" s="2166">
        <v>0</v>
      </c>
      <c r="GAZ1907" s="1230">
        <f t="shared" si="1653"/>
        <v>0</v>
      </c>
      <c r="GBA1907" s="1193"/>
      <c r="GBB1907" s="1193"/>
      <c r="GBC1907" s="2164" t="s">
        <v>786</v>
      </c>
      <c r="GBD1907" s="1436" t="s">
        <v>745</v>
      </c>
      <c r="GBE1907" s="2165">
        <v>0</v>
      </c>
      <c r="GBF1907" s="2165">
        <v>12106</v>
      </c>
      <c r="GBG1907" s="2166">
        <v>0</v>
      </c>
      <c r="GBH1907" s="1230">
        <f t="shared" si="1655"/>
        <v>0</v>
      </c>
      <c r="GBI1907" s="1193"/>
      <c r="GBJ1907" s="1193"/>
      <c r="GBK1907" s="2164" t="s">
        <v>786</v>
      </c>
      <c r="GBL1907" s="1436" t="s">
        <v>745</v>
      </c>
      <c r="GBM1907" s="2165">
        <v>0</v>
      </c>
      <c r="GBN1907" s="2165">
        <v>12106</v>
      </c>
      <c r="GBO1907" s="2166">
        <v>0</v>
      </c>
      <c r="GBP1907" s="1230">
        <f t="shared" si="1657"/>
        <v>0</v>
      </c>
      <c r="GBQ1907" s="1193"/>
      <c r="GBR1907" s="1193"/>
      <c r="GBS1907" s="2164" t="s">
        <v>786</v>
      </c>
      <c r="GBT1907" s="1436" t="s">
        <v>745</v>
      </c>
      <c r="GBU1907" s="2165">
        <v>0</v>
      </c>
      <c r="GBV1907" s="2165">
        <v>12106</v>
      </c>
      <c r="GBW1907" s="2166">
        <v>0</v>
      </c>
      <c r="GBX1907" s="1230">
        <f t="shared" si="1659"/>
        <v>0</v>
      </c>
      <c r="GBY1907" s="1193"/>
      <c r="GBZ1907" s="1193"/>
      <c r="GCA1907" s="2164" t="s">
        <v>786</v>
      </c>
      <c r="GCB1907" s="1436" t="s">
        <v>745</v>
      </c>
      <c r="GCC1907" s="2165">
        <v>0</v>
      </c>
      <c r="GCD1907" s="2165">
        <v>12106</v>
      </c>
      <c r="GCE1907" s="2166">
        <v>0</v>
      </c>
      <c r="GCF1907" s="1230">
        <f t="shared" si="1661"/>
        <v>0</v>
      </c>
      <c r="GCG1907" s="1193"/>
      <c r="GCH1907" s="1193"/>
      <c r="GCI1907" s="2164" t="s">
        <v>786</v>
      </c>
      <c r="GCJ1907" s="1436" t="s">
        <v>745</v>
      </c>
      <c r="GCK1907" s="2165">
        <v>0</v>
      </c>
      <c r="GCL1907" s="2165">
        <v>12106</v>
      </c>
      <c r="GCM1907" s="2166">
        <v>0</v>
      </c>
      <c r="GCN1907" s="1230">
        <f t="shared" si="1663"/>
        <v>0</v>
      </c>
      <c r="GCO1907" s="1193"/>
      <c r="GCP1907" s="1193"/>
      <c r="GCQ1907" s="2164" t="s">
        <v>786</v>
      </c>
      <c r="GCR1907" s="1436" t="s">
        <v>745</v>
      </c>
      <c r="GCS1907" s="2165">
        <v>0</v>
      </c>
      <c r="GCT1907" s="2165">
        <v>12106</v>
      </c>
      <c r="GCU1907" s="2166">
        <v>0</v>
      </c>
      <c r="GCV1907" s="1230">
        <f t="shared" si="1665"/>
        <v>0</v>
      </c>
      <c r="GCW1907" s="1193"/>
      <c r="GCX1907" s="1193"/>
      <c r="GCY1907" s="2164" t="s">
        <v>786</v>
      </c>
      <c r="GCZ1907" s="1436" t="s">
        <v>745</v>
      </c>
      <c r="GDA1907" s="2165">
        <v>0</v>
      </c>
      <c r="GDB1907" s="2165">
        <v>12106</v>
      </c>
      <c r="GDC1907" s="2166">
        <v>0</v>
      </c>
      <c r="GDD1907" s="1230">
        <f t="shared" si="1667"/>
        <v>0</v>
      </c>
      <c r="GDE1907" s="1193"/>
      <c r="GDF1907" s="1193"/>
      <c r="GDG1907" s="2164" t="s">
        <v>786</v>
      </c>
      <c r="GDH1907" s="1436" t="s">
        <v>745</v>
      </c>
      <c r="GDI1907" s="2165">
        <v>0</v>
      </c>
      <c r="GDJ1907" s="2165">
        <v>12106</v>
      </c>
      <c r="GDK1907" s="2166">
        <v>0</v>
      </c>
      <c r="GDL1907" s="1230">
        <f t="shared" si="1669"/>
        <v>0</v>
      </c>
      <c r="GDM1907" s="1193"/>
      <c r="GDN1907" s="1193"/>
      <c r="GDO1907" s="2164" t="s">
        <v>786</v>
      </c>
      <c r="GDP1907" s="1436" t="s">
        <v>745</v>
      </c>
      <c r="GDQ1907" s="2165">
        <v>0</v>
      </c>
      <c r="GDR1907" s="2165">
        <v>12106</v>
      </c>
      <c r="GDS1907" s="2166">
        <v>0</v>
      </c>
      <c r="GDT1907" s="1230">
        <f t="shared" si="1671"/>
        <v>0</v>
      </c>
      <c r="GDU1907" s="1193"/>
      <c r="GDV1907" s="1193"/>
      <c r="GDW1907" s="2164" t="s">
        <v>786</v>
      </c>
      <c r="GDX1907" s="1436" t="s">
        <v>745</v>
      </c>
      <c r="GDY1907" s="2165">
        <v>0</v>
      </c>
      <c r="GDZ1907" s="2165">
        <v>12106</v>
      </c>
      <c r="GEA1907" s="2166">
        <v>0</v>
      </c>
      <c r="GEB1907" s="1230">
        <f t="shared" si="1673"/>
        <v>0</v>
      </c>
      <c r="GEC1907" s="1193"/>
      <c r="GED1907" s="1193"/>
      <c r="GEE1907" s="2164" t="s">
        <v>786</v>
      </c>
      <c r="GEF1907" s="1436" t="s">
        <v>745</v>
      </c>
      <c r="GEG1907" s="2165">
        <v>0</v>
      </c>
      <c r="GEH1907" s="2165">
        <v>12106</v>
      </c>
      <c r="GEI1907" s="2166">
        <v>0</v>
      </c>
      <c r="GEJ1907" s="1230">
        <f t="shared" si="1675"/>
        <v>0</v>
      </c>
      <c r="GEK1907" s="1193"/>
      <c r="GEL1907" s="1193"/>
      <c r="GEM1907" s="2164" t="s">
        <v>786</v>
      </c>
      <c r="GEN1907" s="1436" t="s">
        <v>745</v>
      </c>
      <c r="GEO1907" s="2165">
        <v>0</v>
      </c>
      <c r="GEP1907" s="2165">
        <v>12106</v>
      </c>
      <c r="GEQ1907" s="2166">
        <v>0</v>
      </c>
      <c r="GER1907" s="1230">
        <f t="shared" si="1677"/>
        <v>0</v>
      </c>
      <c r="GES1907" s="1193"/>
      <c r="GET1907" s="1193"/>
      <c r="GEU1907" s="2164" t="s">
        <v>786</v>
      </c>
      <c r="GEV1907" s="1436" t="s">
        <v>745</v>
      </c>
      <c r="GEW1907" s="2165">
        <v>0</v>
      </c>
      <c r="GEX1907" s="2165">
        <v>12106</v>
      </c>
      <c r="GEY1907" s="2166">
        <v>0</v>
      </c>
      <c r="GEZ1907" s="1230">
        <f t="shared" si="1679"/>
        <v>0</v>
      </c>
      <c r="GFA1907" s="1193"/>
      <c r="GFB1907" s="1193"/>
      <c r="GFC1907" s="2164" t="s">
        <v>786</v>
      </c>
      <c r="GFD1907" s="1436" t="s">
        <v>745</v>
      </c>
      <c r="GFE1907" s="2165">
        <v>0</v>
      </c>
      <c r="GFF1907" s="2165">
        <v>12106</v>
      </c>
      <c r="GFG1907" s="2166">
        <v>0</v>
      </c>
      <c r="GFH1907" s="1230">
        <f t="shared" si="1681"/>
        <v>0</v>
      </c>
      <c r="GFI1907" s="1193"/>
      <c r="GFJ1907" s="1193"/>
      <c r="GFK1907" s="2164" t="s">
        <v>786</v>
      </c>
      <c r="GFL1907" s="1436" t="s">
        <v>745</v>
      </c>
      <c r="GFM1907" s="2165">
        <v>0</v>
      </c>
      <c r="GFN1907" s="2165">
        <v>12106</v>
      </c>
      <c r="GFO1907" s="2166">
        <v>0</v>
      </c>
      <c r="GFP1907" s="1230">
        <f t="shared" si="1683"/>
        <v>0</v>
      </c>
      <c r="GFQ1907" s="1193"/>
      <c r="GFR1907" s="1193"/>
      <c r="GFS1907" s="2164" t="s">
        <v>786</v>
      </c>
      <c r="GFT1907" s="1436" t="s">
        <v>745</v>
      </c>
      <c r="GFU1907" s="2165">
        <v>0</v>
      </c>
      <c r="GFV1907" s="2165">
        <v>12106</v>
      </c>
      <c r="GFW1907" s="2166">
        <v>0</v>
      </c>
      <c r="GFX1907" s="1230">
        <f t="shared" si="1685"/>
        <v>0</v>
      </c>
      <c r="GFY1907" s="1193"/>
      <c r="GFZ1907" s="1193"/>
      <c r="GGA1907" s="2164" t="s">
        <v>786</v>
      </c>
      <c r="GGB1907" s="1436" t="s">
        <v>745</v>
      </c>
      <c r="GGC1907" s="2165">
        <v>0</v>
      </c>
      <c r="GGD1907" s="2165">
        <v>12106</v>
      </c>
      <c r="GGE1907" s="2166">
        <v>0</v>
      </c>
      <c r="GGF1907" s="1230">
        <f t="shared" si="1687"/>
        <v>0</v>
      </c>
      <c r="GGG1907" s="1193"/>
      <c r="GGH1907" s="1193"/>
      <c r="GGI1907" s="2164" t="s">
        <v>786</v>
      </c>
      <c r="GGJ1907" s="1436" t="s">
        <v>745</v>
      </c>
      <c r="GGK1907" s="2165">
        <v>0</v>
      </c>
      <c r="GGL1907" s="2165">
        <v>12106</v>
      </c>
      <c r="GGM1907" s="2166">
        <v>0</v>
      </c>
      <c r="GGN1907" s="1230">
        <f t="shared" si="1689"/>
        <v>0</v>
      </c>
      <c r="GGO1907" s="1193"/>
      <c r="GGP1907" s="1193"/>
      <c r="GGQ1907" s="2164" t="s">
        <v>786</v>
      </c>
      <c r="GGR1907" s="1436" t="s">
        <v>745</v>
      </c>
      <c r="GGS1907" s="2165">
        <v>0</v>
      </c>
      <c r="GGT1907" s="2165">
        <v>12106</v>
      </c>
      <c r="GGU1907" s="2166">
        <v>0</v>
      </c>
      <c r="GGV1907" s="1230">
        <f t="shared" si="1691"/>
        <v>0</v>
      </c>
      <c r="GGW1907" s="1193"/>
      <c r="GGX1907" s="1193"/>
      <c r="GGY1907" s="2164" t="s">
        <v>786</v>
      </c>
      <c r="GGZ1907" s="1436" t="s">
        <v>745</v>
      </c>
      <c r="GHA1907" s="2165">
        <v>0</v>
      </c>
      <c r="GHB1907" s="2165">
        <v>12106</v>
      </c>
      <c r="GHC1907" s="2166">
        <v>0</v>
      </c>
      <c r="GHD1907" s="1230">
        <f t="shared" si="1693"/>
        <v>0</v>
      </c>
      <c r="GHE1907" s="1193"/>
      <c r="GHF1907" s="1193"/>
      <c r="GHG1907" s="2164" t="s">
        <v>786</v>
      </c>
      <c r="GHH1907" s="1436" t="s">
        <v>745</v>
      </c>
      <c r="GHI1907" s="2165">
        <v>0</v>
      </c>
      <c r="GHJ1907" s="2165">
        <v>12106</v>
      </c>
      <c r="GHK1907" s="2166">
        <v>0</v>
      </c>
      <c r="GHL1907" s="1230">
        <f t="shared" si="1695"/>
        <v>0</v>
      </c>
      <c r="GHM1907" s="1193"/>
      <c r="GHN1907" s="1193"/>
      <c r="GHO1907" s="2164" t="s">
        <v>786</v>
      </c>
      <c r="GHP1907" s="1436" t="s">
        <v>745</v>
      </c>
      <c r="GHQ1907" s="2165">
        <v>0</v>
      </c>
      <c r="GHR1907" s="2165">
        <v>12106</v>
      </c>
      <c r="GHS1907" s="2166">
        <v>0</v>
      </c>
      <c r="GHT1907" s="1230">
        <f t="shared" si="1697"/>
        <v>0</v>
      </c>
      <c r="GHU1907" s="1193"/>
      <c r="GHV1907" s="1193"/>
      <c r="GHW1907" s="2164" t="s">
        <v>786</v>
      </c>
      <c r="GHX1907" s="1436" t="s">
        <v>745</v>
      </c>
      <c r="GHY1907" s="2165">
        <v>0</v>
      </c>
      <c r="GHZ1907" s="2165">
        <v>12106</v>
      </c>
      <c r="GIA1907" s="2166">
        <v>0</v>
      </c>
      <c r="GIB1907" s="1230">
        <f t="shared" si="1699"/>
        <v>0</v>
      </c>
      <c r="GIC1907" s="1193"/>
      <c r="GID1907" s="1193"/>
      <c r="GIE1907" s="2164" t="s">
        <v>786</v>
      </c>
      <c r="GIF1907" s="1436" t="s">
        <v>745</v>
      </c>
      <c r="GIG1907" s="2165">
        <v>0</v>
      </c>
      <c r="GIH1907" s="2165">
        <v>12106</v>
      </c>
      <c r="GII1907" s="2166">
        <v>0</v>
      </c>
      <c r="GIJ1907" s="1230">
        <f t="shared" si="1701"/>
        <v>0</v>
      </c>
      <c r="GIK1907" s="1193"/>
      <c r="GIL1907" s="1193"/>
      <c r="GIM1907" s="2164" t="s">
        <v>786</v>
      </c>
      <c r="GIN1907" s="1436" t="s">
        <v>745</v>
      </c>
      <c r="GIO1907" s="2165">
        <v>0</v>
      </c>
      <c r="GIP1907" s="2165">
        <v>12106</v>
      </c>
      <c r="GIQ1907" s="2166">
        <v>0</v>
      </c>
      <c r="GIR1907" s="1230">
        <f t="shared" si="1703"/>
        <v>0</v>
      </c>
      <c r="GIS1907" s="1193"/>
      <c r="GIT1907" s="1193"/>
      <c r="GIU1907" s="2164" t="s">
        <v>786</v>
      </c>
      <c r="GIV1907" s="1436" t="s">
        <v>745</v>
      </c>
      <c r="GIW1907" s="2165">
        <v>0</v>
      </c>
      <c r="GIX1907" s="2165">
        <v>12106</v>
      </c>
      <c r="GIY1907" s="2166">
        <v>0</v>
      </c>
      <c r="GIZ1907" s="1230">
        <f t="shared" si="1705"/>
        <v>0</v>
      </c>
      <c r="GJA1907" s="1193"/>
      <c r="GJB1907" s="1193"/>
      <c r="GJC1907" s="2164" t="s">
        <v>786</v>
      </c>
      <c r="GJD1907" s="1436" t="s">
        <v>745</v>
      </c>
      <c r="GJE1907" s="2165">
        <v>0</v>
      </c>
      <c r="GJF1907" s="2165">
        <v>12106</v>
      </c>
      <c r="GJG1907" s="2166">
        <v>0</v>
      </c>
      <c r="GJH1907" s="1230">
        <f t="shared" si="1707"/>
        <v>0</v>
      </c>
      <c r="GJI1907" s="1193"/>
      <c r="GJJ1907" s="1193"/>
      <c r="GJK1907" s="2164" t="s">
        <v>786</v>
      </c>
      <c r="GJL1907" s="1436" t="s">
        <v>745</v>
      </c>
      <c r="GJM1907" s="2165">
        <v>0</v>
      </c>
      <c r="GJN1907" s="2165">
        <v>12106</v>
      </c>
      <c r="GJO1907" s="2166">
        <v>0</v>
      </c>
      <c r="GJP1907" s="1230">
        <f t="shared" si="1709"/>
        <v>0</v>
      </c>
      <c r="GJQ1907" s="1193"/>
      <c r="GJR1907" s="1193"/>
      <c r="GJS1907" s="2164" t="s">
        <v>786</v>
      </c>
      <c r="GJT1907" s="1436" t="s">
        <v>745</v>
      </c>
      <c r="GJU1907" s="2165">
        <v>0</v>
      </c>
      <c r="GJV1907" s="2165">
        <v>12106</v>
      </c>
      <c r="GJW1907" s="2166">
        <v>0</v>
      </c>
      <c r="GJX1907" s="1230">
        <f t="shared" si="1711"/>
        <v>0</v>
      </c>
      <c r="GJY1907" s="1193"/>
      <c r="GJZ1907" s="1193"/>
      <c r="GKA1907" s="2164" t="s">
        <v>786</v>
      </c>
      <c r="GKB1907" s="1436" t="s">
        <v>745</v>
      </c>
      <c r="GKC1907" s="2165">
        <v>0</v>
      </c>
      <c r="GKD1907" s="2165">
        <v>12106</v>
      </c>
      <c r="GKE1907" s="2166">
        <v>0</v>
      </c>
      <c r="GKF1907" s="1230">
        <f t="shared" si="1713"/>
        <v>0</v>
      </c>
      <c r="GKG1907" s="1193"/>
      <c r="GKH1907" s="1193"/>
      <c r="GKI1907" s="2164" t="s">
        <v>786</v>
      </c>
      <c r="GKJ1907" s="1436" t="s">
        <v>745</v>
      </c>
      <c r="GKK1907" s="2165">
        <v>0</v>
      </c>
      <c r="GKL1907" s="2165">
        <v>12106</v>
      </c>
      <c r="GKM1907" s="2166">
        <v>0</v>
      </c>
      <c r="GKN1907" s="1230">
        <f t="shared" si="1715"/>
        <v>0</v>
      </c>
      <c r="GKO1907" s="1193"/>
      <c r="GKP1907" s="1193"/>
      <c r="GKQ1907" s="2164" t="s">
        <v>786</v>
      </c>
      <c r="GKR1907" s="1436" t="s">
        <v>745</v>
      </c>
      <c r="GKS1907" s="2165">
        <v>0</v>
      </c>
      <c r="GKT1907" s="2165">
        <v>12106</v>
      </c>
      <c r="GKU1907" s="2166">
        <v>0</v>
      </c>
      <c r="GKV1907" s="1230">
        <f t="shared" si="1717"/>
        <v>0</v>
      </c>
      <c r="GKW1907" s="1193"/>
      <c r="GKX1907" s="1193"/>
      <c r="GKY1907" s="2164" t="s">
        <v>786</v>
      </c>
      <c r="GKZ1907" s="1436" t="s">
        <v>745</v>
      </c>
      <c r="GLA1907" s="2165">
        <v>0</v>
      </c>
      <c r="GLB1907" s="2165">
        <v>12106</v>
      </c>
      <c r="GLC1907" s="2166">
        <v>0</v>
      </c>
      <c r="GLD1907" s="1230">
        <f t="shared" si="1719"/>
        <v>0</v>
      </c>
      <c r="GLE1907" s="1193"/>
      <c r="GLF1907" s="1193"/>
      <c r="GLG1907" s="2164" t="s">
        <v>786</v>
      </c>
      <c r="GLH1907" s="1436" t="s">
        <v>745</v>
      </c>
      <c r="GLI1907" s="2165">
        <v>0</v>
      </c>
      <c r="GLJ1907" s="2165">
        <v>12106</v>
      </c>
      <c r="GLK1907" s="2166">
        <v>0</v>
      </c>
      <c r="GLL1907" s="1230">
        <f t="shared" si="1721"/>
        <v>0</v>
      </c>
      <c r="GLM1907" s="1193"/>
      <c r="GLN1907" s="1193"/>
      <c r="GLO1907" s="2164" t="s">
        <v>786</v>
      </c>
      <c r="GLP1907" s="1436" t="s">
        <v>745</v>
      </c>
      <c r="GLQ1907" s="2165">
        <v>0</v>
      </c>
      <c r="GLR1907" s="2165">
        <v>12106</v>
      </c>
      <c r="GLS1907" s="2166">
        <v>0</v>
      </c>
      <c r="GLT1907" s="1230">
        <f t="shared" si="1723"/>
        <v>0</v>
      </c>
      <c r="GLU1907" s="1193"/>
      <c r="GLV1907" s="1193"/>
      <c r="GLW1907" s="2164" t="s">
        <v>786</v>
      </c>
      <c r="GLX1907" s="1436" t="s">
        <v>745</v>
      </c>
      <c r="GLY1907" s="2165">
        <v>0</v>
      </c>
      <c r="GLZ1907" s="2165">
        <v>12106</v>
      </c>
      <c r="GMA1907" s="2166">
        <v>0</v>
      </c>
      <c r="GMB1907" s="1230">
        <f t="shared" si="1725"/>
        <v>0</v>
      </c>
      <c r="GMC1907" s="1193"/>
      <c r="GMD1907" s="1193"/>
      <c r="GME1907" s="2164" t="s">
        <v>786</v>
      </c>
      <c r="GMF1907" s="1436" t="s">
        <v>745</v>
      </c>
      <c r="GMG1907" s="2165">
        <v>0</v>
      </c>
      <c r="GMH1907" s="2165">
        <v>12106</v>
      </c>
      <c r="GMI1907" s="2166">
        <v>0</v>
      </c>
      <c r="GMJ1907" s="1230">
        <f t="shared" si="1727"/>
        <v>0</v>
      </c>
      <c r="GMK1907" s="1193"/>
      <c r="GML1907" s="1193"/>
      <c r="GMM1907" s="2164" t="s">
        <v>786</v>
      </c>
      <c r="GMN1907" s="1436" t="s">
        <v>745</v>
      </c>
      <c r="GMO1907" s="2165">
        <v>0</v>
      </c>
      <c r="GMP1907" s="2165">
        <v>12106</v>
      </c>
      <c r="GMQ1907" s="2166">
        <v>0</v>
      </c>
      <c r="GMR1907" s="1230">
        <f t="shared" si="1729"/>
        <v>0</v>
      </c>
      <c r="GMS1907" s="1193"/>
      <c r="GMT1907" s="1193"/>
      <c r="GMU1907" s="2164" t="s">
        <v>786</v>
      </c>
      <c r="GMV1907" s="1436" t="s">
        <v>745</v>
      </c>
      <c r="GMW1907" s="2165">
        <v>0</v>
      </c>
      <c r="GMX1907" s="2165">
        <v>12106</v>
      </c>
      <c r="GMY1907" s="2166">
        <v>0</v>
      </c>
      <c r="GMZ1907" s="1230">
        <f t="shared" si="1731"/>
        <v>0</v>
      </c>
      <c r="GNA1907" s="1193"/>
      <c r="GNB1907" s="1193"/>
      <c r="GNC1907" s="2164" t="s">
        <v>786</v>
      </c>
      <c r="GND1907" s="1436" t="s">
        <v>745</v>
      </c>
      <c r="GNE1907" s="2165">
        <v>0</v>
      </c>
      <c r="GNF1907" s="2165">
        <v>12106</v>
      </c>
      <c r="GNG1907" s="2166">
        <v>0</v>
      </c>
      <c r="GNH1907" s="1230">
        <f t="shared" si="1733"/>
        <v>0</v>
      </c>
      <c r="GNI1907" s="1193"/>
      <c r="GNJ1907" s="1193"/>
      <c r="GNK1907" s="2164" t="s">
        <v>786</v>
      </c>
      <c r="GNL1907" s="1436" t="s">
        <v>745</v>
      </c>
      <c r="GNM1907" s="2165">
        <v>0</v>
      </c>
      <c r="GNN1907" s="2165">
        <v>12106</v>
      </c>
      <c r="GNO1907" s="2166">
        <v>0</v>
      </c>
      <c r="GNP1907" s="1230">
        <f t="shared" si="1735"/>
        <v>0</v>
      </c>
      <c r="GNQ1907" s="1193"/>
      <c r="GNR1907" s="1193"/>
      <c r="GNS1907" s="2164" t="s">
        <v>786</v>
      </c>
      <c r="GNT1907" s="1436" t="s">
        <v>745</v>
      </c>
      <c r="GNU1907" s="2165">
        <v>0</v>
      </c>
      <c r="GNV1907" s="2165">
        <v>12106</v>
      </c>
      <c r="GNW1907" s="2166">
        <v>0</v>
      </c>
      <c r="GNX1907" s="1230">
        <f t="shared" si="1737"/>
        <v>0</v>
      </c>
      <c r="GNY1907" s="1193"/>
      <c r="GNZ1907" s="1193"/>
      <c r="GOA1907" s="2164" t="s">
        <v>786</v>
      </c>
      <c r="GOB1907" s="1436" t="s">
        <v>745</v>
      </c>
      <c r="GOC1907" s="2165">
        <v>0</v>
      </c>
      <c r="GOD1907" s="2165">
        <v>12106</v>
      </c>
      <c r="GOE1907" s="2166">
        <v>0</v>
      </c>
      <c r="GOF1907" s="1230">
        <f t="shared" si="1739"/>
        <v>0</v>
      </c>
      <c r="GOG1907" s="1193"/>
      <c r="GOH1907" s="1193"/>
      <c r="GOI1907" s="2164" t="s">
        <v>786</v>
      </c>
      <c r="GOJ1907" s="1436" t="s">
        <v>745</v>
      </c>
      <c r="GOK1907" s="2165">
        <v>0</v>
      </c>
      <c r="GOL1907" s="2165">
        <v>12106</v>
      </c>
      <c r="GOM1907" s="2166">
        <v>0</v>
      </c>
      <c r="GON1907" s="1230">
        <f t="shared" si="1741"/>
        <v>0</v>
      </c>
      <c r="GOO1907" s="1193"/>
      <c r="GOP1907" s="1193"/>
      <c r="GOQ1907" s="2164" t="s">
        <v>786</v>
      </c>
      <c r="GOR1907" s="1436" t="s">
        <v>745</v>
      </c>
      <c r="GOS1907" s="2165">
        <v>0</v>
      </c>
      <c r="GOT1907" s="2165">
        <v>12106</v>
      </c>
      <c r="GOU1907" s="2166">
        <v>0</v>
      </c>
      <c r="GOV1907" s="1230">
        <f t="shared" si="1743"/>
        <v>0</v>
      </c>
      <c r="GOW1907" s="1193"/>
      <c r="GOX1907" s="1193"/>
      <c r="GOY1907" s="2164" t="s">
        <v>786</v>
      </c>
      <c r="GOZ1907" s="1436" t="s">
        <v>745</v>
      </c>
      <c r="GPA1907" s="2165">
        <v>0</v>
      </c>
      <c r="GPB1907" s="2165">
        <v>12106</v>
      </c>
      <c r="GPC1907" s="2166">
        <v>0</v>
      </c>
      <c r="GPD1907" s="1230">
        <f t="shared" si="1745"/>
        <v>0</v>
      </c>
      <c r="GPE1907" s="1193"/>
      <c r="GPF1907" s="1193"/>
      <c r="GPG1907" s="2164" t="s">
        <v>786</v>
      </c>
      <c r="GPH1907" s="1436" t="s">
        <v>745</v>
      </c>
      <c r="GPI1907" s="2165">
        <v>0</v>
      </c>
      <c r="GPJ1907" s="2165">
        <v>12106</v>
      </c>
      <c r="GPK1907" s="2166">
        <v>0</v>
      </c>
      <c r="GPL1907" s="1230">
        <f t="shared" si="1747"/>
        <v>0</v>
      </c>
      <c r="GPM1907" s="1193"/>
      <c r="GPN1907" s="1193"/>
      <c r="GPO1907" s="2164" t="s">
        <v>786</v>
      </c>
      <c r="GPP1907" s="1436" t="s">
        <v>745</v>
      </c>
      <c r="GPQ1907" s="2165">
        <v>0</v>
      </c>
      <c r="GPR1907" s="2165">
        <v>12106</v>
      </c>
      <c r="GPS1907" s="2166">
        <v>0</v>
      </c>
      <c r="GPT1907" s="1230">
        <f t="shared" si="1749"/>
        <v>0</v>
      </c>
      <c r="GPU1907" s="1193"/>
      <c r="GPV1907" s="1193"/>
      <c r="GPW1907" s="2164" t="s">
        <v>786</v>
      </c>
      <c r="GPX1907" s="1436" t="s">
        <v>745</v>
      </c>
      <c r="GPY1907" s="2165">
        <v>0</v>
      </c>
      <c r="GPZ1907" s="2165">
        <v>12106</v>
      </c>
      <c r="GQA1907" s="2166">
        <v>0</v>
      </c>
      <c r="GQB1907" s="1230">
        <f t="shared" si="1751"/>
        <v>0</v>
      </c>
      <c r="GQC1907" s="1193"/>
      <c r="GQD1907" s="1193"/>
      <c r="GQE1907" s="2164" t="s">
        <v>786</v>
      </c>
      <c r="GQF1907" s="1436" t="s">
        <v>745</v>
      </c>
      <c r="GQG1907" s="2165">
        <v>0</v>
      </c>
      <c r="GQH1907" s="2165">
        <v>12106</v>
      </c>
      <c r="GQI1907" s="2166">
        <v>0</v>
      </c>
      <c r="GQJ1907" s="1230">
        <f t="shared" si="1753"/>
        <v>0</v>
      </c>
      <c r="GQK1907" s="1193"/>
      <c r="GQL1907" s="1193"/>
      <c r="GQM1907" s="2164" t="s">
        <v>786</v>
      </c>
      <c r="GQN1907" s="1436" t="s">
        <v>745</v>
      </c>
      <c r="GQO1907" s="2165">
        <v>0</v>
      </c>
      <c r="GQP1907" s="2165">
        <v>12106</v>
      </c>
      <c r="GQQ1907" s="2166">
        <v>0</v>
      </c>
      <c r="GQR1907" s="1230">
        <f t="shared" si="1755"/>
        <v>0</v>
      </c>
      <c r="GQS1907" s="1193"/>
      <c r="GQT1907" s="1193"/>
      <c r="GQU1907" s="2164" t="s">
        <v>786</v>
      </c>
      <c r="GQV1907" s="1436" t="s">
        <v>745</v>
      </c>
      <c r="GQW1907" s="2165">
        <v>0</v>
      </c>
      <c r="GQX1907" s="2165">
        <v>12106</v>
      </c>
      <c r="GQY1907" s="2166">
        <v>0</v>
      </c>
      <c r="GQZ1907" s="1230">
        <f t="shared" si="1757"/>
        <v>0</v>
      </c>
      <c r="GRA1907" s="1193"/>
      <c r="GRB1907" s="1193"/>
      <c r="GRC1907" s="2164" t="s">
        <v>786</v>
      </c>
      <c r="GRD1907" s="1436" t="s">
        <v>745</v>
      </c>
      <c r="GRE1907" s="2165">
        <v>0</v>
      </c>
      <c r="GRF1907" s="2165">
        <v>12106</v>
      </c>
      <c r="GRG1907" s="2166">
        <v>0</v>
      </c>
      <c r="GRH1907" s="1230">
        <f t="shared" si="1759"/>
        <v>0</v>
      </c>
      <c r="GRI1907" s="1193"/>
      <c r="GRJ1907" s="1193"/>
      <c r="GRK1907" s="2164" t="s">
        <v>786</v>
      </c>
      <c r="GRL1907" s="1436" t="s">
        <v>745</v>
      </c>
      <c r="GRM1907" s="2165">
        <v>0</v>
      </c>
      <c r="GRN1907" s="2165">
        <v>12106</v>
      </c>
      <c r="GRO1907" s="2166">
        <v>0</v>
      </c>
      <c r="GRP1907" s="1230">
        <f t="shared" si="1761"/>
        <v>0</v>
      </c>
      <c r="GRQ1907" s="1193"/>
      <c r="GRR1907" s="1193"/>
      <c r="GRS1907" s="2164" t="s">
        <v>786</v>
      </c>
      <c r="GRT1907" s="1436" t="s">
        <v>745</v>
      </c>
      <c r="GRU1907" s="2165">
        <v>0</v>
      </c>
      <c r="GRV1907" s="2165">
        <v>12106</v>
      </c>
      <c r="GRW1907" s="2166">
        <v>0</v>
      </c>
      <c r="GRX1907" s="1230">
        <f t="shared" si="1763"/>
        <v>0</v>
      </c>
      <c r="GRY1907" s="1193"/>
      <c r="GRZ1907" s="1193"/>
      <c r="GSA1907" s="2164" t="s">
        <v>786</v>
      </c>
      <c r="GSB1907" s="1436" t="s">
        <v>745</v>
      </c>
      <c r="GSC1907" s="2165">
        <v>0</v>
      </c>
      <c r="GSD1907" s="2165">
        <v>12106</v>
      </c>
      <c r="GSE1907" s="2166">
        <v>0</v>
      </c>
      <c r="GSF1907" s="1230">
        <f t="shared" si="1765"/>
        <v>0</v>
      </c>
      <c r="GSG1907" s="1193"/>
      <c r="GSH1907" s="1193"/>
      <c r="GSI1907" s="2164" t="s">
        <v>786</v>
      </c>
      <c r="GSJ1907" s="1436" t="s">
        <v>745</v>
      </c>
      <c r="GSK1907" s="2165">
        <v>0</v>
      </c>
      <c r="GSL1907" s="2165">
        <v>12106</v>
      </c>
      <c r="GSM1907" s="2166">
        <v>0</v>
      </c>
      <c r="GSN1907" s="1230">
        <f t="shared" si="1767"/>
        <v>0</v>
      </c>
      <c r="GSO1907" s="1193"/>
      <c r="GSP1907" s="1193"/>
      <c r="GSQ1907" s="2164" t="s">
        <v>786</v>
      </c>
      <c r="GSR1907" s="1436" t="s">
        <v>745</v>
      </c>
      <c r="GSS1907" s="2165">
        <v>0</v>
      </c>
      <c r="GST1907" s="2165">
        <v>12106</v>
      </c>
      <c r="GSU1907" s="2166">
        <v>0</v>
      </c>
      <c r="GSV1907" s="1230">
        <f t="shared" si="1769"/>
        <v>0</v>
      </c>
      <c r="GSW1907" s="1193"/>
      <c r="GSX1907" s="1193"/>
      <c r="GSY1907" s="2164" t="s">
        <v>786</v>
      </c>
      <c r="GSZ1907" s="1436" t="s">
        <v>745</v>
      </c>
      <c r="GTA1907" s="2165">
        <v>0</v>
      </c>
      <c r="GTB1907" s="2165">
        <v>12106</v>
      </c>
      <c r="GTC1907" s="2166">
        <v>0</v>
      </c>
      <c r="GTD1907" s="1230">
        <f t="shared" si="1771"/>
        <v>0</v>
      </c>
      <c r="GTE1907" s="1193"/>
      <c r="GTF1907" s="1193"/>
      <c r="GTG1907" s="2164" t="s">
        <v>786</v>
      </c>
      <c r="GTH1907" s="1436" t="s">
        <v>745</v>
      </c>
      <c r="GTI1907" s="2165">
        <v>0</v>
      </c>
      <c r="GTJ1907" s="2165">
        <v>12106</v>
      </c>
      <c r="GTK1907" s="2166">
        <v>0</v>
      </c>
      <c r="GTL1907" s="1230">
        <f t="shared" si="1773"/>
        <v>0</v>
      </c>
      <c r="GTM1907" s="1193"/>
      <c r="GTN1907" s="1193"/>
      <c r="GTO1907" s="2164" t="s">
        <v>786</v>
      </c>
      <c r="GTP1907" s="1436" t="s">
        <v>745</v>
      </c>
      <c r="GTQ1907" s="2165">
        <v>0</v>
      </c>
      <c r="GTR1907" s="2165">
        <v>12106</v>
      </c>
      <c r="GTS1907" s="2166">
        <v>0</v>
      </c>
      <c r="GTT1907" s="1230">
        <f t="shared" si="1775"/>
        <v>0</v>
      </c>
      <c r="GTU1907" s="1193"/>
      <c r="GTV1907" s="1193"/>
      <c r="GTW1907" s="2164" t="s">
        <v>786</v>
      </c>
      <c r="GTX1907" s="1436" t="s">
        <v>745</v>
      </c>
      <c r="GTY1907" s="2165">
        <v>0</v>
      </c>
      <c r="GTZ1907" s="2165">
        <v>12106</v>
      </c>
      <c r="GUA1907" s="2166">
        <v>0</v>
      </c>
      <c r="GUB1907" s="1230">
        <f t="shared" si="1777"/>
        <v>0</v>
      </c>
      <c r="GUC1907" s="1193"/>
      <c r="GUD1907" s="1193"/>
      <c r="GUE1907" s="2164" t="s">
        <v>786</v>
      </c>
      <c r="GUF1907" s="1436" t="s">
        <v>745</v>
      </c>
      <c r="GUG1907" s="2165">
        <v>0</v>
      </c>
      <c r="GUH1907" s="2165">
        <v>12106</v>
      </c>
      <c r="GUI1907" s="2166">
        <v>0</v>
      </c>
      <c r="GUJ1907" s="1230">
        <f t="shared" si="1779"/>
        <v>0</v>
      </c>
      <c r="GUK1907" s="1193"/>
      <c r="GUL1907" s="1193"/>
      <c r="GUM1907" s="2164" t="s">
        <v>786</v>
      </c>
      <c r="GUN1907" s="1436" t="s">
        <v>745</v>
      </c>
      <c r="GUO1907" s="2165">
        <v>0</v>
      </c>
      <c r="GUP1907" s="2165">
        <v>12106</v>
      </c>
      <c r="GUQ1907" s="2166">
        <v>0</v>
      </c>
      <c r="GUR1907" s="1230">
        <f t="shared" si="1781"/>
        <v>0</v>
      </c>
      <c r="GUS1907" s="1193"/>
      <c r="GUT1907" s="1193"/>
      <c r="GUU1907" s="2164" t="s">
        <v>786</v>
      </c>
      <c r="GUV1907" s="1436" t="s">
        <v>745</v>
      </c>
      <c r="GUW1907" s="2165">
        <v>0</v>
      </c>
      <c r="GUX1907" s="2165">
        <v>12106</v>
      </c>
      <c r="GUY1907" s="2166">
        <v>0</v>
      </c>
      <c r="GUZ1907" s="1230">
        <f t="shared" si="1783"/>
        <v>0</v>
      </c>
      <c r="GVA1907" s="1193"/>
      <c r="GVB1907" s="1193"/>
      <c r="GVC1907" s="2164" t="s">
        <v>786</v>
      </c>
      <c r="GVD1907" s="1436" t="s">
        <v>745</v>
      </c>
      <c r="GVE1907" s="2165">
        <v>0</v>
      </c>
      <c r="GVF1907" s="2165">
        <v>12106</v>
      </c>
      <c r="GVG1907" s="2166">
        <v>0</v>
      </c>
      <c r="GVH1907" s="1230">
        <f t="shared" si="1785"/>
        <v>0</v>
      </c>
      <c r="GVI1907" s="1193"/>
      <c r="GVJ1907" s="1193"/>
      <c r="GVK1907" s="2164" t="s">
        <v>786</v>
      </c>
      <c r="GVL1907" s="1436" t="s">
        <v>745</v>
      </c>
      <c r="GVM1907" s="2165">
        <v>0</v>
      </c>
      <c r="GVN1907" s="2165">
        <v>12106</v>
      </c>
      <c r="GVO1907" s="2166">
        <v>0</v>
      </c>
      <c r="GVP1907" s="1230">
        <f t="shared" si="1787"/>
        <v>0</v>
      </c>
      <c r="GVQ1907" s="1193"/>
      <c r="GVR1907" s="1193"/>
      <c r="GVS1907" s="2164" t="s">
        <v>786</v>
      </c>
      <c r="GVT1907" s="1436" t="s">
        <v>745</v>
      </c>
      <c r="GVU1907" s="2165">
        <v>0</v>
      </c>
      <c r="GVV1907" s="2165">
        <v>12106</v>
      </c>
      <c r="GVW1907" s="2166">
        <v>0</v>
      </c>
      <c r="GVX1907" s="1230">
        <f t="shared" si="1789"/>
        <v>0</v>
      </c>
      <c r="GVY1907" s="1193"/>
      <c r="GVZ1907" s="1193"/>
      <c r="GWA1907" s="2164" t="s">
        <v>786</v>
      </c>
      <c r="GWB1907" s="1436" t="s">
        <v>745</v>
      </c>
      <c r="GWC1907" s="2165">
        <v>0</v>
      </c>
      <c r="GWD1907" s="2165">
        <v>12106</v>
      </c>
      <c r="GWE1907" s="2166">
        <v>0</v>
      </c>
      <c r="GWF1907" s="1230">
        <f t="shared" si="1791"/>
        <v>0</v>
      </c>
      <c r="GWG1907" s="1193"/>
      <c r="GWH1907" s="1193"/>
      <c r="GWI1907" s="2164" t="s">
        <v>786</v>
      </c>
      <c r="GWJ1907" s="1436" t="s">
        <v>745</v>
      </c>
      <c r="GWK1907" s="2165">
        <v>0</v>
      </c>
      <c r="GWL1907" s="2165">
        <v>12106</v>
      </c>
      <c r="GWM1907" s="2166">
        <v>0</v>
      </c>
      <c r="GWN1907" s="1230">
        <f t="shared" si="1793"/>
        <v>0</v>
      </c>
      <c r="GWO1907" s="1193"/>
      <c r="GWP1907" s="1193"/>
      <c r="GWQ1907" s="2164" t="s">
        <v>786</v>
      </c>
      <c r="GWR1907" s="1436" t="s">
        <v>745</v>
      </c>
      <c r="GWS1907" s="2165">
        <v>0</v>
      </c>
      <c r="GWT1907" s="2165">
        <v>12106</v>
      </c>
      <c r="GWU1907" s="2166">
        <v>0</v>
      </c>
      <c r="GWV1907" s="1230">
        <f t="shared" si="1795"/>
        <v>0</v>
      </c>
      <c r="GWW1907" s="1193"/>
      <c r="GWX1907" s="1193"/>
      <c r="GWY1907" s="2164" t="s">
        <v>786</v>
      </c>
      <c r="GWZ1907" s="1436" t="s">
        <v>745</v>
      </c>
      <c r="GXA1907" s="2165">
        <v>0</v>
      </c>
      <c r="GXB1907" s="2165">
        <v>12106</v>
      </c>
      <c r="GXC1907" s="2166">
        <v>0</v>
      </c>
      <c r="GXD1907" s="1230">
        <f t="shared" si="1797"/>
        <v>0</v>
      </c>
      <c r="GXE1907" s="1193"/>
      <c r="GXF1907" s="1193"/>
      <c r="GXG1907" s="2164" t="s">
        <v>786</v>
      </c>
      <c r="GXH1907" s="1436" t="s">
        <v>745</v>
      </c>
      <c r="GXI1907" s="2165">
        <v>0</v>
      </c>
      <c r="GXJ1907" s="2165">
        <v>12106</v>
      </c>
      <c r="GXK1907" s="2166">
        <v>0</v>
      </c>
      <c r="GXL1907" s="1230">
        <f t="shared" si="1799"/>
        <v>0</v>
      </c>
      <c r="GXM1907" s="1193"/>
      <c r="GXN1907" s="1193"/>
      <c r="GXO1907" s="2164" t="s">
        <v>786</v>
      </c>
      <c r="GXP1907" s="1436" t="s">
        <v>745</v>
      </c>
      <c r="GXQ1907" s="2165">
        <v>0</v>
      </c>
      <c r="GXR1907" s="2165">
        <v>12106</v>
      </c>
      <c r="GXS1907" s="2166">
        <v>0</v>
      </c>
      <c r="GXT1907" s="1230">
        <f t="shared" si="1801"/>
        <v>0</v>
      </c>
      <c r="GXU1907" s="1193"/>
      <c r="GXV1907" s="1193"/>
      <c r="GXW1907" s="2164" t="s">
        <v>786</v>
      </c>
      <c r="GXX1907" s="1436" t="s">
        <v>745</v>
      </c>
      <c r="GXY1907" s="2165">
        <v>0</v>
      </c>
      <c r="GXZ1907" s="2165">
        <v>12106</v>
      </c>
      <c r="GYA1907" s="2166">
        <v>0</v>
      </c>
      <c r="GYB1907" s="1230">
        <f t="shared" si="1803"/>
        <v>0</v>
      </c>
      <c r="GYC1907" s="1193"/>
      <c r="GYD1907" s="1193"/>
      <c r="GYE1907" s="2164" t="s">
        <v>786</v>
      </c>
      <c r="GYF1907" s="1436" t="s">
        <v>745</v>
      </c>
      <c r="GYG1907" s="2165">
        <v>0</v>
      </c>
      <c r="GYH1907" s="2165">
        <v>12106</v>
      </c>
      <c r="GYI1907" s="2166">
        <v>0</v>
      </c>
      <c r="GYJ1907" s="1230">
        <f t="shared" si="1805"/>
        <v>0</v>
      </c>
      <c r="GYK1907" s="1193"/>
      <c r="GYL1907" s="1193"/>
      <c r="GYM1907" s="2164" t="s">
        <v>786</v>
      </c>
      <c r="GYN1907" s="1436" t="s">
        <v>745</v>
      </c>
      <c r="GYO1907" s="2165">
        <v>0</v>
      </c>
      <c r="GYP1907" s="2165">
        <v>12106</v>
      </c>
      <c r="GYQ1907" s="2166">
        <v>0</v>
      </c>
      <c r="GYR1907" s="1230">
        <f t="shared" si="1807"/>
        <v>0</v>
      </c>
      <c r="GYS1907" s="1193"/>
      <c r="GYT1907" s="1193"/>
      <c r="GYU1907" s="2164" t="s">
        <v>786</v>
      </c>
      <c r="GYV1907" s="1436" t="s">
        <v>745</v>
      </c>
      <c r="GYW1907" s="2165">
        <v>0</v>
      </c>
      <c r="GYX1907" s="2165">
        <v>12106</v>
      </c>
      <c r="GYY1907" s="2166">
        <v>0</v>
      </c>
      <c r="GYZ1907" s="1230">
        <f t="shared" si="1809"/>
        <v>0</v>
      </c>
      <c r="GZA1907" s="1193"/>
      <c r="GZB1907" s="1193"/>
      <c r="GZC1907" s="2164" t="s">
        <v>786</v>
      </c>
      <c r="GZD1907" s="1436" t="s">
        <v>745</v>
      </c>
      <c r="GZE1907" s="2165">
        <v>0</v>
      </c>
      <c r="GZF1907" s="2165">
        <v>12106</v>
      </c>
      <c r="GZG1907" s="2166">
        <v>0</v>
      </c>
      <c r="GZH1907" s="1230">
        <f t="shared" si="1811"/>
        <v>0</v>
      </c>
      <c r="GZI1907" s="1193"/>
      <c r="GZJ1907" s="1193"/>
      <c r="GZK1907" s="2164" t="s">
        <v>786</v>
      </c>
      <c r="GZL1907" s="1436" t="s">
        <v>745</v>
      </c>
      <c r="GZM1907" s="2165">
        <v>0</v>
      </c>
      <c r="GZN1907" s="2165">
        <v>12106</v>
      </c>
      <c r="GZO1907" s="2166">
        <v>0</v>
      </c>
      <c r="GZP1907" s="1230">
        <f t="shared" si="1813"/>
        <v>0</v>
      </c>
      <c r="GZQ1907" s="1193"/>
      <c r="GZR1907" s="1193"/>
      <c r="GZS1907" s="2164" t="s">
        <v>786</v>
      </c>
      <c r="GZT1907" s="1436" t="s">
        <v>745</v>
      </c>
      <c r="GZU1907" s="2165">
        <v>0</v>
      </c>
      <c r="GZV1907" s="2165">
        <v>12106</v>
      </c>
      <c r="GZW1907" s="2166">
        <v>0</v>
      </c>
      <c r="GZX1907" s="1230">
        <f t="shared" si="1815"/>
        <v>0</v>
      </c>
      <c r="GZY1907" s="1193"/>
      <c r="GZZ1907" s="1193"/>
      <c r="HAA1907" s="2164" t="s">
        <v>786</v>
      </c>
      <c r="HAB1907" s="1436" t="s">
        <v>745</v>
      </c>
      <c r="HAC1907" s="2165">
        <v>0</v>
      </c>
      <c r="HAD1907" s="2165">
        <v>12106</v>
      </c>
      <c r="HAE1907" s="2166">
        <v>0</v>
      </c>
      <c r="HAF1907" s="1230">
        <f t="shared" si="1817"/>
        <v>0</v>
      </c>
      <c r="HAG1907" s="1193"/>
      <c r="HAH1907" s="1193"/>
      <c r="HAI1907" s="2164" t="s">
        <v>786</v>
      </c>
      <c r="HAJ1907" s="1436" t="s">
        <v>745</v>
      </c>
      <c r="HAK1907" s="2165">
        <v>0</v>
      </c>
      <c r="HAL1907" s="2165">
        <v>12106</v>
      </c>
      <c r="HAM1907" s="2166">
        <v>0</v>
      </c>
      <c r="HAN1907" s="1230">
        <f t="shared" si="1819"/>
        <v>0</v>
      </c>
      <c r="HAO1907" s="1193"/>
      <c r="HAP1907" s="1193"/>
      <c r="HAQ1907" s="2164" t="s">
        <v>786</v>
      </c>
      <c r="HAR1907" s="1436" t="s">
        <v>745</v>
      </c>
      <c r="HAS1907" s="2165">
        <v>0</v>
      </c>
      <c r="HAT1907" s="2165">
        <v>12106</v>
      </c>
      <c r="HAU1907" s="2166">
        <v>0</v>
      </c>
      <c r="HAV1907" s="1230">
        <f t="shared" si="1821"/>
        <v>0</v>
      </c>
      <c r="HAW1907" s="1193"/>
      <c r="HAX1907" s="1193"/>
      <c r="HAY1907" s="2164" t="s">
        <v>786</v>
      </c>
      <c r="HAZ1907" s="1436" t="s">
        <v>745</v>
      </c>
      <c r="HBA1907" s="2165">
        <v>0</v>
      </c>
      <c r="HBB1907" s="2165">
        <v>12106</v>
      </c>
      <c r="HBC1907" s="2166">
        <v>0</v>
      </c>
      <c r="HBD1907" s="1230">
        <f t="shared" si="1823"/>
        <v>0</v>
      </c>
      <c r="HBE1907" s="1193"/>
      <c r="HBF1907" s="1193"/>
      <c r="HBG1907" s="2164" t="s">
        <v>786</v>
      </c>
      <c r="HBH1907" s="1436" t="s">
        <v>745</v>
      </c>
      <c r="HBI1907" s="2165">
        <v>0</v>
      </c>
      <c r="HBJ1907" s="2165">
        <v>12106</v>
      </c>
      <c r="HBK1907" s="2166">
        <v>0</v>
      </c>
      <c r="HBL1907" s="1230">
        <f t="shared" si="1825"/>
        <v>0</v>
      </c>
      <c r="HBM1907" s="1193"/>
      <c r="HBN1907" s="1193"/>
      <c r="HBO1907" s="2164" t="s">
        <v>786</v>
      </c>
      <c r="HBP1907" s="1436" t="s">
        <v>745</v>
      </c>
      <c r="HBQ1907" s="2165">
        <v>0</v>
      </c>
      <c r="HBR1907" s="2165">
        <v>12106</v>
      </c>
      <c r="HBS1907" s="2166">
        <v>0</v>
      </c>
      <c r="HBT1907" s="1230">
        <f t="shared" si="1827"/>
        <v>0</v>
      </c>
      <c r="HBU1907" s="1193"/>
      <c r="HBV1907" s="1193"/>
      <c r="HBW1907" s="2164" t="s">
        <v>786</v>
      </c>
      <c r="HBX1907" s="1436" t="s">
        <v>745</v>
      </c>
      <c r="HBY1907" s="2165">
        <v>0</v>
      </c>
      <c r="HBZ1907" s="2165">
        <v>12106</v>
      </c>
      <c r="HCA1907" s="2166">
        <v>0</v>
      </c>
      <c r="HCB1907" s="1230">
        <f t="shared" si="1829"/>
        <v>0</v>
      </c>
      <c r="HCC1907" s="1193"/>
      <c r="HCD1907" s="1193"/>
      <c r="HCE1907" s="2164" t="s">
        <v>786</v>
      </c>
      <c r="HCF1907" s="1436" t="s">
        <v>745</v>
      </c>
      <c r="HCG1907" s="2165">
        <v>0</v>
      </c>
      <c r="HCH1907" s="2165">
        <v>12106</v>
      </c>
      <c r="HCI1907" s="2166">
        <v>0</v>
      </c>
      <c r="HCJ1907" s="1230">
        <f t="shared" si="1831"/>
        <v>0</v>
      </c>
      <c r="HCK1907" s="1193"/>
      <c r="HCL1907" s="1193"/>
      <c r="HCM1907" s="2164" t="s">
        <v>786</v>
      </c>
      <c r="HCN1907" s="1436" t="s">
        <v>745</v>
      </c>
      <c r="HCO1907" s="2165">
        <v>0</v>
      </c>
      <c r="HCP1907" s="2165">
        <v>12106</v>
      </c>
      <c r="HCQ1907" s="2166">
        <v>0</v>
      </c>
      <c r="HCR1907" s="1230">
        <f t="shared" si="1833"/>
        <v>0</v>
      </c>
      <c r="HCS1907" s="1193"/>
      <c r="HCT1907" s="1193"/>
      <c r="HCU1907" s="2164" t="s">
        <v>786</v>
      </c>
      <c r="HCV1907" s="1436" t="s">
        <v>745</v>
      </c>
      <c r="HCW1907" s="2165">
        <v>0</v>
      </c>
      <c r="HCX1907" s="2165">
        <v>12106</v>
      </c>
      <c r="HCY1907" s="2166">
        <v>0</v>
      </c>
      <c r="HCZ1907" s="1230">
        <f t="shared" si="1835"/>
        <v>0</v>
      </c>
      <c r="HDA1907" s="1193"/>
      <c r="HDB1907" s="1193"/>
      <c r="HDC1907" s="2164" t="s">
        <v>786</v>
      </c>
      <c r="HDD1907" s="1436" t="s">
        <v>745</v>
      </c>
      <c r="HDE1907" s="2165">
        <v>0</v>
      </c>
      <c r="HDF1907" s="2165">
        <v>12106</v>
      </c>
      <c r="HDG1907" s="2166">
        <v>0</v>
      </c>
      <c r="HDH1907" s="1230">
        <f t="shared" si="1837"/>
        <v>0</v>
      </c>
      <c r="HDI1907" s="1193"/>
      <c r="HDJ1907" s="1193"/>
      <c r="HDK1907" s="2164" t="s">
        <v>786</v>
      </c>
      <c r="HDL1907" s="1436" t="s">
        <v>745</v>
      </c>
      <c r="HDM1907" s="2165">
        <v>0</v>
      </c>
      <c r="HDN1907" s="2165">
        <v>12106</v>
      </c>
      <c r="HDO1907" s="2166">
        <v>0</v>
      </c>
      <c r="HDP1907" s="1230">
        <f t="shared" si="1839"/>
        <v>0</v>
      </c>
      <c r="HDQ1907" s="1193"/>
      <c r="HDR1907" s="1193"/>
      <c r="HDS1907" s="2164" t="s">
        <v>786</v>
      </c>
      <c r="HDT1907" s="1436" t="s">
        <v>745</v>
      </c>
      <c r="HDU1907" s="2165">
        <v>0</v>
      </c>
      <c r="HDV1907" s="2165">
        <v>12106</v>
      </c>
      <c r="HDW1907" s="2166">
        <v>0</v>
      </c>
      <c r="HDX1907" s="1230">
        <f t="shared" si="1841"/>
        <v>0</v>
      </c>
      <c r="HDY1907" s="1193"/>
      <c r="HDZ1907" s="1193"/>
      <c r="HEA1907" s="2164" t="s">
        <v>786</v>
      </c>
      <c r="HEB1907" s="1436" t="s">
        <v>745</v>
      </c>
      <c r="HEC1907" s="2165">
        <v>0</v>
      </c>
      <c r="HED1907" s="2165">
        <v>12106</v>
      </c>
      <c r="HEE1907" s="2166">
        <v>0</v>
      </c>
      <c r="HEF1907" s="1230">
        <f t="shared" si="1843"/>
        <v>0</v>
      </c>
      <c r="HEG1907" s="1193"/>
      <c r="HEH1907" s="1193"/>
      <c r="HEI1907" s="2164" t="s">
        <v>786</v>
      </c>
      <c r="HEJ1907" s="1436" t="s">
        <v>745</v>
      </c>
      <c r="HEK1907" s="2165">
        <v>0</v>
      </c>
      <c r="HEL1907" s="2165">
        <v>12106</v>
      </c>
      <c r="HEM1907" s="2166">
        <v>0</v>
      </c>
      <c r="HEN1907" s="1230">
        <f t="shared" si="1845"/>
        <v>0</v>
      </c>
      <c r="HEO1907" s="1193"/>
      <c r="HEP1907" s="1193"/>
      <c r="HEQ1907" s="2164" t="s">
        <v>786</v>
      </c>
      <c r="HER1907" s="1436" t="s">
        <v>745</v>
      </c>
      <c r="HES1907" s="2165">
        <v>0</v>
      </c>
      <c r="HET1907" s="2165">
        <v>12106</v>
      </c>
      <c r="HEU1907" s="2166">
        <v>0</v>
      </c>
      <c r="HEV1907" s="1230">
        <f t="shared" si="1847"/>
        <v>0</v>
      </c>
      <c r="HEW1907" s="1193"/>
      <c r="HEX1907" s="1193"/>
      <c r="HEY1907" s="2164" t="s">
        <v>786</v>
      </c>
      <c r="HEZ1907" s="1436" t="s">
        <v>745</v>
      </c>
      <c r="HFA1907" s="2165">
        <v>0</v>
      </c>
      <c r="HFB1907" s="2165">
        <v>12106</v>
      </c>
      <c r="HFC1907" s="2166">
        <v>0</v>
      </c>
      <c r="HFD1907" s="1230">
        <f t="shared" si="1849"/>
        <v>0</v>
      </c>
      <c r="HFE1907" s="1193"/>
      <c r="HFF1907" s="1193"/>
      <c r="HFG1907" s="2164" t="s">
        <v>786</v>
      </c>
      <c r="HFH1907" s="1436" t="s">
        <v>745</v>
      </c>
      <c r="HFI1907" s="2165">
        <v>0</v>
      </c>
      <c r="HFJ1907" s="2165">
        <v>12106</v>
      </c>
      <c r="HFK1907" s="2166">
        <v>0</v>
      </c>
      <c r="HFL1907" s="1230">
        <f t="shared" si="1851"/>
        <v>0</v>
      </c>
      <c r="HFM1907" s="1193"/>
      <c r="HFN1907" s="1193"/>
      <c r="HFO1907" s="2164" t="s">
        <v>786</v>
      </c>
      <c r="HFP1907" s="1436" t="s">
        <v>745</v>
      </c>
      <c r="HFQ1907" s="2165">
        <v>0</v>
      </c>
      <c r="HFR1907" s="2165">
        <v>12106</v>
      </c>
      <c r="HFS1907" s="2166">
        <v>0</v>
      </c>
      <c r="HFT1907" s="1230">
        <f t="shared" si="1853"/>
        <v>0</v>
      </c>
      <c r="HFU1907" s="1193"/>
      <c r="HFV1907" s="1193"/>
      <c r="HFW1907" s="2164" t="s">
        <v>786</v>
      </c>
      <c r="HFX1907" s="1436" t="s">
        <v>745</v>
      </c>
      <c r="HFY1907" s="2165">
        <v>0</v>
      </c>
      <c r="HFZ1907" s="2165">
        <v>12106</v>
      </c>
      <c r="HGA1907" s="2166">
        <v>0</v>
      </c>
      <c r="HGB1907" s="1230">
        <f t="shared" si="1855"/>
        <v>0</v>
      </c>
      <c r="HGC1907" s="1193"/>
      <c r="HGD1907" s="1193"/>
      <c r="HGE1907" s="2164" t="s">
        <v>786</v>
      </c>
      <c r="HGF1907" s="1436" t="s">
        <v>745</v>
      </c>
      <c r="HGG1907" s="2165">
        <v>0</v>
      </c>
      <c r="HGH1907" s="2165">
        <v>12106</v>
      </c>
      <c r="HGI1907" s="2166">
        <v>0</v>
      </c>
      <c r="HGJ1907" s="1230">
        <f t="shared" si="1857"/>
        <v>0</v>
      </c>
      <c r="HGK1907" s="1193"/>
      <c r="HGL1907" s="1193"/>
      <c r="HGM1907" s="2164" t="s">
        <v>786</v>
      </c>
      <c r="HGN1907" s="1436" t="s">
        <v>745</v>
      </c>
      <c r="HGO1907" s="2165">
        <v>0</v>
      </c>
      <c r="HGP1907" s="2165">
        <v>12106</v>
      </c>
      <c r="HGQ1907" s="2166">
        <v>0</v>
      </c>
      <c r="HGR1907" s="1230">
        <f t="shared" si="1859"/>
        <v>0</v>
      </c>
      <c r="HGS1907" s="1193"/>
      <c r="HGT1907" s="1193"/>
      <c r="HGU1907" s="2164" t="s">
        <v>786</v>
      </c>
      <c r="HGV1907" s="1436" t="s">
        <v>745</v>
      </c>
      <c r="HGW1907" s="2165">
        <v>0</v>
      </c>
      <c r="HGX1907" s="2165">
        <v>12106</v>
      </c>
      <c r="HGY1907" s="2166">
        <v>0</v>
      </c>
      <c r="HGZ1907" s="1230">
        <f t="shared" si="1861"/>
        <v>0</v>
      </c>
      <c r="HHA1907" s="1193"/>
      <c r="HHB1907" s="1193"/>
      <c r="HHC1907" s="2164" t="s">
        <v>786</v>
      </c>
      <c r="HHD1907" s="1436" t="s">
        <v>745</v>
      </c>
      <c r="HHE1907" s="2165">
        <v>0</v>
      </c>
      <c r="HHF1907" s="2165">
        <v>12106</v>
      </c>
      <c r="HHG1907" s="2166">
        <v>0</v>
      </c>
      <c r="HHH1907" s="1230">
        <f t="shared" si="1863"/>
        <v>0</v>
      </c>
      <c r="HHI1907" s="1193"/>
      <c r="HHJ1907" s="1193"/>
      <c r="HHK1907" s="2164" t="s">
        <v>786</v>
      </c>
      <c r="HHL1907" s="1436" t="s">
        <v>745</v>
      </c>
      <c r="HHM1907" s="2165">
        <v>0</v>
      </c>
      <c r="HHN1907" s="2165">
        <v>12106</v>
      </c>
      <c r="HHO1907" s="2166">
        <v>0</v>
      </c>
      <c r="HHP1907" s="1230">
        <f t="shared" si="1865"/>
        <v>0</v>
      </c>
      <c r="HHQ1907" s="1193"/>
      <c r="HHR1907" s="1193"/>
      <c r="HHS1907" s="2164" t="s">
        <v>786</v>
      </c>
      <c r="HHT1907" s="1436" t="s">
        <v>745</v>
      </c>
      <c r="HHU1907" s="2165">
        <v>0</v>
      </c>
      <c r="HHV1907" s="2165">
        <v>12106</v>
      </c>
      <c r="HHW1907" s="2166">
        <v>0</v>
      </c>
      <c r="HHX1907" s="1230">
        <f t="shared" si="1867"/>
        <v>0</v>
      </c>
      <c r="HHY1907" s="1193"/>
      <c r="HHZ1907" s="1193"/>
      <c r="HIA1907" s="2164" t="s">
        <v>786</v>
      </c>
      <c r="HIB1907" s="1436" t="s">
        <v>745</v>
      </c>
      <c r="HIC1907" s="2165">
        <v>0</v>
      </c>
      <c r="HID1907" s="2165">
        <v>12106</v>
      </c>
      <c r="HIE1907" s="2166">
        <v>0</v>
      </c>
      <c r="HIF1907" s="1230">
        <f t="shared" si="1869"/>
        <v>0</v>
      </c>
      <c r="HIG1907" s="1193"/>
      <c r="HIH1907" s="1193"/>
      <c r="HII1907" s="2164" t="s">
        <v>786</v>
      </c>
      <c r="HIJ1907" s="1436" t="s">
        <v>745</v>
      </c>
      <c r="HIK1907" s="2165">
        <v>0</v>
      </c>
      <c r="HIL1907" s="2165">
        <v>12106</v>
      </c>
      <c r="HIM1907" s="2166">
        <v>0</v>
      </c>
      <c r="HIN1907" s="1230">
        <f t="shared" si="1871"/>
        <v>0</v>
      </c>
      <c r="HIO1907" s="1193"/>
      <c r="HIP1907" s="1193"/>
      <c r="HIQ1907" s="2164" t="s">
        <v>786</v>
      </c>
      <c r="HIR1907" s="1436" t="s">
        <v>745</v>
      </c>
      <c r="HIS1907" s="2165">
        <v>0</v>
      </c>
      <c r="HIT1907" s="2165">
        <v>12106</v>
      </c>
      <c r="HIU1907" s="2166">
        <v>0</v>
      </c>
      <c r="HIV1907" s="1230">
        <f t="shared" si="1873"/>
        <v>0</v>
      </c>
      <c r="HIW1907" s="1193"/>
      <c r="HIX1907" s="1193"/>
      <c r="HIY1907" s="2164" t="s">
        <v>786</v>
      </c>
      <c r="HIZ1907" s="1436" t="s">
        <v>745</v>
      </c>
      <c r="HJA1907" s="2165">
        <v>0</v>
      </c>
      <c r="HJB1907" s="2165">
        <v>12106</v>
      </c>
      <c r="HJC1907" s="2166">
        <v>0</v>
      </c>
      <c r="HJD1907" s="1230">
        <f t="shared" si="1875"/>
        <v>0</v>
      </c>
      <c r="HJE1907" s="1193"/>
      <c r="HJF1907" s="1193"/>
      <c r="HJG1907" s="2164" t="s">
        <v>786</v>
      </c>
      <c r="HJH1907" s="1436" t="s">
        <v>745</v>
      </c>
      <c r="HJI1907" s="2165">
        <v>0</v>
      </c>
      <c r="HJJ1907" s="2165">
        <v>12106</v>
      </c>
      <c r="HJK1907" s="2166">
        <v>0</v>
      </c>
      <c r="HJL1907" s="1230">
        <f t="shared" si="1877"/>
        <v>0</v>
      </c>
      <c r="HJM1907" s="1193"/>
      <c r="HJN1907" s="1193"/>
      <c r="HJO1907" s="2164" t="s">
        <v>786</v>
      </c>
      <c r="HJP1907" s="1436" t="s">
        <v>745</v>
      </c>
      <c r="HJQ1907" s="2165">
        <v>0</v>
      </c>
      <c r="HJR1907" s="2165">
        <v>12106</v>
      </c>
      <c r="HJS1907" s="2166">
        <v>0</v>
      </c>
      <c r="HJT1907" s="1230">
        <f t="shared" si="1879"/>
        <v>0</v>
      </c>
      <c r="HJU1907" s="1193"/>
      <c r="HJV1907" s="1193"/>
      <c r="HJW1907" s="2164" t="s">
        <v>786</v>
      </c>
      <c r="HJX1907" s="1436" t="s">
        <v>745</v>
      </c>
      <c r="HJY1907" s="2165">
        <v>0</v>
      </c>
      <c r="HJZ1907" s="2165">
        <v>12106</v>
      </c>
      <c r="HKA1907" s="2166">
        <v>0</v>
      </c>
      <c r="HKB1907" s="1230">
        <f t="shared" si="1881"/>
        <v>0</v>
      </c>
      <c r="HKC1907" s="1193"/>
      <c r="HKD1907" s="1193"/>
      <c r="HKE1907" s="2164" t="s">
        <v>786</v>
      </c>
      <c r="HKF1907" s="1436" t="s">
        <v>745</v>
      </c>
      <c r="HKG1907" s="2165">
        <v>0</v>
      </c>
      <c r="HKH1907" s="2165">
        <v>12106</v>
      </c>
      <c r="HKI1907" s="2166">
        <v>0</v>
      </c>
      <c r="HKJ1907" s="1230">
        <f t="shared" si="1883"/>
        <v>0</v>
      </c>
      <c r="HKK1907" s="1193"/>
      <c r="HKL1907" s="1193"/>
      <c r="HKM1907" s="2164" t="s">
        <v>786</v>
      </c>
      <c r="HKN1907" s="1436" t="s">
        <v>745</v>
      </c>
      <c r="HKO1907" s="2165">
        <v>0</v>
      </c>
      <c r="HKP1907" s="2165">
        <v>12106</v>
      </c>
      <c r="HKQ1907" s="2166">
        <v>0</v>
      </c>
      <c r="HKR1907" s="1230">
        <f t="shared" si="1885"/>
        <v>0</v>
      </c>
      <c r="HKS1907" s="1193"/>
      <c r="HKT1907" s="1193"/>
      <c r="HKU1907" s="2164" t="s">
        <v>786</v>
      </c>
      <c r="HKV1907" s="1436" t="s">
        <v>745</v>
      </c>
      <c r="HKW1907" s="2165">
        <v>0</v>
      </c>
      <c r="HKX1907" s="2165">
        <v>12106</v>
      </c>
      <c r="HKY1907" s="2166">
        <v>0</v>
      </c>
      <c r="HKZ1907" s="1230">
        <f t="shared" si="1887"/>
        <v>0</v>
      </c>
      <c r="HLA1907" s="1193"/>
      <c r="HLB1907" s="1193"/>
      <c r="HLC1907" s="2164" t="s">
        <v>786</v>
      </c>
      <c r="HLD1907" s="1436" t="s">
        <v>745</v>
      </c>
      <c r="HLE1907" s="2165">
        <v>0</v>
      </c>
      <c r="HLF1907" s="2165">
        <v>12106</v>
      </c>
      <c r="HLG1907" s="2166">
        <v>0</v>
      </c>
      <c r="HLH1907" s="1230">
        <f t="shared" si="1889"/>
        <v>0</v>
      </c>
      <c r="HLI1907" s="1193"/>
      <c r="HLJ1907" s="1193"/>
      <c r="HLK1907" s="2164" t="s">
        <v>786</v>
      </c>
      <c r="HLL1907" s="1436" t="s">
        <v>745</v>
      </c>
      <c r="HLM1907" s="2165">
        <v>0</v>
      </c>
      <c r="HLN1907" s="2165">
        <v>12106</v>
      </c>
      <c r="HLO1907" s="2166">
        <v>0</v>
      </c>
      <c r="HLP1907" s="1230">
        <f t="shared" si="1891"/>
        <v>0</v>
      </c>
      <c r="HLQ1907" s="1193"/>
      <c r="HLR1907" s="1193"/>
      <c r="HLS1907" s="2164" t="s">
        <v>786</v>
      </c>
      <c r="HLT1907" s="1436" t="s">
        <v>745</v>
      </c>
      <c r="HLU1907" s="2165">
        <v>0</v>
      </c>
      <c r="HLV1907" s="2165">
        <v>12106</v>
      </c>
      <c r="HLW1907" s="2166">
        <v>0</v>
      </c>
      <c r="HLX1907" s="1230">
        <f t="shared" si="1893"/>
        <v>0</v>
      </c>
      <c r="HLY1907" s="1193"/>
      <c r="HLZ1907" s="1193"/>
      <c r="HMA1907" s="2164" t="s">
        <v>786</v>
      </c>
      <c r="HMB1907" s="1436" t="s">
        <v>745</v>
      </c>
      <c r="HMC1907" s="2165">
        <v>0</v>
      </c>
      <c r="HMD1907" s="2165">
        <v>12106</v>
      </c>
      <c r="HME1907" s="2166">
        <v>0</v>
      </c>
      <c r="HMF1907" s="1230">
        <f t="shared" si="1895"/>
        <v>0</v>
      </c>
      <c r="HMG1907" s="1193"/>
      <c r="HMH1907" s="1193"/>
      <c r="HMI1907" s="2164" t="s">
        <v>786</v>
      </c>
      <c r="HMJ1907" s="1436" t="s">
        <v>745</v>
      </c>
      <c r="HMK1907" s="2165">
        <v>0</v>
      </c>
      <c r="HML1907" s="2165">
        <v>12106</v>
      </c>
      <c r="HMM1907" s="2166">
        <v>0</v>
      </c>
      <c r="HMN1907" s="1230">
        <f t="shared" si="1897"/>
        <v>0</v>
      </c>
      <c r="HMO1907" s="1193"/>
      <c r="HMP1907" s="1193"/>
      <c r="HMQ1907" s="2164" t="s">
        <v>786</v>
      </c>
      <c r="HMR1907" s="1436" t="s">
        <v>745</v>
      </c>
      <c r="HMS1907" s="2165">
        <v>0</v>
      </c>
      <c r="HMT1907" s="2165">
        <v>12106</v>
      </c>
      <c r="HMU1907" s="2166">
        <v>0</v>
      </c>
      <c r="HMV1907" s="1230">
        <f t="shared" si="1899"/>
        <v>0</v>
      </c>
      <c r="HMW1907" s="1193"/>
      <c r="HMX1907" s="1193"/>
      <c r="HMY1907" s="2164" t="s">
        <v>786</v>
      </c>
      <c r="HMZ1907" s="1436" t="s">
        <v>745</v>
      </c>
      <c r="HNA1907" s="2165">
        <v>0</v>
      </c>
      <c r="HNB1907" s="2165">
        <v>12106</v>
      </c>
      <c r="HNC1907" s="2166">
        <v>0</v>
      </c>
      <c r="HND1907" s="1230">
        <f t="shared" si="1901"/>
        <v>0</v>
      </c>
      <c r="HNE1907" s="1193"/>
      <c r="HNF1907" s="1193"/>
      <c r="HNG1907" s="2164" t="s">
        <v>786</v>
      </c>
      <c r="HNH1907" s="1436" t="s">
        <v>745</v>
      </c>
      <c r="HNI1907" s="2165">
        <v>0</v>
      </c>
      <c r="HNJ1907" s="2165">
        <v>12106</v>
      </c>
      <c r="HNK1907" s="2166">
        <v>0</v>
      </c>
      <c r="HNL1907" s="1230">
        <f t="shared" si="1903"/>
        <v>0</v>
      </c>
      <c r="HNM1907" s="1193"/>
      <c r="HNN1907" s="1193"/>
      <c r="HNO1907" s="2164" t="s">
        <v>786</v>
      </c>
      <c r="HNP1907" s="1436" t="s">
        <v>745</v>
      </c>
      <c r="HNQ1907" s="2165">
        <v>0</v>
      </c>
      <c r="HNR1907" s="2165">
        <v>12106</v>
      </c>
      <c r="HNS1907" s="2166">
        <v>0</v>
      </c>
      <c r="HNT1907" s="1230">
        <f t="shared" si="1905"/>
        <v>0</v>
      </c>
      <c r="HNU1907" s="1193"/>
      <c r="HNV1907" s="1193"/>
      <c r="HNW1907" s="2164" t="s">
        <v>786</v>
      </c>
      <c r="HNX1907" s="1436" t="s">
        <v>745</v>
      </c>
      <c r="HNY1907" s="2165">
        <v>0</v>
      </c>
      <c r="HNZ1907" s="2165">
        <v>12106</v>
      </c>
      <c r="HOA1907" s="2166">
        <v>0</v>
      </c>
      <c r="HOB1907" s="1230">
        <f t="shared" si="1907"/>
        <v>0</v>
      </c>
      <c r="HOC1907" s="1193"/>
      <c r="HOD1907" s="1193"/>
      <c r="HOE1907" s="2164" t="s">
        <v>786</v>
      </c>
      <c r="HOF1907" s="1436" t="s">
        <v>745</v>
      </c>
      <c r="HOG1907" s="2165">
        <v>0</v>
      </c>
      <c r="HOH1907" s="2165">
        <v>12106</v>
      </c>
      <c r="HOI1907" s="2166">
        <v>0</v>
      </c>
      <c r="HOJ1907" s="1230">
        <f t="shared" si="1909"/>
        <v>0</v>
      </c>
      <c r="HOK1907" s="1193"/>
      <c r="HOL1907" s="1193"/>
      <c r="HOM1907" s="2164" t="s">
        <v>786</v>
      </c>
      <c r="HON1907" s="1436" t="s">
        <v>745</v>
      </c>
      <c r="HOO1907" s="2165">
        <v>0</v>
      </c>
      <c r="HOP1907" s="2165">
        <v>12106</v>
      </c>
      <c r="HOQ1907" s="2166">
        <v>0</v>
      </c>
      <c r="HOR1907" s="1230">
        <f t="shared" si="1911"/>
        <v>0</v>
      </c>
      <c r="HOS1907" s="1193"/>
      <c r="HOT1907" s="1193"/>
      <c r="HOU1907" s="2164" t="s">
        <v>786</v>
      </c>
      <c r="HOV1907" s="1436" t="s">
        <v>745</v>
      </c>
      <c r="HOW1907" s="2165">
        <v>0</v>
      </c>
      <c r="HOX1907" s="2165">
        <v>12106</v>
      </c>
      <c r="HOY1907" s="2166">
        <v>0</v>
      </c>
      <c r="HOZ1907" s="1230">
        <f t="shared" si="1913"/>
        <v>0</v>
      </c>
      <c r="HPA1907" s="1193"/>
      <c r="HPB1907" s="1193"/>
      <c r="HPC1907" s="2164" t="s">
        <v>786</v>
      </c>
      <c r="HPD1907" s="1436" t="s">
        <v>745</v>
      </c>
      <c r="HPE1907" s="2165">
        <v>0</v>
      </c>
      <c r="HPF1907" s="2165">
        <v>12106</v>
      </c>
      <c r="HPG1907" s="2166">
        <v>0</v>
      </c>
      <c r="HPH1907" s="1230">
        <f t="shared" si="1915"/>
        <v>0</v>
      </c>
      <c r="HPI1907" s="1193"/>
      <c r="HPJ1907" s="1193"/>
      <c r="HPK1907" s="2164" t="s">
        <v>786</v>
      </c>
      <c r="HPL1907" s="1436" t="s">
        <v>745</v>
      </c>
      <c r="HPM1907" s="2165">
        <v>0</v>
      </c>
      <c r="HPN1907" s="2165">
        <v>12106</v>
      </c>
      <c r="HPO1907" s="2166">
        <v>0</v>
      </c>
      <c r="HPP1907" s="1230">
        <f t="shared" si="1917"/>
        <v>0</v>
      </c>
      <c r="HPQ1907" s="1193"/>
      <c r="HPR1907" s="1193"/>
      <c r="HPS1907" s="2164" t="s">
        <v>786</v>
      </c>
      <c r="HPT1907" s="1436" t="s">
        <v>745</v>
      </c>
      <c r="HPU1907" s="2165">
        <v>0</v>
      </c>
      <c r="HPV1907" s="2165">
        <v>12106</v>
      </c>
      <c r="HPW1907" s="2166">
        <v>0</v>
      </c>
      <c r="HPX1907" s="1230">
        <f t="shared" si="1919"/>
        <v>0</v>
      </c>
      <c r="HPY1907" s="1193"/>
      <c r="HPZ1907" s="1193"/>
      <c r="HQA1907" s="2164" t="s">
        <v>786</v>
      </c>
      <c r="HQB1907" s="1436" t="s">
        <v>745</v>
      </c>
      <c r="HQC1907" s="2165">
        <v>0</v>
      </c>
      <c r="HQD1907" s="2165">
        <v>12106</v>
      </c>
      <c r="HQE1907" s="2166">
        <v>0</v>
      </c>
      <c r="HQF1907" s="1230">
        <f t="shared" si="1921"/>
        <v>0</v>
      </c>
      <c r="HQG1907" s="1193"/>
      <c r="HQH1907" s="1193"/>
      <c r="HQI1907" s="2164" t="s">
        <v>786</v>
      </c>
      <c r="HQJ1907" s="1436" t="s">
        <v>745</v>
      </c>
      <c r="HQK1907" s="2165">
        <v>0</v>
      </c>
      <c r="HQL1907" s="2165">
        <v>12106</v>
      </c>
      <c r="HQM1907" s="2166">
        <v>0</v>
      </c>
      <c r="HQN1907" s="1230">
        <f t="shared" si="1923"/>
        <v>0</v>
      </c>
      <c r="HQO1907" s="1193"/>
      <c r="HQP1907" s="1193"/>
      <c r="HQQ1907" s="2164" t="s">
        <v>786</v>
      </c>
      <c r="HQR1907" s="1436" t="s">
        <v>745</v>
      </c>
      <c r="HQS1907" s="2165">
        <v>0</v>
      </c>
      <c r="HQT1907" s="2165">
        <v>12106</v>
      </c>
      <c r="HQU1907" s="2166">
        <v>0</v>
      </c>
      <c r="HQV1907" s="1230">
        <f t="shared" si="1925"/>
        <v>0</v>
      </c>
      <c r="HQW1907" s="1193"/>
      <c r="HQX1907" s="1193"/>
      <c r="HQY1907" s="2164" t="s">
        <v>786</v>
      </c>
      <c r="HQZ1907" s="1436" t="s">
        <v>745</v>
      </c>
      <c r="HRA1907" s="2165">
        <v>0</v>
      </c>
      <c r="HRB1907" s="2165">
        <v>12106</v>
      </c>
      <c r="HRC1907" s="2166">
        <v>0</v>
      </c>
      <c r="HRD1907" s="1230">
        <f t="shared" si="1927"/>
        <v>0</v>
      </c>
      <c r="HRE1907" s="1193"/>
      <c r="HRF1907" s="1193"/>
      <c r="HRG1907" s="2164" t="s">
        <v>786</v>
      </c>
      <c r="HRH1907" s="1436" t="s">
        <v>745</v>
      </c>
      <c r="HRI1907" s="2165">
        <v>0</v>
      </c>
      <c r="HRJ1907" s="2165">
        <v>12106</v>
      </c>
      <c r="HRK1907" s="2166">
        <v>0</v>
      </c>
      <c r="HRL1907" s="1230">
        <f t="shared" si="1929"/>
        <v>0</v>
      </c>
      <c r="HRM1907" s="1193"/>
      <c r="HRN1907" s="1193"/>
      <c r="HRO1907" s="2164" t="s">
        <v>786</v>
      </c>
      <c r="HRP1907" s="1436" t="s">
        <v>745</v>
      </c>
      <c r="HRQ1907" s="2165">
        <v>0</v>
      </c>
      <c r="HRR1907" s="2165">
        <v>12106</v>
      </c>
      <c r="HRS1907" s="2166">
        <v>0</v>
      </c>
      <c r="HRT1907" s="1230">
        <f t="shared" si="1931"/>
        <v>0</v>
      </c>
      <c r="HRU1907" s="1193"/>
      <c r="HRV1907" s="1193"/>
      <c r="HRW1907" s="2164" t="s">
        <v>786</v>
      </c>
      <c r="HRX1907" s="1436" t="s">
        <v>745</v>
      </c>
      <c r="HRY1907" s="2165">
        <v>0</v>
      </c>
      <c r="HRZ1907" s="2165">
        <v>12106</v>
      </c>
      <c r="HSA1907" s="2166">
        <v>0</v>
      </c>
      <c r="HSB1907" s="1230">
        <f t="shared" si="1933"/>
        <v>0</v>
      </c>
      <c r="HSC1907" s="1193"/>
      <c r="HSD1907" s="1193"/>
      <c r="HSE1907" s="2164" t="s">
        <v>786</v>
      </c>
      <c r="HSF1907" s="1436" t="s">
        <v>745</v>
      </c>
      <c r="HSG1907" s="2165">
        <v>0</v>
      </c>
      <c r="HSH1907" s="2165">
        <v>12106</v>
      </c>
      <c r="HSI1907" s="2166">
        <v>0</v>
      </c>
      <c r="HSJ1907" s="1230">
        <f t="shared" si="1935"/>
        <v>0</v>
      </c>
      <c r="HSK1907" s="1193"/>
      <c r="HSL1907" s="1193"/>
      <c r="HSM1907" s="2164" t="s">
        <v>786</v>
      </c>
      <c r="HSN1907" s="1436" t="s">
        <v>745</v>
      </c>
      <c r="HSO1907" s="2165">
        <v>0</v>
      </c>
      <c r="HSP1907" s="2165">
        <v>12106</v>
      </c>
      <c r="HSQ1907" s="2166">
        <v>0</v>
      </c>
      <c r="HSR1907" s="1230">
        <f t="shared" si="1937"/>
        <v>0</v>
      </c>
      <c r="HSS1907" s="1193"/>
      <c r="HST1907" s="1193"/>
      <c r="HSU1907" s="2164" t="s">
        <v>786</v>
      </c>
      <c r="HSV1907" s="1436" t="s">
        <v>745</v>
      </c>
      <c r="HSW1907" s="2165">
        <v>0</v>
      </c>
      <c r="HSX1907" s="2165">
        <v>12106</v>
      </c>
      <c r="HSY1907" s="2166">
        <v>0</v>
      </c>
      <c r="HSZ1907" s="1230">
        <f t="shared" si="1939"/>
        <v>0</v>
      </c>
      <c r="HTA1907" s="1193"/>
      <c r="HTB1907" s="1193"/>
      <c r="HTC1907" s="2164" t="s">
        <v>786</v>
      </c>
      <c r="HTD1907" s="1436" t="s">
        <v>745</v>
      </c>
      <c r="HTE1907" s="2165">
        <v>0</v>
      </c>
      <c r="HTF1907" s="2165">
        <v>12106</v>
      </c>
      <c r="HTG1907" s="2166">
        <v>0</v>
      </c>
      <c r="HTH1907" s="1230">
        <f t="shared" si="1941"/>
        <v>0</v>
      </c>
      <c r="HTI1907" s="1193"/>
      <c r="HTJ1907" s="1193"/>
      <c r="HTK1907" s="2164" t="s">
        <v>786</v>
      </c>
      <c r="HTL1907" s="1436" t="s">
        <v>745</v>
      </c>
      <c r="HTM1907" s="2165">
        <v>0</v>
      </c>
      <c r="HTN1907" s="2165">
        <v>12106</v>
      </c>
      <c r="HTO1907" s="2166">
        <v>0</v>
      </c>
      <c r="HTP1907" s="1230">
        <f t="shared" si="1943"/>
        <v>0</v>
      </c>
      <c r="HTQ1907" s="1193"/>
      <c r="HTR1907" s="1193"/>
      <c r="HTS1907" s="2164" t="s">
        <v>786</v>
      </c>
      <c r="HTT1907" s="1436" t="s">
        <v>745</v>
      </c>
      <c r="HTU1907" s="2165">
        <v>0</v>
      </c>
      <c r="HTV1907" s="2165">
        <v>12106</v>
      </c>
      <c r="HTW1907" s="2166">
        <v>0</v>
      </c>
      <c r="HTX1907" s="1230">
        <f t="shared" si="1945"/>
        <v>0</v>
      </c>
      <c r="HTY1907" s="1193"/>
      <c r="HTZ1907" s="1193"/>
      <c r="HUA1907" s="2164" t="s">
        <v>786</v>
      </c>
      <c r="HUB1907" s="1436" t="s">
        <v>745</v>
      </c>
      <c r="HUC1907" s="2165">
        <v>0</v>
      </c>
      <c r="HUD1907" s="2165">
        <v>12106</v>
      </c>
      <c r="HUE1907" s="2166">
        <v>0</v>
      </c>
      <c r="HUF1907" s="1230">
        <f t="shared" si="1947"/>
        <v>0</v>
      </c>
      <c r="HUG1907" s="1193"/>
      <c r="HUH1907" s="1193"/>
      <c r="HUI1907" s="2164" t="s">
        <v>786</v>
      </c>
      <c r="HUJ1907" s="1436" t="s">
        <v>745</v>
      </c>
      <c r="HUK1907" s="2165">
        <v>0</v>
      </c>
      <c r="HUL1907" s="2165">
        <v>12106</v>
      </c>
      <c r="HUM1907" s="2166">
        <v>0</v>
      </c>
      <c r="HUN1907" s="1230">
        <f t="shared" si="1949"/>
        <v>0</v>
      </c>
      <c r="HUO1907" s="1193"/>
      <c r="HUP1907" s="1193"/>
      <c r="HUQ1907" s="2164" t="s">
        <v>786</v>
      </c>
      <c r="HUR1907" s="1436" t="s">
        <v>745</v>
      </c>
      <c r="HUS1907" s="2165">
        <v>0</v>
      </c>
      <c r="HUT1907" s="2165">
        <v>12106</v>
      </c>
      <c r="HUU1907" s="2166">
        <v>0</v>
      </c>
      <c r="HUV1907" s="1230">
        <f t="shared" si="1951"/>
        <v>0</v>
      </c>
      <c r="HUW1907" s="1193"/>
      <c r="HUX1907" s="1193"/>
      <c r="HUY1907" s="2164" t="s">
        <v>786</v>
      </c>
      <c r="HUZ1907" s="1436" t="s">
        <v>745</v>
      </c>
      <c r="HVA1907" s="2165">
        <v>0</v>
      </c>
      <c r="HVB1907" s="2165">
        <v>12106</v>
      </c>
      <c r="HVC1907" s="2166">
        <v>0</v>
      </c>
      <c r="HVD1907" s="1230">
        <f t="shared" si="1953"/>
        <v>0</v>
      </c>
      <c r="HVE1907" s="1193"/>
      <c r="HVF1907" s="1193"/>
      <c r="HVG1907" s="2164" t="s">
        <v>786</v>
      </c>
      <c r="HVH1907" s="1436" t="s">
        <v>745</v>
      </c>
      <c r="HVI1907" s="2165">
        <v>0</v>
      </c>
      <c r="HVJ1907" s="2165">
        <v>12106</v>
      </c>
      <c r="HVK1907" s="2166">
        <v>0</v>
      </c>
      <c r="HVL1907" s="1230">
        <f t="shared" si="1955"/>
        <v>0</v>
      </c>
      <c r="HVM1907" s="1193"/>
      <c r="HVN1907" s="1193"/>
      <c r="HVO1907" s="2164" t="s">
        <v>786</v>
      </c>
      <c r="HVP1907" s="1436" t="s">
        <v>745</v>
      </c>
      <c r="HVQ1907" s="2165">
        <v>0</v>
      </c>
      <c r="HVR1907" s="2165">
        <v>12106</v>
      </c>
      <c r="HVS1907" s="2166">
        <v>0</v>
      </c>
      <c r="HVT1907" s="1230">
        <f t="shared" si="1957"/>
        <v>0</v>
      </c>
      <c r="HVU1907" s="1193"/>
      <c r="HVV1907" s="1193"/>
      <c r="HVW1907" s="2164" t="s">
        <v>786</v>
      </c>
      <c r="HVX1907" s="1436" t="s">
        <v>745</v>
      </c>
      <c r="HVY1907" s="2165">
        <v>0</v>
      </c>
      <c r="HVZ1907" s="2165">
        <v>12106</v>
      </c>
      <c r="HWA1907" s="2166">
        <v>0</v>
      </c>
      <c r="HWB1907" s="1230">
        <f t="shared" si="1959"/>
        <v>0</v>
      </c>
      <c r="HWC1907" s="1193"/>
      <c r="HWD1907" s="1193"/>
      <c r="HWE1907" s="2164" t="s">
        <v>786</v>
      </c>
      <c r="HWF1907" s="1436" t="s">
        <v>745</v>
      </c>
      <c r="HWG1907" s="2165">
        <v>0</v>
      </c>
      <c r="HWH1907" s="2165">
        <v>12106</v>
      </c>
      <c r="HWI1907" s="2166">
        <v>0</v>
      </c>
      <c r="HWJ1907" s="1230">
        <f t="shared" si="1961"/>
        <v>0</v>
      </c>
      <c r="HWK1907" s="1193"/>
      <c r="HWL1907" s="1193"/>
      <c r="HWM1907" s="2164" t="s">
        <v>786</v>
      </c>
      <c r="HWN1907" s="1436" t="s">
        <v>745</v>
      </c>
      <c r="HWO1907" s="2165">
        <v>0</v>
      </c>
      <c r="HWP1907" s="2165">
        <v>12106</v>
      </c>
      <c r="HWQ1907" s="2166">
        <v>0</v>
      </c>
      <c r="HWR1907" s="1230">
        <f t="shared" si="1963"/>
        <v>0</v>
      </c>
      <c r="HWS1907" s="1193"/>
      <c r="HWT1907" s="1193"/>
      <c r="HWU1907" s="2164" t="s">
        <v>786</v>
      </c>
      <c r="HWV1907" s="1436" t="s">
        <v>745</v>
      </c>
      <c r="HWW1907" s="2165">
        <v>0</v>
      </c>
      <c r="HWX1907" s="2165">
        <v>12106</v>
      </c>
      <c r="HWY1907" s="2166">
        <v>0</v>
      </c>
      <c r="HWZ1907" s="1230">
        <f t="shared" si="1965"/>
        <v>0</v>
      </c>
      <c r="HXA1907" s="1193"/>
      <c r="HXB1907" s="1193"/>
      <c r="HXC1907" s="2164" t="s">
        <v>786</v>
      </c>
      <c r="HXD1907" s="1436" t="s">
        <v>745</v>
      </c>
      <c r="HXE1907" s="2165">
        <v>0</v>
      </c>
      <c r="HXF1907" s="2165">
        <v>12106</v>
      </c>
      <c r="HXG1907" s="2166">
        <v>0</v>
      </c>
      <c r="HXH1907" s="1230">
        <f t="shared" si="1967"/>
        <v>0</v>
      </c>
      <c r="HXI1907" s="1193"/>
      <c r="HXJ1907" s="1193"/>
      <c r="HXK1907" s="2164" t="s">
        <v>786</v>
      </c>
      <c r="HXL1907" s="1436" t="s">
        <v>745</v>
      </c>
      <c r="HXM1907" s="2165">
        <v>0</v>
      </c>
      <c r="HXN1907" s="2165">
        <v>12106</v>
      </c>
      <c r="HXO1907" s="2166">
        <v>0</v>
      </c>
      <c r="HXP1907" s="1230">
        <f t="shared" si="1969"/>
        <v>0</v>
      </c>
      <c r="HXQ1907" s="1193"/>
      <c r="HXR1907" s="1193"/>
      <c r="HXS1907" s="2164" t="s">
        <v>786</v>
      </c>
      <c r="HXT1907" s="1436" t="s">
        <v>745</v>
      </c>
      <c r="HXU1907" s="2165">
        <v>0</v>
      </c>
      <c r="HXV1907" s="2165">
        <v>12106</v>
      </c>
      <c r="HXW1907" s="2166">
        <v>0</v>
      </c>
      <c r="HXX1907" s="1230">
        <f t="shared" si="1971"/>
        <v>0</v>
      </c>
      <c r="HXY1907" s="1193"/>
      <c r="HXZ1907" s="1193"/>
      <c r="HYA1907" s="2164" t="s">
        <v>786</v>
      </c>
      <c r="HYB1907" s="1436" t="s">
        <v>745</v>
      </c>
      <c r="HYC1907" s="2165">
        <v>0</v>
      </c>
      <c r="HYD1907" s="2165">
        <v>12106</v>
      </c>
      <c r="HYE1907" s="2166">
        <v>0</v>
      </c>
      <c r="HYF1907" s="1230">
        <f t="shared" si="1973"/>
        <v>0</v>
      </c>
      <c r="HYG1907" s="1193"/>
      <c r="HYH1907" s="1193"/>
      <c r="HYI1907" s="2164" t="s">
        <v>786</v>
      </c>
      <c r="HYJ1907" s="1436" t="s">
        <v>745</v>
      </c>
      <c r="HYK1907" s="2165">
        <v>0</v>
      </c>
      <c r="HYL1907" s="2165">
        <v>12106</v>
      </c>
      <c r="HYM1907" s="2166">
        <v>0</v>
      </c>
      <c r="HYN1907" s="1230">
        <f t="shared" si="1975"/>
        <v>0</v>
      </c>
      <c r="HYO1907" s="1193"/>
      <c r="HYP1907" s="1193"/>
      <c r="HYQ1907" s="2164" t="s">
        <v>786</v>
      </c>
      <c r="HYR1907" s="1436" t="s">
        <v>745</v>
      </c>
      <c r="HYS1907" s="2165">
        <v>0</v>
      </c>
      <c r="HYT1907" s="2165">
        <v>12106</v>
      </c>
      <c r="HYU1907" s="2166">
        <v>0</v>
      </c>
      <c r="HYV1907" s="1230">
        <f t="shared" si="1977"/>
        <v>0</v>
      </c>
      <c r="HYW1907" s="1193"/>
      <c r="HYX1907" s="1193"/>
      <c r="HYY1907" s="2164" t="s">
        <v>786</v>
      </c>
      <c r="HYZ1907" s="1436" t="s">
        <v>745</v>
      </c>
      <c r="HZA1907" s="2165">
        <v>0</v>
      </c>
      <c r="HZB1907" s="2165">
        <v>12106</v>
      </c>
      <c r="HZC1907" s="2166">
        <v>0</v>
      </c>
      <c r="HZD1907" s="1230">
        <f t="shared" si="1979"/>
        <v>0</v>
      </c>
      <c r="HZE1907" s="1193"/>
      <c r="HZF1907" s="1193"/>
      <c r="HZG1907" s="2164" t="s">
        <v>786</v>
      </c>
      <c r="HZH1907" s="1436" t="s">
        <v>745</v>
      </c>
      <c r="HZI1907" s="2165">
        <v>0</v>
      </c>
      <c r="HZJ1907" s="2165">
        <v>12106</v>
      </c>
      <c r="HZK1907" s="2166">
        <v>0</v>
      </c>
      <c r="HZL1907" s="1230">
        <f t="shared" si="1981"/>
        <v>0</v>
      </c>
      <c r="HZM1907" s="1193"/>
      <c r="HZN1907" s="1193"/>
      <c r="HZO1907" s="2164" t="s">
        <v>786</v>
      </c>
      <c r="HZP1907" s="1436" t="s">
        <v>745</v>
      </c>
      <c r="HZQ1907" s="2165">
        <v>0</v>
      </c>
      <c r="HZR1907" s="2165">
        <v>12106</v>
      </c>
      <c r="HZS1907" s="2166">
        <v>0</v>
      </c>
      <c r="HZT1907" s="1230">
        <f t="shared" si="1983"/>
        <v>0</v>
      </c>
      <c r="HZU1907" s="1193"/>
      <c r="HZV1907" s="1193"/>
      <c r="HZW1907" s="2164" t="s">
        <v>786</v>
      </c>
      <c r="HZX1907" s="1436" t="s">
        <v>745</v>
      </c>
      <c r="HZY1907" s="2165">
        <v>0</v>
      </c>
      <c r="HZZ1907" s="2165">
        <v>12106</v>
      </c>
      <c r="IAA1907" s="2166">
        <v>0</v>
      </c>
      <c r="IAB1907" s="1230">
        <f t="shared" si="1985"/>
        <v>0</v>
      </c>
      <c r="IAC1907" s="1193"/>
      <c r="IAD1907" s="1193"/>
      <c r="IAE1907" s="2164" t="s">
        <v>786</v>
      </c>
      <c r="IAF1907" s="1436" t="s">
        <v>745</v>
      </c>
      <c r="IAG1907" s="2165">
        <v>0</v>
      </c>
      <c r="IAH1907" s="2165">
        <v>12106</v>
      </c>
      <c r="IAI1907" s="2166">
        <v>0</v>
      </c>
      <c r="IAJ1907" s="1230">
        <f t="shared" si="1987"/>
        <v>0</v>
      </c>
      <c r="IAK1907" s="1193"/>
      <c r="IAL1907" s="1193"/>
      <c r="IAM1907" s="2164" t="s">
        <v>786</v>
      </c>
      <c r="IAN1907" s="1436" t="s">
        <v>745</v>
      </c>
      <c r="IAO1907" s="2165">
        <v>0</v>
      </c>
      <c r="IAP1907" s="2165">
        <v>12106</v>
      </c>
      <c r="IAQ1907" s="2166">
        <v>0</v>
      </c>
      <c r="IAR1907" s="1230">
        <f t="shared" si="1989"/>
        <v>0</v>
      </c>
      <c r="IAS1907" s="1193"/>
      <c r="IAT1907" s="1193"/>
      <c r="IAU1907" s="2164" t="s">
        <v>786</v>
      </c>
      <c r="IAV1907" s="1436" t="s">
        <v>745</v>
      </c>
      <c r="IAW1907" s="2165">
        <v>0</v>
      </c>
      <c r="IAX1907" s="2165">
        <v>12106</v>
      </c>
      <c r="IAY1907" s="2166">
        <v>0</v>
      </c>
      <c r="IAZ1907" s="1230">
        <f t="shared" si="1991"/>
        <v>0</v>
      </c>
      <c r="IBA1907" s="1193"/>
      <c r="IBB1907" s="1193"/>
      <c r="IBC1907" s="2164" t="s">
        <v>786</v>
      </c>
      <c r="IBD1907" s="1436" t="s">
        <v>745</v>
      </c>
      <c r="IBE1907" s="2165">
        <v>0</v>
      </c>
      <c r="IBF1907" s="2165">
        <v>12106</v>
      </c>
      <c r="IBG1907" s="2166">
        <v>0</v>
      </c>
      <c r="IBH1907" s="1230">
        <f t="shared" si="1993"/>
        <v>0</v>
      </c>
      <c r="IBI1907" s="1193"/>
      <c r="IBJ1907" s="1193"/>
      <c r="IBK1907" s="2164" t="s">
        <v>786</v>
      </c>
      <c r="IBL1907" s="1436" t="s">
        <v>745</v>
      </c>
      <c r="IBM1907" s="2165">
        <v>0</v>
      </c>
      <c r="IBN1907" s="2165">
        <v>12106</v>
      </c>
      <c r="IBO1907" s="2166">
        <v>0</v>
      </c>
      <c r="IBP1907" s="1230">
        <f t="shared" si="1995"/>
        <v>0</v>
      </c>
      <c r="IBQ1907" s="1193"/>
      <c r="IBR1907" s="1193"/>
      <c r="IBS1907" s="2164" t="s">
        <v>786</v>
      </c>
      <c r="IBT1907" s="1436" t="s">
        <v>745</v>
      </c>
      <c r="IBU1907" s="2165">
        <v>0</v>
      </c>
      <c r="IBV1907" s="2165">
        <v>12106</v>
      </c>
      <c r="IBW1907" s="2166">
        <v>0</v>
      </c>
      <c r="IBX1907" s="1230">
        <f t="shared" si="1997"/>
        <v>0</v>
      </c>
      <c r="IBY1907" s="1193"/>
      <c r="IBZ1907" s="1193"/>
      <c r="ICA1907" s="2164" t="s">
        <v>786</v>
      </c>
      <c r="ICB1907" s="1436" t="s">
        <v>745</v>
      </c>
      <c r="ICC1907" s="2165">
        <v>0</v>
      </c>
      <c r="ICD1907" s="2165">
        <v>12106</v>
      </c>
      <c r="ICE1907" s="2166">
        <v>0</v>
      </c>
      <c r="ICF1907" s="1230">
        <f t="shared" si="1999"/>
        <v>0</v>
      </c>
      <c r="ICG1907" s="1193"/>
      <c r="ICH1907" s="1193"/>
      <c r="ICI1907" s="2164" t="s">
        <v>786</v>
      </c>
      <c r="ICJ1907" s="1436" t="s">
        <v>745</v>
      </c>
      <c r="ICK1907" s="2165">
        <v>0</v>
      </c>
      <c r="ICL1907" s="2165">
        <v>12106</v>
      </c>
      <c r="ICM1907" s="2166">
        <v>0</v>
      </c>
      <c r="ICN1907" s="1230">
        <f t="shared" si="2001"/>
        <v>0</v>
      </c>
      <c r="ICO1907" s="1193"/>
      <c r="ICP1907" s="1193"/>
      <c r="ICQ1907" s="2164" t="s">
        <v>786</v>
      </c>
      <c r="ICR1907" s="1436" t="s">
        <v>745</v>
      </c>
      <c r="ICS1907" s="2165">
        <v>0</v>
      </c>
      <c r="ICT1907" s="2165">
        <v>12106</v>
      </c>
      <c r="ICU1907" s="2166">
        <v>0</v>
      </c>
      <c r="ICV1907" s="1230">
        <f t="shared" si="2003"/>
        <v>0</v>
      </c>
      <c r="ICW1907" s="1193"/>
      <c r="ICX1907" s="1193"/>
      <c r="ICY1907" s="2164" t="s">
        <v>786</v>
      </c>
      <c r="ICZ1907" s="1436" t="s">
        <v>745</v>
      </c>
      <c r="IDA1907" s="2165">
        <v>0</v>
      </c>
      <c r="IDB1907" s="2165">
        <v>12106</v>
      </c>
      <c r="IDC1907" s="2166">
        <v>0</v>
      </c>
      <c r="IDD1907" s="1230">
        <f t="shared" si="2005"/>
        <v>0</v>
      </c>
      <c r="IDE1907" s="1193"/>
      <c r="IDF1907" s="1193"/>
      <c r="IDG1907" s="2164" t="s">
        <v>786</v>
      </c>
      <c r="IDH1907" s="1436" t="s">
        <v>745</v>
      </c>
      <c r="IDI1907" s="2165">
        <v>0</v>
      </c>
      <c r="IDJ1907" s="2165">
        <v>12106</v>
      </c>
      <c r="IDK1907" s="2166">
        <v>0</v>
      </c>
      <c r="IDL1907" s="1230">
        <f t="shared" si="2007"/>
        <v>0</v>
      </c>
      <c r="IDM1907" s="1193"/>
      <c r="IDN1907" s="1193"/>
      <c r="IDO1907" s="2164" t="s">
        <v>786</v>
      </c>
      <c r="IDP1907" s="1436" t="s">
        <v>745</v>
      </c>
      <c r="IDQ1907" s="2165">
        <v>0</v>
      </c>
      <c r="IDR1907" s="2165">
        <v>12106</v>
      </c>
      <c r="IDS1907" s="2166">
        <v>0</v>
      </c>
      <c r="IDT1907" s="1230">
        <f t="shared" si="2009"/>
        <v>0</v>
      </c>
      <c r="IDU1907" s="1193"/>
      <c r="IDV1907" s="1193"/>
      <c r="IDW1907" s="2164" t="s">
        <v>786</v>
      </c>
      <c r="IDX1907" s="1436" t="s">
        <v>745</v>
      </c>
      <c r="IDY1907" s="2165">
        <v>0</v>
      </c>
      <c r="IDZ1907" s="2165">
        <v>12106</v>
      </c>
      <c r="IEA1907" s="2166">
        <v>0</v>
      </c>
      <c r="IEB1907" s="1230">
        <f t="shared" si="2011"/>
        <v>0</v>
      </c>
      <c r="IEC1907" s="1193"/>
      <c r="IED1907" s="1193"/>
      <c r="IEE1907" s="2164" t="s">
        <v>786</v>
      </c>
      <c r="IEF1907" s="1436" t="s">
        <v>745</v>
      </c>
      <c r="IEG1907" s="2165">
        <v>0</v>
      </c>
      <c r="IEH1907" s="2165">
        <v>12106</v>
      </c>
      <c r="IEI1907" s="2166">
        <v>0</v>
      </c>
      <c r="IEJ1907" s="1230">
        <f t="shared" si="2013"/>
        <v>0</v>
      </c>
      <c r="IEK1907" s="1193"/>
      <c r="IEL1907" s="1193"/>
      <c r="IEM1907" s="2164" t="s">
        <v>786</v>
      </c>
      <c r="IEN1907" s="1436" t="s">
        <v>745</v>
      </c>
      <c r="IEO1907" s="2165">
        <v>0</v>
      </c>
      <c r="IEP1907" s="2165">
        <v>12106</v>
      </c>
      <c r="IEQ1907" s="2166">
        <v>0</v>
      </c>
      <c r="IER1907" s="1230">
        <f t="shared" si="2015"/>
        <v>0</v>
      </c>
      <c r="IES1907" s="1193"/>
      <c r="IET1907" s="1193"/>
      <c r="IEU1907" s="2164" t="s">
        <v>786</v>
      </c>
      <c r="IEV1907" s="1436" t="s">
        <v>745</v>
      </c>
      <c r="IEW1907" s="2165">
        <v>0</v>
      </c>
      <c r="IEX1907" s="2165">
        <v>12106</v>
      </c>
      <c r="IEY1907" s="2166">
        <v>0</v>
      </c>
      <c r="IEZ1907" s="1230">
        <f t="shared" si="2017"/>
        <v>0</v>
      </c>
      <c r="IFA1907" s="1193"/>
      <c r="IFB1907" s="1193"/>
      <c r="IFC1907" s="2164" t="s">
        <v>786</v>
      </c>
      <c r="IFD1907" s="1436" t="s">
        <v>745</v>
      </c>
      <c r="IFE1907" s="2165">
        <v>0</v>
      </c>
      <c r="IFF1907" s="2165">
        <v>12106</v>
      </c>
      <c r="IFG1907" s="2166">
        <v>0</v>
      </c>
      <c r="IFH1907" s="1230">
        <f t="shared" si="2019"/>
        <v>0</v>
      </c>
      <c r="IFI1907" s="1193"/>
      <c r="IFJ1907" s="1193"/>
      <c r="IFK1907" s="2164" t="s">
        <v>786</v>
      </c>
      <c r="IFL1907" s="1436" t="s">
        <v>745</v>
      </c>
      <c r="IFM1907" s="2165">
        <v>0</v>
      </c>
      <c r="IFN1907" s="2165">
        <v>12106</v>
      </c>
      <c r="IFO1907" s="2166">
        <v>0</v>
      </c>
      <c r="IFP1907" s="1230">
        <f t="shared" si="2021"/>
        <v>0</v>
      </c>
      <c r="IFQ1907" s="1193"/>
      <c r="IFR1907" s="1193"/>
      <c r="IFS1907" s="2164" t="s">
        <v>786</v>
      </c>
      <c r="IFT1907" s="1436" t="s">
        <v>745</v>
      </c>
      <c r="IFU1907" s="2165">
        <v>0</v>
      </c>
      <c r="IFV1907" s="2165">
        <v>12106</v>
      </c>
      <c r="IFW1907" s="2166">
        <v>0</v>
      </c>
      <c r="IFX1907" s="1230">
        <f t="shared" si="2023"/>
        <v>0</v>
      </c>
      <c r="IFY1907" s="1193"/>
      <c r="IFZ1907" s="1193"/>
      <c r="IGA1907" s="2164" t="s">
        <v>786</v>
      </c>
      <c r="IGB1907" s="1436" t="s">
        <v>745</v>
      </c>
      <c r="IGC1907" s="2165">
        <v>0</v>
      </c>
      <c r="IGD1907" s="2165">
        <v>12106</v>
      </c>
      <c r="IGE1907" s="2166">
        <v>0</v>
      </c>
      <c r="IGF1907" s="1230">
        <f t="shared" si="2025"/>
        <v>0</v>
      </c>
      <c r="IGG1907" s="1193"/>
      <c r="IGH1907" s="1193"/>
      <c r="IGI1907" s="2164" t="s">
        <v>786</v>
      </c>
      <c r="IGJ1907" s="1436" t="s">
        <v>745</v>
      </c>
      <c r="IGK1907" s="2165">
        <v>0</v>
      </c>
      <c r="IGL1907" s="2165">
        <v>12106</v>
      </c>
      <c r="IGM1907" s="2166">
        <v>0</v>
      </c>
      <c r="IGN1907" s="1230">
        <f t="shared" si="2027"/>
        <v>0</v>
      </c>
      <c r="IGO1907" s="1193"/>
      <c r="IGP1907" s="1193"/>
      <c r="IGQ1907" s="2164" t="s">
        <v>786</v>
      </c>
      <c r="IGR1907" s="1436" t="s">
        <v>745</v>
      </c>
      <c r="IGS1907" s="2165">
        <v>0</v>
      </c>
      <c r="IGT1907" s="2165">
        <v>12106</v>
      </c>
      <c r="IGU1907" s="2166">
        <v>0</v>
      </c>
      <c r="IGV1907" s="1230">
        <f t="shared" si="2029"/>
        <v>0</v>
      </c>
      <c r="IGW1907" s="1193"/>
      <c r="IGX1907" s="1193"/>
      <c r="IGY1907" s="2164" t="s">
        <v>786</v>
      </c>
      <c r="IGZ1907" s="1436" t="s">
        <v>745</v>
      </c>
      <c r="IHA1907" s="2165">
        <v>0</v>
      </c>
      <c r="IHB1907" s="2165">
        <v>12106</v>
      </c>
      <c r="IHC1907" s="2166">
        <v>0</v>
      </c>
      <c r="IHD1907" s="1230">
        <f t="shared" si="2031"/>
        <v>0</v>
      </c>
      <c r="IHE1907" s="1193"/>
      <c r="IHF1907" s="1193"/>
      <c r="IHG1907" s="2164" t="s">
        <v>786</v>
      </c>
      <c r="IHH1907" s="1436" t="s">
        <v>745</v>
      </c>
      <c r="IHI1907" s="2165">
        <v>0</v>
      </c>
      <c r="IHJ1907" s="2165">
        <v>12106</v>
      </c>
      <c r="IHK1907" s="2166">
        <v>0</v>
      </c>
      <c r="IHL1907" s="1230">
        <f t="shared" si="2033"/>
        <v>0</v>
      </c>
      <c r="IHM1907" s="1193"/>
      <c r="IHN1907" s="1193"/>
      <c r="IHO1907" s="2164" t="s">
        <v>786</v>
      </c>
      <c r="IHP1907" s="1436" t="s">
        <v>745</v>
      </c>
      <c r="IHQ1907" s="2165">
        <v>0</v>
      </c>
      <c r="IHR1907" s="2165">
        <v>12106</v>
      </c>
      <c r="IHS1907" s="2166">
        <v>0</v>
      </c>
      <c r="IHT1907" s="1230">
        <f t="shared" si="2035"/>
        <v>0</v>
      </c>
      <c r="IHU1907" s="1193"/>
      <c r="IHV1907" s="1193"/>
      <c r="IHW1907" s="2164" t="s">
        <v>786</v>
      </c>
      <c r="IHX1907" s="1436" t="s">
        <v>745</v>
      </c>
      <c r="IHY1907" s="2165">
        <v>0</v>
      </c>
      <c r="IHZ1907" s="2165">
        <v>12106</v>
      </c>
      <c r="IIA1907" s="2166">
        <v>0</v>
      </c>
      <c r="IIB1907" s="1230">
        <f t="shared" si="2037"/>
        <v>0</v>
      </c>
      <c r="IIC1907" s="1193"/>
      <c r="IID1907" s="1193"/>
      <c r="IIE1907" s="2164" t="s">
        <v>786</v>
      </c>
      <c r="IIF1907" s="1436" t="s">
        <v>745</v>
      </c>
      <c r="IIG1907" s="2165">
        <v>0</v>
      </c>
      <c r="IIH1907" s="2165">
        <v>12106</v>
      </c>
      <c r="III1907" s="2166">
        <v>0</v>
      </c>
      <c r="IIJ1907" s="1230">
        <f t="shared" si="2039"/>
        <v>0</v>
      </c>
      <c r="IIK1907" s="1193"/>
      <c r="IIL1907" s="1193"/>
      <c r="IIM1907" s="2164" t="s">
        <v>786</v>
      </c>
      <c r="IIN1907" s="1436" t="s">
        <v>745</v>
      </c>
      <c r="IIO1907" s="2165">
        <v>0</v>
      </c>
      <c r="IIP1907" s="2165">
        <v>12106</v>
      </c>
      <c r="IIQ1907" s="2166">
        <v>0</v>
      </c>
      <c r="IIR1907" s="1230">
        <f t="shared" si="2041"/>
        <v>0</v>
      </c>
      <c r="IIS1907" s="1193"/>
      <c r="IIT1907" s="1193"/>
      <c r="IIU1907" s="2164" t="s">
        <v>786</v>
      </c>
      <c r="IIV1907" s="1436" t="s">
        <v>745</v>
      </c>
      <c r="IIW1907" s="2165">
        <v>0</v>
      </c>
      <c r="IIX1907" s="2165">
        <v>12106</v>
      </c>
      <c r="IIY1907" s="2166">
        <v>0</v>
      </c>
      <c r="IIZ1907" s="1230">
        <f t="shared" si="2043"/>
        <v>0</v>
      </c>
      <c r="IJA1907" s="1193"/>
      <c r="IJB1907" s="1193"/>
      <c r="IJC1907" s="2164" t="s">
        <v>786</v>
      </c>
      <c r="IJD1907" s="1436" t="s">
        <v>745</v>
      </c>
      <c r="IJE1907" s="2165">
        <v>0</v>
      </c>
      <c r="IJF1907" s="2165">
        <v>12106</v>
      </c>
      <c r="IJG1907" s="2166">
        <v>0</v>
      </c>
      <c r="IJH1907" s="1230">
        <f t="shared" si="2045"/>
        <v>0</v>
      </c>
      <c r="IJI1907" s="1193"/>
      <c r="IJJ1907" s="1193"/>
      <c r="IJK1907" s="2164" t="s">
        <v>786</v>
      </c>
      <c r="IJL1907" s="1436" t="s">
        <v>745</v>
      </c>
      <c r="IJM1907" s="2165">
        <v>0</v>
      </c>
      <c r="IJN1907" s="2165">
        <v>12106</v>
      </c>
      <c r="IJO1907" s="2166">
        <v>0</v>
      </c>
      <c r="IJP1907" s="1230">
        <f t="shared" si="2047"/>
        <v>0</v>
      </c>
      <c r="IJQ1907" s="1193"/>
      <c r="IJR1907" s="1193"/>
      <c r="IJS1907" s="2164" t="s">
        <v>786</v>
      </c>
      <c r="IJT1907" s="1436" t="s">
        <v>745</v>
      </c>
      <c r="IJU1907" s="2165">
        <v>0</v>
      </c>
      <c r="IJV1907" s="2165">
        <v>12106</v>
      </c>
      <c r="IJW1907" s="2166">
        <v>0</v>
      </c>
      <c r="IJX1907" s="1230">
        <f t="shared" si="2049"/>
        <v>0</v>
      </c>
      <c r="IJY1907" s="1193"/>
      <c r="IJZ1907" s="1193"/>
      <c r="IKA1907" s="2164" t="s">
        <v>786</v>
      </c>
      <c r="IKB1907" s="1436" t="s">
        <v>745</v>
      </c>
      <c r="IKC1907" s="2165">
        <v>0</v>
      </c>
      <c r="IKD1907" s="2165">
        <v>12106</v>
      </c>
      <c r="IKE1907" s="2166">
        <v>0</v>
      </c>
      <c r="IKF1907" s="1230">
        <f t="shared" si="2051"/>
        <v>0</v>
      </c>
      <c r="IKG1907" s="1193"/>
      <c r="IKH1907" s="1193"/>
      <c r="IKI1907" s="2164" t="s">
        <v>786</v>
      </c>
      <c r="IKJ1907" s="1436" t="s">
        <v>745</v>
      </c>
      <c r="IKK1907" s="2165">
        <v>0</v>
      </c>
      <c r="IKL1907" s="2165">
        <v>12106</v>
      </c>
      <c r="IKM1907" s="2166">
        <v>0</v>
      </c>
      <c r="IKN1907" s="1230">
        <f t="shared" si="2053"/>
        <v>0</v>
      </c>
      <c r="IKO1907" s="1193"/>
      <c r="IKP1907" s="1193"/>
      <c r="IKQ1907" s="2164" t="s">
        <v>786</v>
      </c>
      <c r="IKR1907" s="1436" t="s">
        <v>745</v>
      </c>
      <c r="IKS1907" s="2165">
        <v>0</v>
      </c>
      <c r="IKT1907" s="2165">
        <v>12106</v>
      </c>
      <c r="IKU1907" s="2166">
        <v>0</v>
      </c>
      <c r="IKV1907" s="1230">
        <f t="shared" si="2055"/>
        <v>0</v>
      </c>
      <c r="IKW1907" s="1193"/>
      <c r="IKX1907" s="1193"/>
      <c r="IKY1907" s="2164" t="s">
        <v>786</v>
      </c>
      <c r="IKZ1907" s="1436" t="s">
        <v>745</v>
      </c>
      <c r="ILA1907" s="2165">
        <v>0</v>
      </c>
      <c r="ILB1907" s="2165">
        <v>12106</v>
      </c>
      <c r="ILC1907" s="2166">
        <v>0</v>
      </c>
      <c r="ILD1907" s="1230">
        <f t="shared" si="2057"/>
        <v>0</v>
      </c>
      <c r="ILE1907" s="1193"/>
      <c r="ILF1907" s="1193"/>
      <c r="ILG1907" s="2164" t="s">
        <v>786</v>
      </c>
      <c r="ILH1907" s="1436" t="s">
        <v>745</v>
      </c>
      <c r="ILI1907" s="2165">
        <v>0</v>
      </c>
      <c r="ILJ1907" s="2165">
        <v>12106</v>
      </c>
      <c r="ILK1907" s="2166">
        <v>0</v>
      </c>
      <c r="ILL1907" s="1230">
        <f t="shared" si="2059"/>
        <v>0</v>
      </c>
      <c r="ILM1907" s="1193"/>
      <c r="ILN1907" s="1193"/>
      <c r="ILO1907" s="2164" t="s">
        <v>786</v>
      </c>
      <c r="ILP1907" s="1436" t="s">
        <v>745</v>
      </c>
      <c r="ILQ1907" s="2165">
        <v>0</v>
      </c>
      <c r="ILR1907" s="2165">
        <v>12106</v>
      </c>
      <c r="ILS1907" s="2166">
        <v>0</v>
      </c>
      <c r="ILT1907" s="1230">
        <f t="shared" si="2061"/>
        <v>0</v>
      </c>
      <c r="ILU1907" s="1193"/>
      <c r="ILV1907" s="1193"/>
      <c r="ILW1907" s="2164" t="s">
        <v>786</v>
      </c>
      <c r="ILX1907" s="1436" t="s">
        <v>745</v>
      </c>
      <c r="ILY1907" s="2165">
        <v>0</v>
      </c>
      <c r="ILZ1907" s="2165">
        <v>12106</v>
      </c>
      <c r="IMA1907" s="2166">
        <v>0</v>
      </c>
      <c r="IMB1907" s="1230">
        <f t="shared" si="2063"/>
        <v>0</v>
      </c>
      <c r="IMC1907" s="1193"/>
      <c r="IMD1907" s="1193"/>
      <c r="IME1907" s="2164" t="s">
        <v>786</v>
      </c>
      <c r="IMF1907" s="1436" t="s">
        <v>745</v>
      </c>
      <c r="IMG1907" s="2165">
        <v>0</v>
      </c>
      <c r="IMH1907" s="2165">
        <v>12106</v>
      </c>
      <c r="IMI1907" s="2166">
        <v>0</v>
      </c>
      <c r="IMJ1907" s="1230">
        <f t="shared" si="2065"/>
        <v>0</v>
      </c>
      <c r="IMK1907" s="1193"/>
      <c r="IML1907" s="1193"/>
      <c r="IMM1907" s="2164" t="s">
        <v>786</v>
      </c>
      <c r="IMN1907" s="1436" t="s">
        <v>745</v>
      </c>
      <c r="IMO1907" s="2165">
        <v>0</v>
      </c>
      <c r="IMP1907" s="2165">
        <v>12106</v>
      </c>
      <c r="IMQ1907" s="2166">
        <v>0</v>
      </c>
      <c r="IMR1907" s="1230">
        <f t="shared" si="2067"/>
        <v>0</v>
      </c>
      <c r="IMS1907" s="1193"/>
      <c r="IMT1907" s="1193"/>
      <c r="IMU1907" s="2164" t="s">
        <v>786</v>
      </c>
      <c r="IMV1907" s="1436" t="s">
        <v>745</v>
      </c>
      <c r="IMW1907" s="2165">
        <v>0</v>
      </c>
      <c r="IMX1907" s="2165">
        <v>12106</v>
      </c>
      <c r="IMY1907" s="2166">
        <v>0</v>
      </c>
      <c r="IMZ1907" s="1230">
        <f t="shared" si="2069"/>
        <v>0</v>
      </c>
      <c r="INA1907" s="1193"/>
      <c r="INB1907" s="1193"/>
      <c r="INC1907" s="2164" t="s">
        <v>786</v>
      </c>
      <c r="IND1907" s="1436" t="s">
        <v>745</v>
      </c>
      <c r="INE1907" s="2165">
        <v>0</v>
      </c>
      <c r="INF1907" s="2165">
        <v>12106</v>
      </c>
      <c r="ING1907" s="2166">
        <v>0</v>
      </c>
      <c r="INH1907" s="1230">
        <f t="shared" si="2071"/>
        <v>0</v>
      </c>
      <c r="INI1907" s="1193"/>
      <c r="INJ1907" s="1193"/>
      <c r="INK1907" s="2164" t="s">
        <v>786</v>
      </c>
      <c r="INL1907" s="1436" t="s">
        <v>745</v>
      </c>
      <c r="INM1907" s="2165">
        <v>0</v>
      </c>
      <c r="INN1907" s="2165">
        <v>12106</v>
      </c>
      <c r="INO1907" s="2166">
        <v>0</v>
      </c>
      <c r="INP1907" s="1230">
        <f t="shared" si="2073"/>
        <v>0</v>
      </c>
      <c r="INQ1907" s="1193"/>
      <c r="INR1907" s="1193"/>
      <c r="INS1907" s="2164" t="s">
        <v>786</v>
      </c>
      <c r="INT1907" s="1436" t="s">
        <v>745</v>
      </c>
      <c r="INU1907" s="2165">
        <v>0</v>
      </c>
      <c r="INV1907" s="2165">
        <v>12106</v>
      </c>
      <c r="INW1907" s="2166">
        <v>0</v>
      </c>
      <c r="INX1907" s="1230">
        <f t="shared" si="2075"/>
        <v>0</v>
      </c>
      <c r="INY1907" s="1193"/>
      <c r="INZ1907" s="1193"/>
      <c r="IOA1907" s="2164" t="s">
        <v>786</v>
      </c>
      <c r="IOB1907" s="1436" t="s">
        <v>745</v>
      </c>
      <c r="IOC1907" s="2165">
        <v>0</v>
      </c>
      <c r="IOD1907" s="2165">
        <v>12106</v>
      </c>
      <c r="IOE1907" s="2166">
        <v>0</v>
      </c>
      <c r="IOF1907" s="1230">
        <f t="shared" si="2077"/>
        <v>0</v>
      </c>
      <c r="IOG1907" s="1193"/>
      <c r="IOH1907" s="1193"/>
      <c r="IOI1907" s="2164" t="s">
        <v>786</v>
      </c>
      <c r="IOJ1907" s="1436" t="s">
        <v>745</v>
      </c>
      <c r="IOK1907" s="2165">
        <v>0</v>
      </c>
      <c r="IOL1907" s="2165">
        <v>12106</v>
      </c>
      <c r="IOM1907" s="2166">
        <v>0</v>
      </c>
      <c r="ION1907" s="1230">
        <f t="shared" si="2079"/>
        <v>0</v>
      </c>
      <c r="IOO1907" s="1193"/>
      <c r="IOP1907" s="1193"/>
      <c r="IOQ1907" s="2164" t="s">
        <v>786</v>
      </c>
      <c r="IOR1907" s="1436" t="s">
        <v>745</v>
      </c>
      <c r="IOS1907" s="2165">
        <v>0</v>
      </c>
      <c r="IOT1907" s="2165">
        <v>12106</v>
      </c>
      <c r="IOU1907" s="2166">
        <v>0</v>
      </c>
      <c r="IOV1907" s="1230">
        <f t="shared" si="2081"/>
        <v>0</v>
      </c>
      <c r="IOW1907" s="1193"/>
      <c r="IOX1907" s="1193"/>
      <c r="IOY1907" s="2164" t="s">
        <v>786</v>
      </c>
      <c r="IOZ1907" s="1436" t="s">
        <v>745</v>
      </c>
      <c r="IPA1907" s="2165">
        <v>0</v>
      </c>
      <c r="IPB1907" s="2165">
        <v>12106</v>
      </c>
      <c r="IPC1907" s="2166">
        <v>0</v>
      </c>
      <c r="IPD1907" s="1230">
        <f t="shared" si="2083"/>
        <v>0</v>
      </c>
      <c r="IPE1907" s="1193"/>
      <c r="IPF1907" s="1193"/>
      <c r="IPG1907" s="2164" t="s">
        <v>786</v>
      </c>
      <c r="IPH1907" s="1436" t="s">
        <v>745</v>
      </c>
      <c r="IPI1907" s="2165">
        <v>0</v>
      </c>
      <c r="IPJ1907" s="2165">
        <v>12106</v>
      </c>
      <c r="IPK1907" s="2166">
        <v>0</v>
      </c>
      <c r="IPL1907" s="1230">
        <f t="shared" si="2085"/>
        <v>0</v>
      </c>
      <c r="IPM1907" s="1193"/>
      <c r="IPN1907" s="1193"/>
      <c r="IPO1907" s="2164" t="s">
        <v>786</v>
      </c>
      <c r="IPP1907" s="1436" t="s">
        <v>745</v>
      </c>
      <c r="IPQ1907" s="2165">
        <v>0</v>
      </c>
      <c r="IPR1907" s="2165">
        <v>12106</v>
      </c>
      <c r="IPS1907" s="2166">
        <v>0</v>
      </c>
      <c r="IPT1907" s="1230">
        <f t="shared" si="2087"/>
        <v>0</v>
      </c>
      <c r="IPU1907" s="1193"/>
      <c r="IPV1907" s="1193"/>
      <c r="IPW1907" s="2164" t="s">
        <v>786</v>
      </c>
      <c r="IPX1907" s="1436" t="s">
        <v>745</v>
      </c>
      <c r="IPY1907" s="2165">
        <v>0</v>
      </c>
      <c r="IPZ1907" s="2165">
        <v>12106</v>
      </c>
      <c r="IQA1907" s="2166">
        <v>0</v>
      </c>
      <c r="IQB1907" s="1230">
        <f t="shared" si="2089"/>
        <v>0</v>
      </c>
      <c r="IQC1907" s="1193"/>
      <c r="IQD1907" s="1193"/>
      <c r="IQE1907" s="2164" t="s">
        <v>786</v>
      </c>
      <c r="IQF1907" s="1436" t="s">
        <v>745</v>
      </c>
      <c r="IQG1907" s="2165">
        <v>0</v>
      </c>
      <c r="IQH1907" s="2165">
        <v>12106</v>
      </c>
      <c r="IQI1907" s="2166">
        <v>0</v>
      </c>
      <c r="IQJ1907" s="1230">
        <f t="shared" si="2091"/>
        <v>0</v>
      </c>
      <c r="IQK1907" s="1193"/>
      <c r="IQL1907" s="1193"/>
      <c r="IQM1907" s="2164" t="s">
        <v>786</v>
      </c>
      <c r="IQN1907" s="1436" t="s">
        <v>745</v>
      </c>
      <c r="IQO1907" s="2165">
        <v>0</v>
      </c>
      <c r="IQP1907" s="2165">
        <v>12106</v>
      </c>
      <c r="IQQ1907" s="2166">
        <v>0</v>
      </c>
      <c r="IQR1907" s="1230">
        <f t="shared" si="2093"/>
        <v>0</v>
      </c>
      <c r="IQS1907" s="1193"/>
      <c r="IQT1907" s="1193"/>
      <c r="IQU1907" s="2164" t="s">
        <v>786</v>
      </c>
      <c r="IQV1907" s="1436" t="s">
        <v>745</v>
      </c>
      <c r="IQW1907" s="2165">
        <v>0</v>
      </c>
      <c r="IQX1907" s="2165">
        <v>12106</v>
      </c>
      <c r="IQY1907" s="2166">
        <v>0</v>
      </c>
      <c r="IQZ1907" s="1230">
        <f t="shared" si="2095"/>
        <v>0</v>
      </c>
      <c r="IRA1907" s="1193"/>
      <c r="IRB1907" s="1193"/>
      <c r="IRC1907" s="2164" t="s">
        <v>786</v>
      </c>
      <c r="IRD1907" s="1436" t="s">
        <v>745</v>
      </c>
      <c r="IRE1907" s="2165">
        <v>0</v>
      </c>
      <c r="IRF1907" s="2165">
        <v>12106</v>
      </c>
      <c r="IRG1907" s="2166">
        <v>0</v>
      </c>
      <c r="IRH1907" s="1230">
        <f t="shared" si="2097"/>
        <v>0</v>
      </c>
      <c r="IRI1907" s="1193"/>
      <c r="IRJ1907" s="1193"/>
      <c r="IRK1907" s="2164" t="s">
        <v>786</v>
      </c>
      <c r="IRL1907" s="1436" t="s">
        <v>745</v>
      </c>
      <c r="IRM1907" s="2165">
        <v>0</v>
      </c>
      <c r="IRN1907" s="2165">
        <v>12106</v>
      </c>
      <c r="IRO1907" s="2166">
        <v>0</v>
      </c>
      <c r="IRP1907" s="1230">
        <f t="shared" si="2099"/>
        <v>0</v>
      </c>
      <c r="IRQ1907" s="1193"/>
      <c r="IRR1907" s="1193"/>
      <c r="IRS1907" s="2164" t="s">
        <v>786</v>
      </c>
      <c r="IRT1907" s="1436" t="s">
        <v>745</v>
      </c>
      <c r="IRU1907" s="2165">
        <v>0</v>
      </c>
      <c r="IRV1907" s="2165">
        <v>12106</v>
      </c>
      <c r="IRW1907" s="2166">
        <v>0</v>
      </c>
      <c r="IRX1907" s="1230">
        <f t="shared" si="2101"/>
        <v>0</v>
      </c>
      <c r="IRY1907" s="1193"/>
      <c r="IRZ1907" s="1193"/>
      <c r="ISA1907" s="2164" t="s">
        <v>786</v>
      </c>
      <c r="ISB1907" s="1436" t="s">
        <v>745</v>
      </c>
      <c r="ISC1907" s="2165">
        <v>0</v>
      </c>
      <c r="ISD1907" s="2165">
        <v>12106</v>
      </c>
      <c r="ISE1907" s="2166">
        <v>0</v>
      </c>
      <c r="ISF1907" s="1230">
        <f t="shared" si="2103"/>
        <v>0</v>
      </c>
      <c r="ISG1907" s="1193"/>
      <c r="ISH1907" s="1193"/>
      <c r="ISI1907" s="2164" t="s">
        <v>786</v>
      </c>
      <c r="ISJ1907" s="1436" t="s">
        <v>745</v>
      </c>
      <c r="ISK1907" s="2165">
        <v>0</v>
      </c>
      <c r="ISL1907" s="2165">
        <v>12106</v>
      </c>
      <c r="ISM1907" s="2166">
        <v>0</v>
      </c>
      <c r="ISN1907" s="1230">
        <f t="shared" si="2105"/>
        <v>0</v>
      </c>
      <c r="ISO1907" s="1193"/>
      <c r="ISP1907" s="1193"/>
      <c r="ISQ1907" s="2164" t="s">
        <v>786</v>
      </c>
      <c r="ISR1907" s="1436" t="s">
        <v>745</v>
      </c>
      <c r="ISS1907" s="2165">
        <v>0</v>
      </c>
      <c r="IST1907" s="2165">
        <v>12106</v>
      </c>
      <c r="ISU1907" s="2166">
        <v>0</v>
      </c>
      <c r="ISV1907" s="1230">
        <f t="shared" si="2107"/>
        <v>0</v>
      </c>
      <c r="ISW1907" s="1193"/>
      <c r="ISX1907" s="1193"/>
      <c r="ISY1907" s="2164" t="s">
        <v>786</v>
      </c>
      <c r="ISZ1907" s="1436" t="s">
        <v>745</v>
      </c>
      <c r="ITA1907" s="2165">
        <v>0</v>
      </c>
      <c r="ITB1907" s="2165">
        <v>12106</v>
      </c>
      <c r="ITC1907" s="2166">
        <v>0</v>
      </c>
      <c r="ITD1907" s="1230">
        <f t="shared" si="2109"/>
        <v>0</v>
      </c>
      <c r="ITE1907" s="1193"/>
      <c r="ITF1907" s="1193"/>
      <c r="ITG1907" s="2164" t="s">
        <v>786</v>
      </c>
      <c r="ITH1907" s="1436" t="s">
        <v>745</v>
      </c>
      <c r="ITI1907" s="2165">
        <v>0</v>
      </c>
      <c r="ITJ1907" s="2165">
        <v>12106</v>
      </c>
      <c r="ITK1907" s="2166">
        <v>0</v>
      </c>
      <c r="ITL1907" s="1230">
        <f t="shared" si="2111"/>
        <v>0</v>
      </c>
      <c r="ITM1907" s="1193"/>
      <c r="ITN1907" s="1193"/>
      <c r="ITO1907" s="2164" t="s">
        <v>786</v>
      </c>
      <c r="ITP1907" s="1436" t="s">
        <v>745</v>
      </c>
      <c r="ITQ1907" s="2165">
        <v>0</v>
      </c>
      <c r="ITR1907" s="2165">
        <v>12106</v>
      </c>
      <c r="ITS1907" s="2166">
        <v>0</v>
      </c>
      <c r="ITT1907" s="1230">
        <f t="shared" si="2113"/>
        <v>0</v>
      </c>
      <c r="ITU1907" s="1193"/>
      <c r="ITV1907" s="1193"/>
      <c r="ITW1907" s="2164" t="s">
        <v>786</v>
      </c>
      <c r="ITX1907" s="1436" t="s">
        <v>745</v>
      </c>
      <c r="ITY1907" s="2165">
        <v>0</v>
      </c>
      <c r="ITZ1907" s="2165">
        <v>12106</v>
      </c>
      <c r="IUA1907" s="2166">
        <v>0</v>
      </c>
      <c r="IUB1907" s="1230">
        <f t="shared" si="2115"/>
        <v>0</v>
      </c>
      <c r="IUC1907" s="1193"/>
      <c r="IUD1907" s="1193"/>
      <c r="IUE1907" s="2164" t="s">
        <v>786</v>
      </c>
      <c r="IUF1907" s="1436" t="s">
        <v>745</v>
      </c>
      <c r="IUG1907" s="2165">
        <v>0</v>
      </c>
      <c r="IUH1907" s="2165">
        <v>12106</v>
      </c>
      <c r="IUI1907" s="2166">
        <v>0</v>
      </c>
      <c r="IUJ1907" s="1230">
        <f t="shared" si="2117"/>
        <v>0</v>
      </c>
      <c r="IUK1907" s="1193"/>
      <c r="IUL1907" s="1193"/>
      <c r="IUM1907" s="2164" t="s">
        <v>786</v>
      </c>
      <c r="IUN1907" s="1436" t="s">
        <v>745</v>
      </c>
      <c r="IUO1907" s="2165">
        <v>0</v>
      </c>
      <c r="IUP1907" s="2165">
        <v>12106</v>
      </c>
      <c r="IUQ1907" s="2166">
        <v>0</v>
      </c>
      <c r="IUR1907" s="1230">
        <f t="shared" si="2119"/>
        <v>0</v>
      </c>
      <c r="IUS1907" s="1193"/>
      <c r="IUT1907" s="1193"/>
      <c r="IUU1907" s="2164" t="s">
        <v>786</v>
      </c>
      <c r="IUV1907" s="1436" t="s">
        <v>745</v>
      </c>
      <c r="IUW1907" s="2165">
        <v>0</v>
      </c>
      <c r="IUX1907" s="2165">
        <v>12106</v>
      </c>
      <c r="IUY1907" s="2166">
        <v>0</v>
      </c>
      <c r="IUZ1907" s="1230">
        <f t="shared" si="2121"/>
        <v>0</v>
      </c>
      <c r="IVA1907" s="1193"/>
      <c r="IVB1907" s="1193"/>
      <c r="IVC1907" s="2164" t="s">
        <v>786</v>
      </c>
      <c r="IVD1907" s="1436" t="s">
        <v>745</v>
      </c>
      <c r="IVE1907" s="2165">
        <v>0</v>
      </c>
      <c r="IVF1907" s="2165">
        <v>12106</v>
      </c>
      <c r="IVG1907" s="2166">
        <v>0</v>
      </c>
      <c r="IVH1907" s="1230">
        <f t="shared" si="2123"/>
        <v>0</v>
      </c>
      <c r="IVI1907" s="1193"/>
      <c r="IVJ1907" s="1193"/>
      <c r="IVK1907" s="2164" t="s">
        <v>786</v>
      </c>
      <c r="IVL1907" s="1436" t="s">
        <v>745</v>
      </c>
      <c r="IVM1907" s="2165">
        <v>0</v>
      </c>
      <c r="IVN1907" s="2165">
        <v>12106</v>
      </c>
      <c r="IVO1907" s="2166">
        <v>0</v>
      </c>
      <c r="IVP1907" s="1230">
        <f t="shared" si="2125"/>
        <v>0</v>
      </c>
      <c r="IVQ1907" s="1193"/>
      <c r="IVR1907" s="1193"/>
      <c r="IVS1907" s="2164" t="s">
        <v>786</v>
      </c>
      <c r="IVT1907" s="1436" t="s">
        <v>745</v>
      </c>
      <c r="IVU1907" s="2165">
        <v>0</v>
      </c>
      <c r="IVV1907" s="2165">
        <v>12106</v>
      </c>
      <c r="IVW1907" s="2166">
        <v>0</v>
      </c>
      <c r="IVX1907" s="1230">
        <f t="shared" si="2127"/>
        <v>0</v>
      </c>
      <c r="IVY1907" s="1193"/>
      <c r="IVZ1907" s="1193"/>
      <c r="IWA1907" s="2164" t="s">
        <v>786</v>
      </c>
      <c r="IWB1907" s="1436" t="s">
        <v>745</v>
      </c>
      <c r="IWC1907" s="2165">
        <v>0</v>
      </c>
      <c r="IWD1907" s="2165">
        <v>12106</v>
      </c>
      <c r="IWE1907" s="2166">
        <v>0</v>
      </c>
      <c r="IWF1907" s="1230">
        <f t="shared" si="2129"/>
        <v>0</v>
      </c>
      <c r="IWG1907" s="1193"/>
      <c r="IWH1907" s="1193"/>
      <c r="IWI1907" s="2164" t="s">
        <v>786</v>
      </c>
      <c r="IWJ1907" s="1436" t="s">
        <v>745</v>
      </c>
      <c r="IWK1907" s="2165">
        <v>0</v>
      </c>
      <c r="IWL1907" s="2165">
        <v>12106</v>
      </c>
      <c r="IWM1907" s="2166">
        <v>0</v>
      </c>
      <c r="IWN1907" s="1230">
        <f t="shared" si="2131"/>
        <v>0</v>
      </c>
      <c r="IWO1907" s="1193"/>
      <c r="IWP1907" s="1193"/>
      <c r="IWQ1907" s="2164" t="s">
        <v>786</v>
      </c>
      <c r="IWR1907" s="1436" t="s">
        <v>745</v>
      </c>
      <c r="IWS1907" s="2165">
        <v>0</v>
      </c>
      <c r="IWT1907" s="2165">
        <v>12106</v>
      </c>
      <c r="IWU1907" s="2166">
        <v>0</v>
      </c>
      <c r="IWV1907" s="1230">
        <f t="shared" si="2133"/>
        <v>0</v>
      </c>
      <c r="IWW1907" s="1193"/>
      <c r="IWX1907" s="1193"/>
      <c r="IWY1907" s="2164" t="s">
        <v>786</v>
      </c>
      <c r="IWZ1907" s="1436" t="s">
        <v>745</v>
      </c>
      <c r="IXA1907" s="2165">
        <v>0</v>
      </c>
      <c r="IXB1907" s="2165">
        <v>12106</v>
      </c>
      <c r="IXC1907" s="2166">
        <v>0</v>
      </c>
      <c r="IXD1907" s="1230">
        <f t="shared" si="2135"/>
        <v>0</v>
      </c>
      <c r="IXE1907" s="1193"/>
      <c r="IXF1907" s="1193"/>
      <c r="IXG1907" s="2164" t="s">
        <v>786</v>
      </c>
      <c r="IXH1907" s="1436" t="s">
        <v>745</v>
      </c>
      <c r="IXI1907" s="2165">
        <v>0</v>
      </c>
      <c r="IXJ1907" s="2165">
        <v>12106</v>
      </c>
      <c r="IXK1907" s="2166">
        <v>0</v>
      </c>
      <c r="IXL1907" s="1230">
        <f t="shared" si="2137"/>
        <v>0</v>
      </c>
      <c r="IXM1907" s="1193"/>
      <c r="IXN1907" s="1193"/>
      <c r="IXO1907" s="2164" t="s">
        <v>786</v>
      </c>
      <c r="IXP1907" s="1436" t="s">
        <v>745</v>
      </c>
      <c r="IXQ1907" s="2165">
        <v>0</v>
      </c>
      <c r="IXR1907" s="2165">
        <v>12106</v>
      </c>
      <c r="IXS1907" s="2166">
        <v>0</v>
      </c>
      <c r="IXT1907" s="1230">
        <f t="shared" si="2139"/>
        <v>0</v>
      </c>
      <c r="IXU1907" s="1193"/>
      <c r="IXV1907" s="1193"/>
      <c r="IXW1907" s="2164" t="s">
        <v>786</v>
      </c>
      <c r="IXX1907" s="1436" t="s">
        <v>745</v>
      </c>
      <c r="IXY1907" s="2165">
        <v>0</v>
      </c>
      <c r="IXZ1907" s="2165">
        <v>12106</v>
      </c>
      <c r="IYA1907" s="2166">
        <v>0</v>
      </c>
      <c r="IYB1907" s="1230">
        <f t="shared" si="2141"/>
        <v>0</v>
      </c>
      <c r="IYC1907" s="1193"/>
      <c r="IYD1907" s="1193"/>
      <c r="IYE1907" s="2164" t="s">
        <v>786</v>
      </c>
      <c r="IYF1907" s="1436" t="s">
        <v>745</v>
      </c>
      <c r="IYG1907" s="2165">
        <v>0</v>
      </c>
      <c r="IYH1907" s="2165">
        <v>12106</v>
      </c>
      <c r="IYI1907" s="2166">
        <v>0</v>
      </c>
      <c r="IYJ1907" s="1230">
        <f t="shared" si="2143"/>
        <v>0</v>
      </c>
      <c r="IYK1907" s="1193"/>
      <c r="IYL1907" s="1193"/>
      <c r="IYM1907" s="2164" t="s">
        <v>786</v>
      </c>
      <c r="IYN1907" s="1436" t="s">
        <v>745</v>
      </c>
      <c r="IYO1907" s="2165">
        <v>0</v>
      </c>
      <c r="IYP1907" s="2165">
        <v>12106</v>
      </c>
      <c r="IYQ1907" s="2166">
        <v>0</v>
      </c>
      <c r="IYR1907" s="1230">
        <f t="shared" si="2145"/>
        <v>0</v>
      </c>
      <c r="IYS1907" s="1193"/>
      <c r="IYT1907" s="1193"/>
      <c r="IYU1907" s="2164" t="s">
        <v>786</v>
      </c>
      <c r="IYV1907" s="1436" t="s">
        <v>745</v>
      </c>
      <c r="IYW1907" s="2165">
        <v>0</v>
      </c>
      <c r="IYX1907" s="2165">
        <v>12106</v>
      </c>
      <c r="IYY1907" s="2166">
        <v>0</v>
      </c>
      <c r="IYZ1907" s="1230">
        <f t="shared" si="2147"/>
        <v>0</v>
      </c>
      <c r="IZA1907" s="1193"/>
      <c r="IZB1907" s="1193"/>
      <c r="IZC1907" s="2164" t="s">
        <v>786</v>
      </c>
      <c r="IZD1907" s="1436" t="s">
        <v>745</v>
      </c>
      <c r="IZE1907" s="2165">
        <v>0</v>
      </c>
      <c r="IZF1907" s="2165">
        <v>12106</v>
      </c>
      <c r="IZG1907" s="2166">
        <v>0</v>
      </c>
      <c r="IZH1907" s="1230">
        <f t="shared" si="2149"/>
        <v>0</v>
      </c>
      <c r="IZI1907" s="1193"/>
      <c r="IZJ1907" s="1193"/>
      <c r="IZK1907" s="2164" t="s">
        <v>786</v>
      </c>
      <c r="IZL1907" s="1436" t="s">
        <v>745</v>
      </c>
      <c r="IZM1907" s="2165">
        <v>0</v>
      </c>
      <c r="IZN1907" s="2165">
        <v>12106</v>
      </c>
      <c r="IZO1907" s="2166">
        <v>0</v>
      </c>
      <c r="IZP1907" s="1230">
        <f t="shared" si="2151"/>
        <v>0</v>
      </c>
      <c r="IZQ1907" s="1193"/>
      <c r="IZR1907" s="1193"/>
      <c r="IZS1907" s="2164" t="s">
        <v>786</v>
      </c>
      <c r="IZT1907" s="1436" t="s">
        <v>745</v>
      </c>
      <c r="IZU1907" s="2165">
        <v>0</v>
      </c>
      <c r="IZV1907" s="2165">
        <v>12106</v>
      </c>
      <c r="IZW1907" s="2166">
        <v>0</v>
      </c>
      <c r="IZX1907" s="1230">
        <f t="shared" si="2153"/>
        <v>0</v>
      </c>
      <c r="IZY1907" s="1193"/>
      <c r="IZZ1907" s="1193"/>
      <c r="JAA1907" s="2164" t="s">
        <v>786</v>
      </c>
      <c r="JAB1907" s="1436" t="s">
        <v>745</v>
      </c>
      <c r="JAC1907" s="2165">
        <v>0</v>
      </c>
      <c r="JAD1907" s="2165">
        <v>12106</v>
      </c>
      <c r="JAE1907" s="2166">
        <v>0</v>
      </c>
      <c r="JAF1907" s="1230">
        <f t="shared" si="2155"/>
        <v>0</v>
      </c>
      <c r="JAG1907" s="1193"/>
      <c r="JAH1907" s="1193"/>
      <c r="JAI1907" s="2164" t="s">
        <v>786</v>
      </c>
      <c r="JAJ1907" s="1436" t="s">
        <v>745</v>
      </c>
      <c r="JAK1907" s="2165">
        <v>0</v>
      </c>
      <c r="JAL1907" s="2165">
        <v>12106</v>
      </c>
      <c r="JAM1907" s="2166">
        <v>0</v>
      </c>
      <c r="JAN1907" s="1230">
        <f t="shared" si="2157"/>
        <v>0</v>
      </c>
      <c r="JAO1907" s="1193"/>
      <c r="JAP1907" s="1193"/>
      <c r="JAQ1907" s="2164" t="s">
        <v>786</v>
      </c>
      <c r="JAR1907" s="1436" t="s">
        <v>745</v>
      </c>
      <c r="JAS1907" s="2165">
        <v>0</v>
      </c>
      <c r="JAT1907" s="2165">
        <v>12106</v>
      </c>
      <c r="JAU1907" s="2166">
        <v>0</v>
      </c>
      <c r="JAV1907" s="1230">
        <f t="shared" si="2159"/>
        <v>0</v>
      </c>
      <c r="JAW1907" s="1193"/>
      <c r="JAX1907" s="1193"/>
      <c r="JAY1907" s="2164" t="s">
        <v>786</v>
      </c>
      <c r="JAZ1907" s="1436" t="s">
        <v>745</v>
      </c>
      <c r="JBA1907" s="2165">
        <v>0</v>
      </c>
      <c r="JBB1907" s="2165">
        <v>12106</v>
      </c>
      <c r="JBC1907" s="2166">
        <v>0</v>
      </c>
      <c r="JBD1907" s="1230">
        <f t="shared" si="2161"/>
        <v>0</v>
      </c>
      <c r="JBE1907" s="1193"/>
      <c r="JBF1907" s="1193"/>
      <c r="JBG1907" s="2164" t="s">
        <v>786</v>
      </c>
      <c r="JBH1907" s="1436" t="s">
        <v>745</v>
      </c>
      <c r="JBI1907" s="2165">
        <v>0</v>
      </c>
      <c r="JBJ1907" s="2165">
        <v>12106</v>
      </c>
      <c r="JBK1907" s="2166">
        <v>0</v>
      </c>
      <c r="JBL1907" s="1230">
        <f t="shared" si="2163"/>
        <v>0</v>
      </c>
      <c r="JBM1907" s="1193"/>
      <c r="JBN1907" s="1193"/>
      <c r="JBO1907" s="2164" t="s">
        <v>786</v>
      </c>
      <c r="JBP1907" s="1436" t="s">
        <v>745</v>
      </c>
      <c r="JBQ1907" s="2165">
        <v>0</v>
      </c>
      <c r="JBR1907" s="2165">
        <v>12106</v>
      </c>
      <c r="JBS1907" s="2166">
        <v>0</v>
      </c>
      <c r="JBT1907" s="1230">
        <f t="shared" si="2165"/>
        <v>0</v>
      </c>
      <c r="JBU1907" s="1193"/>
      <c r="JBV1907" s="1193"/>
      <c r="JBW1907" s="2164" t="s">
        <v>786</v>
      </c>
      <c r="JBX1907" s="1436" t="s">
        <v>745</v>
      </c>
      <c r="JBY1907" s="2165">
        <v>0</v>
      </c>
      <c r="JBZ1907" s="2165">
        <v>12106</v>
      </c>
      <c r="JCA1907" s="2166">
        <v>0</v>
      </c>
      <c r="JCB1907" s="1230">
        <f t="shared" si="2167"/>
        <v>0</v>
      </c>
      <c r="JCC1907" s="1193"/>
      <c r="JCD1907" s="1193"/>
      <c r="JCE1907" s="2164" t="s">
        <v>786</v>
      </c>
      <c r="JCF1907" s="1436" t="s">
        <v>745</v>
      </c>
      <c r="JCG1907" s="2165">
        <v>0</v>
      </c>
      <c r="JCH1907" s="2165">
        <v>12106</v>
      </c>
      <c r="JCI1907" s="2166">
        <v>0</v>
      </c>
      <c r="JCJ1907" s="1230">
        <f t="shared" si="2169"/>
        <v>0</v>
      </c>
      <c r="JCK1907" s="1193"/>
      <c r="JCL1907" s="1193"/>
      <c r="JCM1907" s="2164" t="s">
        <v>786</v>
      </c>
      <c r="JCN1907" s="1436" t="s">
        <v>745</v>
      </c>
      <c r="JCO1907" s="2165">
        <v>0</v>
      </c>
      <c r="JCP1907" s="2165">
        <v>12106</v>
      </c>
      <c r="JCQ1907" s="2166">
        <v>0</v>
      </c>
      <c r="JCR1907" s="1230">
        <f t="shared" si="2171"/>
        <v>0</v>
      </c>
      <c r="JCS1907" s="1193"/>
      <c r="JCT1907" s="1193"/>
      <c r="JCU1907" s="2164" t="s">
        <v>786</v>
      </c>
      <c r="JCV1907" s="1436" t="s">
        <v>745</v>
      </c>
      <c r="JCW1907" s="2165">
        <v>0</v>
      </c>
      <c r="JCX1907" s="2165">
        <v>12106</v>
      </c>
      <c r="JCY1907" s="2166">
        <v>0</v>
      </c>
      <c r="JCZ1907" s="1230">
        <f t="shared" si="2173"/>
        <v>0</v>
      </c>
      <c r="JDA1907" s="1193"/>
      <c r="JDB1907" s="1193"/>
      <c r="JDC1907" s="2164" t="s">
        <v>786</v>
      </c>
      <c r="JDD1907" s="1436" t="s">
        <v>745</v>
      </c>
      <c r="JDE1907" s="2165">
        <v>0</v>
      </c>
      <c r="JDF1907" s="2165">
        <v>12106</v>
      </c>
      <c r="JDG1907" s="2166">
        <v>0</v>
      </c>
      <c r="JDH1907" s="1230">
        <f t="shared" si="2175"/>
        <v>0</v>
      </c>
      <c r="JDI1907" s="1193"/>
      <c r="JDJ1907" s="1193"/>
      <c r="JDK1907" s="2164" t="s">
        <v>786</v>
      </c>
      <c r="JDL1907" s="1436" t="s">
        <v>745</v>
      </c>
      <c r="JDM1907" s="2165">
        <v>0</v>
      </c>
      <c r="JDN1907" s="2165">
        <v>12106</v>
      </c>
      <c r="JDO1907" s="2166">
        <v>0</v>
      </c>
      <c r="JDP1907" s="1230">
        <f t="shared" si="2177"/>
        <v>0</v>
      </c>
      <c r="JDQ1907" s="1193"/>
      <c r="JDR1907" s="1193"/>
      <c r="JDS1907" s="2164" t="s">
        <v>786</v>
      </c>
      <c r="JDT1907" s="1436" t="s">
        <v>745</v>
      </c>
      <c r="JDU1907" s="2165">
        <v>0</v>
      </c>
      <c r="JDV1907" s="2165">
        <v>12106</v>
      </c>
      <c r="JDW1907" s="2166">
        <v>0</v>
      </c>
      <c r="JDX1907" s="1230">
        <f t="shared" si="2179"/>
        <v>0</v>
      </c>
      <c r="JDY1907" s="1193"/>
      <c r="JDZ1907" s="1193"/>
      <c r="JEA1907" s="2164" t="s">
        <v>786</v>
      </c>
      <c r="JEB1907" s="1436" t="s">
        <v>745</v>
      </c>
      <c r="JEC1907" s="2165">
        <v>0</v>
      </c>
      <c r="JED1907" s="2165">
        <v>12106</v>
      </c>
      <c r="JEE1907" s="2166">
        <v>0</v>
      </c>
      <c r="JEF1907" s="1230">
        <f t="shared" si="2181"/>
        <v>0</v>
      </c>
      <c r="JEG1907" s="1193"/>
      <c r="JEH1907" s="1193"/>
      <c r="JEI1907" s="2164" t="s">
        <v>786</v>
      </c>
      <c r="JEJ1907" s="1436" t="s">
        <v>745</v>
      </c>
      <c r="JEK1907" s="2165">
        <v>0</v>
      </c>
      <c r="JEL1907" s="2165">
        <v>12106</v>
      </c>
      <c r="JEM1907" s="2166">
        <v>0</v>
      </c>
      <c r="JEN1907" s="1230">
        <f t="shared" si="2183"/>
        <v>0</v>
      </c>
      <c r="JEO1907" s="1193"/>
      <c r="JEP1907" s="1193"/>
      <c r="JEQ1907" s="2164" t="s">
        <v>786</v>
      </c>
      <c r="JER1907" s="1436" t="s">
        <v>745</v>
      </c>
      <c r="JES1907" s="2165">
        <v>0</v>
      </c>
      <c r="JET1907" s="2165">
        <v>12106</v>
      </c>
      <c r="JEU1907" s="2166">
        <v>0</v>
      </c>
      <c r="JEV1907" s="1230">
        <f t="shared" si="2185"/>
        <v>0</v>
      </c>
      <c r="JEW1907" s="1193"/>
      <c r="JEX1907" s="1193"/>
      <c r="JEY1907" s="2164" t="s">
        <v>786</v>
      </c>
      <c r="JEZ1907" s="1436" t="s">
        <v>745</v>
      </c>
      <c r="JFA1907" s="2165">
        <v>0</v>
      </c>
      <c r="JFB1907" s="2165">
        <v>12106</v>
      </c>
      <c r="JFC1907" s="2166">
        <v>0</v>
      </c>
      <c r="JFD1907" s="1230">
        <f t="shared" si="2187"/>
        <v>0</v>
      </c>
      <c r="JFE1907" s="1193"/>
      <c r="JFF1907" s="1193"/>
      <c r="JFG1907" s="2164" t="s">
        <v>786</v>
      </c>
      <c r="JFH1907" s="1436" t="s">
        <v>745</v>
      </c>
      <c r="JFI1907" s="2165">
        <v>0</v>
      </c>
      <c r="JFJ1907" s="2165">
        <v>12106</v>
      </c>
      <c r="JFK1907" s="2166">
        <v>0</v>
      </c>
      <c r="JFL1907" s="1230">
        <f t="shared" si="2189"/>
        <v>0</v>
      </c>
      <c r="JFM1907" s="1193"/>
      <c r="JFN1907" s="1193"/>
      <c r="JFO1907" s="2164" t="s">
        <v>786</v>
      </c>
      <c r="JFP1907" s="1436" t="s">
        <v>745</v>
      </c>
      <c r="JFQ1907" s="2165">
        <v>0</v>
      </c>
      <c r="JFR1907" s="2165">
        <v>12106</v>
      </c>
      <c r="JFS1907" s="2166">
        <v>0</v>
      </c>
      <c r="JFT1907" s="1230">
        <f t="shared" si="2191"/>
        <v>0</v>
      </c>
      <c r="JFU1907" s="1193"/>
      <c r="JFV1907" s="1193"/>
      <c r="JFW1907" s="2164" t="s">
        <v>786</v>
      </c>
      <c r="JFX1907" s="1436" t="s">
        <v>745</v>
      </c>
      <c r="JFY1907" s="2165">
        <v>0</v>
      </c>
      <c r="JFZ1907" s="2165">
        <v>12106</v>
      </c>
      <c r="JGA1907" s="2166">
        <v>0</v>
      </c>
      <c r="JGB1907" s="1230">
        <f t="shared" si="2193"/>
        <v>0</v>
      </c>
      <c r="JGC1907" s="1193"/>
      <c r="JGD1907" s="1193"/>
      <c r="JGE1907" s="2164" t="s">
        <v>786</v>
      </c>
      <c r="JGF1907" s="1436" t="s">
        <v>745</v>
      </c>
      <c r="JGG1907" s="2165">
        <v>0</v>
      </c>
      <c r="JGH1907" s="2165">
        <v>12106</v>
      </c>
      <c r="JGI1907" s="2166">
        <v>0</v>
      </c>
      <c r="JGJ1907" s="1230">
        <f t="shared" si="2195"/>
        <v>0</v>
      </c>
      <c r="JGK1907" s="1193"/>
      <c r="JGL1907" s="1193"/>
      <c r="JGM1907" s="2164" t="s">
        <v>786</v>
      </c>
      <c r="JGN1907" s="1436" t="s">
        <v>745</v>
      </c>
      <c r="JGO1907" s="2165">
        <v>0</v>
      </c>
      <c r="JGP1907" s="2165">
        <v>12106</v>
      </c>
      <c r="JGQ1907" s="2166">
        <v>0</v>
      </c>
      <c r="JGR1907" s="1230">
        <f t="shared" si="2197"/>
        <v>0</v>
      </c>
      <c r="JGS1907" s="1193"/>
      <c r="JGT1907" s="1193"/>
      <c r="JGU1907" s="2164" t="s">
        <v>786</v>
      </c>
      <c r="JGV1907" s="1436" t="s">
        <v>745</v>
      </c>
      <c r="JGW1907" s="2165">
        <v>0</v>
      </c>
      <c r="JGX1907" s="2165">
        <v>12106</v>
      </c>
      <c r="JGY1907" s="2166">
        <v>0</v>
      </c>
      <c r="JGZ1907" s="1230">
        <f t="shared" si="2199"/>
        <v>0</v>
      </c>
      <c r="JHA1907" s="1193"/>
      <c r="JHB1907" s="1193"/>
      <c r="JHC1907" s="2164" t="s">
        <v>786</v>
      </c>
      <c r="JHD1907" s="1436" t="s">
        <v>745</v>
      </c>
      <c r="JHE1907" s="2165">
        <v>0</v>
      </c>
      <c r="JHF1907" s="2165">
        <v>12106</v>
      </c>
      <c r="JHG1907" s="2166">
        <v>0</v>
      </c>
      <c r="JHH1907" s="1230">
        <f t="shared" si="2201"/>
        <v>0</v>
      </c>
      <c r="JHI1907" s="1193"/>
      <c r="JHJ1907" s="1193"/>
      <c r="JHK1907" s="2164" t="s">
        <v>786</v>
      </c>
      <c r="JHL1907" s="1436" t="s">
        <v>745</v>
      </c>
      <c r="JHM1907" s="2165">
        <v>0</v>
      </c>
      <c r="JHN1907" s="2165">
        <v>12106</v>
      </c>
      <c r="JHO1907" s="2166">
        <v>0</v>
      </c>
      <c r="JHP1907" s="1230">
        <f t="shared" si="2203"/>
        <v>0</v>
      </c>
      <c r="JHQ1907" s="1193"/>
      <c r="JHR1907" s="1193"/>
      <c r="JHS1907" s="2164" t="s">
        <v>786</v>
      </c>
      <c r="JHT1907" s="1436" t="s">
        <v>745</v>
      </c>
      <c r="JHU1907" s="2165">
        <v>0</v>
      </c>
      <c r="JHV1907" s="2165">
        <v>12106</v>
      </c>
      <c r="JHW1907" s="2166">
        <v>0</v>
      </c>
      <c r="JHX1907" s="1230">
        <f t="shared" si="2205"/>
        <v>0</v>
      </c>
      <c r="JHY1907" s="1193"/>
      <c r="JHZ1907" s="1193"/>
      <c r="JIA1907" s="2164" t="s">
        <v>786</v>
      </c>
      <c r="JIB1907" s="1436" t="s">
        <v>745</v>
      </c>
      <c r="JIC1907" s="2165">
        <v>0</v>
      </c>
      <c r="JID1907" s="2165">
        <v>12106</v>
      </c>
      <c r="JIE1907" s="2166">
        <v>0</v>
      </c>
      <c r="JIF1907" s="1230">
        <f t="shared" si="2207"/>
        <v>0</v>
      </c>
      <c r="JIG1907" s="1193"/>
      <c r="JIH1907" s="1193"/>
      <c r="JII1907" s="2164" t="s">
        <v>786</v>
      </c>
      <c r="JIJ1907" s="1436" t="s">
        <v>745</v>
      </c>
      <c r="JIK1907" s="2165">
        <v>0</v>
      </c>
      <c r="JIL1907" s="2165">
        <v>12106</v>
      </c>
      <c r="JIM1907" s="2166">
        <v>0</v>
      </c>
      <c r="JIN1907" s="1230">
        <f t="shared" si="2209"/>
        <v>0</v>
      </c>
      <c r="JIO1907" s="1193"/>
      <c r="JIP1907" s="1193"/>
      <c r="JIQ1907" s="2164" t="s">
        <v>786</v>
      </c>
      <c r="JIR1907" s="1436" t="s">
        <v>745</v>
      </c>
      <c r="JIS1907" s="2165">
        <v>0</v>
      </c>
      <c r="JIT1907" s="2165">
        <v>12106</v>
      </c>
      <c r="JIU1907" s="2166">
        <v>0</v>
      </c>
      <c r="JIV1907" s="1230">
        <f t="shared" si="2211"/>
        <v>0</v>
      </c>
      <c r="JIW1907" s="1193"/>
      <c r="JIX1907" s="1193"/>
      <c r="JIY1907" s="2164" t="s">
        <v>786</v>
      </c>
      <c r="JIZ1907" s="1436" t="s">
        <v>745</v>
      </c>
      <c r="JJA1907" s="2165">
        <v>0</v>
      </c>
      <c r="JJB1907" s="2165">
        <v>12106</v>
      </c>
      <c r="JJC1907" s="2166">
        <v>0</v>
      </c>
      <c r="JJD1907" s="1230">
        <f t="shared" si="2213"/>
        <v>0</v>
      </c>
      <c r="JJE1907" s="1193"/>
      <c r="JJF1907" s="1193"/>
      <c r="JJG1907" s="2164" t="s">
        <v>786</v>
      </c>
      <c r="JJH1907" s="1436" t="s">
        <v>745</v>
      </c>
      <c r="JJI1907" s="2165">
        <v>0</v>
      </c>
      <c r="JJJ1907" s="2165">
        <v>12106</v>
      </c>
      <c r="JJK1907" s="2166">
        <v>0</v>
      </c>
      <c r="JJL1907" s="1230">
        <f t="shared" si="2215"/>
        <v>0</v>
      </c>
      <c r="JJM1907" s="1193"/>
      <c r="JJN1907" s="1193"/>
      <c r="JJO1907" s="2164" t="s">
        <v>786</v>
      </c>
      <c r="JJP1907" s="1436" t="s">
        <v>745</v>
      </c>
      <c r="JJQ1907" s="2165">
        <v>0</v>
      </c>
      <c r="JJR1907" s="2165">
        <v>12106</v>
      </c>
      <c r="JJS1907" s="2166">
        <v>0</v>
      </c>
      <c r="JJT1907" s="1230">
        <f t="shared" si="2217"/>
        <v>0</v>
      </c>
      <c r="JJU1907" s="1193"/>
      <c r="JJV1907" s="1193"/>
      <c r="JJW1907" s="2164" t="s">
        <v>786</v>
      </c>
      <c r="JJX1907" s="1436" t="s">
        <v>745</v>
      </c>
      <c r="JJY1907" s="2165">
        <v>0</v>
      </c>
      <c r="JJZ1907" s="2165">
        <v>12106</v>
      </c>
      <c r="JKA1907" s="2166">
        <v>0</v>
      </c>
      <c r="JKB1907" s="1230">
        <f t="shared" si="2219"/>
        <v>0</v>
      </c>
      <c r="JKC1907" s="1193"/>
      <c r="JKD1907" s="1193"/>
      <c r="JKE1907" s="2164" t="s">
        <v>786</v>
      </c>
      <c r="JKF1907" s="1436" t="s">
        <v>745</v>
      </c>
      <c r="JKG1907" s="2165">
        <v>0</v>
      </c>
      <c r="JKH1907" s="2165">
        <v>12106</v>
      </c>
      <c r="JKI1907" s="2166">
        <v>0</v>
      </c>
      <c r="JKJ1907" s="1230">
        <f t="shared" si="2221"/>
        <v>0</v>
      </c>
      <c r="JKK1907" s="1193"/>
      <c r="JKL1907" s="1193"/>
      <c r="JKM1907" s="2164" t="s">
        <v>786</v>
      </c>
      <c r="JKN1907" s="1436" t="s">
        <v>745</v>
      </c>
      <c r="JKO1907" s="2165">
        <v>0</v>
      </c>
      <c r="JKP1907" s="2165">
        <v>12106</v>
      </c>
      <c r="JKQ1907" s="2166">
        <v>0</v>
      </c>
      <c r="JKR1907" s="1230">
        <f t="shared" si="2223"/>
        <v>0</v>
      </c>
      <c r="JKS1907" s="1193"/>
      <c r="JKT1907" s="1193"/>
      <c r="JKU1907" s="2164" t="s">
        <v>786</v>
      </c>
      <c r="JKV1907" s="1436" t="s">
        <v>745</v>
      </c>
      <c r="JKW1907" s="2165">
        <v>0</v>
      </c>
      <c r="JKX1907" s="2165">
        <v>12106</v>
      </c>
      <c r="JKY1907" s="2166">
        <v>0</v>
      </c>
      <c r="JKZ1907" s="1230">
        <f t="shared" si="2225"/>
        <v>0</v>
      </c>
      <c r="JLA1907" s="1193"/>
      <c r="JLB1907" s="1193"/>
      <c r="JLC1907" s="2164" t="s">
        <v>786</v>
      </c>
      <c r="JLD1907" s="1436" t="s">
        <v>745</v>
      </c>
      <c r="JLE1907" s="2165">
        <v>0</v>
      </c>
      <c r="JLF1907" s="2165">
        <v>12106</v>
      </c>
      <c r="JLG1907" s="2166">
        <v>0</v>
      </c>
      <c r="JLH1907" s="1230">
        <f t="shared" si="2227"/>
        <v>0</v>
      </c>
      <c r="JLI1907" s="1193"/>
      <c r="JLJ1907" s="1193"/>
      <c r="JLK1907" s="2164" t="s">
        <v>786</v>
      </c>
      <c r="JLL1907" s="1436" t="s">
        <v>745</v>
      </c>
      <c r="JLM1907" s="2165">
        <v>0</v>
      </c>
      <c r="JLN1907" s="2165">
        <v>12106</v>
      </c>
      <c r="JLO1907" s="2166">
        <v>0</v>
      </c>
      <c r="JLP1907" s="1230">
        <f t="shared" si="2229"/>
        <v>0</v>
      </c>
      <c r="JLQ1907" s="1193"/>
      <c r="JLR1907" s="1193"/>
      <c r="JLS1907" s="2164" t="s">
        <v>786</v>
      </c>
      <c r="JLT1907" s="1436" t="s">
        <v>745</v>
      </c>
      <c r="JLU1907" s="2165">
        <v>0</v>
      </c>
      <c r="JLV1907" s="2165">
        <v>12106</v>
      </c>
      <c r="JLW1907" s="2166">
        <v>0</v>
      </c>
      <c r="JLX1907" s="1230">
        <f t="shared" si="2231"/>
        <v>0</v>
      </c>
      <c r="JLY1907" s="1193"/>
      <c r="JLZ1907" s="1193"/>
      <c r="JMA1907" s="2164" t="s">
        <v>786</v>
      </c>
      <c r="JMB1907" s="1436" t="s">
        <v>745</v>
      </c>
      <c r="JMC1907" s="2165">
        <v>0</v>
      </c>
      <c r="JMD1907" s="2165">
        <v>12106</v>
      </c>
      <c r="JME1907" s="2166">
        <v>0</v>
      </c>
      <c r="JMF1907" s="1230">
        <f t="shared" si="2233"/>
        <v>0</v>
      </c>
      <c r="JMG1907" s="1193"/>
      <c r="JMH1907" s="1193"/>
      <c r="JMI1907" s="2164" t="s">
        <v>786</v>
      </c>
      <c r="JMJ1907" s="1436" t="s">
        <v>745</v>
      </c>
      <c r="JMK1907" s="2165">
        <v>0</v>
      </c>
      <c r="JML1907" s="2165">
        <v>12106</v>
      </c>
      <c r="JMM1907" s="2166">
        <v>0</v>
      </c>
      <c r="JMN1907" s="1230">
        <f t="shared" si="2235"/>
        <v>0</v>
      </c>
      <c r="JMO1907" s="1193"/>
      <c r="JMP1907" s="1193"/>
      <c r="JMQ1907" s="2164" t="s">
        <v>786</v>
      </c>
      <c r="JMR1907" s="1436" t="s">
        <v>745</v>
      </c>
      <c r="JMS1907" s="2165">
        <v>0</v>
      </c>
      <c r="JMT1907" s="2165">
        <v>12106</v>
      </c>
      <c r="JMU1907" s="2166">
        <v>0</v>
      </c>
      <c r="JMV1907" s="1230">
        <f t="shared" si="2237"/>
        <v>0</v>
      </c>
      <c r="JMW1907" s="1193"/>
      <c r="JMX1907" s="1193"/>
      <c r="JMY1907" s="2164" t="s">
        <v>786</v>
      </c>
      <c r="JMZ1907" s="1436" t="s">
        <v>745</v>
      </c>
      <c r="JNA1907" s="2165">
        <v>0</v>
      </c>
      <c r="JNB1907" s="2165">
        <v>12106</v>
      </c>
      <c r="JNC1907" s="2166">
        <v>0</v>
      </c>
      <c r="JND1907" s="1230">
        <f t="shared" si="2239"/>
        <v>0</v>
      </c>
      <c r="JNE1907" s="1193"/>
      <c r="JNF1907" s="1193"/>
      <c r="JNG1907" s="2164" t="s">
        <v>786</v>
      </c>
      <c r="JNH1907" s="1436" t="s">
        <v>745</v>
      </c>
      <c r="JNI1907" s="2165">
        <v>0</v>
      </c>
      <c r="JNJ1907" s="2165">
        <v>12106</v>
      </c>
      <c r="JNK1907" s="2166">
        <v>0</v>
      </c>
      <c r="JNL1907" s="1230">
        <f t="shared" si="2241"/>
        <v>0</v>
      </c>
      <c r="JNM1907" s="1193"/>
      <c r="JNN1907" s="1193"/>
      <c r="JNO1907" s="2164" t="s">
        <v>786</v>
      </c>
      <c r="JNP1907" s="1436" t="s">
        <v>745</v>
      </c>
      <c r="JNQ1907" s="2165">
        <v>0</v>
      </c>
      <c r="JNR1907" s="2165">
        <v>12106</v>
      </c>
      <c r="JNS1907" s="2166">
        <v>0</v>
      </c>
      <c r="JNT1907" s="1230">
        <f t="shared" si="2243"/>
        <v>0</v>
      </c>
      <c r="JNU1907" s="1193"/>
      <c r="JNV1907" s="1193"/>
      <c r="JNW1907" s="2164" t="s">
        <v>786</v>
      </c>
      <c r="JNX1907" s="1436" t="s">
        <v>745</v>
      </c>
      <c r="JNY1907" s="2165">
        <v>0</v>
      </c>
      <c r="JNZ1907" s="2165">
        <v>12106</v>
      </c>
      <c r="JOA1907" s="2166">
        <v>0</v>
      </c>
      <c r="JOB1907" s="1230">
        <f t="shared" si="2245"/>
        <v>0</v>
      </c>
      <c r="JOC1907" s="1193"/>
      <c r="JOD1907" s="1193"/>
      <c r="JOE1907" s="2164" t="s">
        <v>786</v>
      </c>
      <c r="JOF1907" s="1436" t="s">
        <v>745</v>
      </c>
      <c r="JOG1907" s="2165">
        <v>0</v>
      </c>
      <c r="JOH1907" s="2165">
        <v>12106</v>
      </c>
      <c r="JOI1907" s="2166">
        <v>0</v>
      </c>
      <c r="JOJ1907" s="1230">
        <f t="shared" si="2247"/>
        <v>0</v>
      </c>
      <c r="JOK1907" s="1193"/>
      <c r="JOL1907" s="1193"/>
      <c r="JOM1907" s="2164" t="s">
        <v>786</v>
      </c>
      <c r="JON1907" s="1436" t="s">
        <v>745</v>
      </c>
      <c r="JOO1907" s="2165">
        <v>0</v>
      </c>
      <c r="JOP1907" s="2165">
        <v>12106</v>
      </c>
      <c r="JOQ1907" s="2166">
        <v>0</v>
      </c>
      <c r="JOR1907" s="1230">
        <f t="shared" si="2249"/>
        <v>0</v>
      </c>
      <c r="JOS1907" s="1193"/>
      <c r="JOT1907" s="1193"/>
      <c r="JOU1907" s="2164" t="s">
        <v>786</v>
      </c>
      <c r="JOV1907" s="1436" t="s">
        <v>745</v>
      </c>
      <c r="JOW1907" s="2165">
        <v>0</v>
      </c>
      <c r="JOX1907" s="2165">
        <v>12106</v>
      </c>
      <c r="JOY1907" s="2166">
        <v>0</v>
      </c>
      <c r="JOZ1907" s="1230">
        <f t="shared" si="2251"/>
        <v>0</v>
      </c>
      <c r="JPA1907" s="1193"/>
      <c r="JPB1907" s="1193"/>
      <c r="JPC1907" s="2164" t="s">
        <v>786</v>
      </c>
      <c r="JPD1907" s="1436" t="s">
        <v>745</v>
      </c>
      <c r="JPE1907" s="2165">
        <v>0</v>
      </c>
      <c r="JPF1907" s="2165">
        <v>12106</v>
      </c>
      <c r="JPG1907" s="2166">
        <v>0</v>
      </c>
      <c r="JPH1907" s="1230">
        <f t="shared" si="2253"/>
        <v>0</v>
      </c>
      <c r="JPI1907" s="1193"/>
      <c r="JPJ1907" s="1193"/>
      <c r="JPK1907" s="2164" t="s">
        <v>786</v>
      </c>
      <c r="JPL1907" s="1436" t="s">
        <v>745</v>
      </c>
      <c r="JPM1907" s="2165">
        <v>0</v>
      </c>
      <c r="JPN1907" s="2165">
        <v>12106</v>
      </c>
      <c r="JPO1907" s="2166">
        <v>0</v>
      </c>
      <c r="JPP1907" s="1230">
        <f t="shared" si="2255"/>
        <v>0</v>
      </c>
      <c r="JPQ1907" s="1193"/>
      <c r="JPR1907" s="1193"/>
      <c r="JPS1907" s="2164" t="s">
        <v>786</v>
      </c>
      <c r="JPT1907" s="1436" t="s">
        <v>745</v>
      </c>
      <c r="JPU1907" s="2165">
        <v>0</v>
      </c>
      <c r="JPV1907" s="2165">
        <v>12106</v>
      </c>
      <c r="JPW1907" s="2166">
        <v>0</v>
      </c>
      <c r="JPX1907" s="1230">
        <f t="shared" si="2257"/>
        <v>0</v>
      </c>
      <c r="JPY1907" s="1193"/>
      <c r="JPZ1907" s="1193"/>
      <c r="JQA1907" s="2164" t="s">
        <v>786</v>
      </c>
      <c r="JQB1907" s="1436" t="s">
        <v>745</v>
      </c>
      <c r="JQC1907" s="2165">
        <v>0</v>
      </c>
      <c r="JQD1907" s="2165">
        <v>12106</v>
      </c>
      <c r="JQE1907" s="2166">
        <v>0</v>
      </c>
      <c r="JQF1907" s="1230">
        <f t="shared" si="2259"/>
        <v>0</v>
      </c>
      <c r="JQG1907" s="1193"/>
      <c r="JQH1907" s="1193"/>
      <c r="JQI1907" s="2164" t="s">
        <v>786</v>
      </c>
      <c r="JQJ1907" s="1436" t="s">
        <v>745</v>
      </c>
      <c r="JQK1907" s="2165">
        <v>0</v>
      </c>
      <c r="JQL1907" s="2165">
        <v>12106</v>
      </c>
      <c r="JQM1907" s="2166">
        <v>0</v>
      </c>
      <c r="JQN1907" s="1230">
        <f t="shared" si="2261"/>
        <v>0</v>
      </c>
      <c r="JQO1907" s="1193"/>
      <c r="JQP1907" s="1193"/>
      <c r="JQQ1907" s="2164" t="s">
        <v>786</v>
      </c>
      <c r="JQR1907" s="1436" t="s">
        <v>745</v>
      </c>
      <c r="JQS1907" s="2165">
        <v>0</v>
      </c>
      <c r="JQT1907" s="2165">
        <v>12106</v>
      </c>
      <c r="JQU1907" s="2166">
        <v>0</v>
      </c>
      <c r="JQV1907" s="1230">
        <f t="shared" si="2263"/>
        <v>0</v>
      </c>
      <c r="JQW1907" s="1193"/>
      <c r="JQX1907" s="1193"/>
      <c r="JQY1907" s="2164" t="s">
        <v>786</v>
      </c>
      <c r="JQZ1907" s="1436" t="s">
        <v>745</v>
      </c>
      <c r="JRA1907" s="2165">
        <v>0</v>
      </c>
      <c r="JRB1907" s="2165">
        <v>12106</v>
      </c>
      <c r="JRC1907" s="2166">
        <v>0</v>
      </c>
      <c r="JRD1907" s="1230">
        <f t="shared" si="2265"/>
        <v>0</v>
      </c>
      <c r="JRE1907" s="1193"/>
      <c r="JRF1907" s="1193"/>
      <c r="JRG1907" s="2164" t="s">
        <v>786</v>
      </c>
      <c r="JRH1907" s="1436" t="s">
        <v>745</v>
      </c>
      <c r="JRI1907" s="2165">
        <v>0</v>
      </c>
      <c r="JRJ1907" s="2165">
        <v>12106</v>
      </c>
      <c r="JRK1907" s="2166">
        <v>0</v>
      </c>
      <c r="JRL1907" s="1230">
        <f t="shared" si="2267"/>
        <v>0</v>
      </c>
      <c r="JRM1907" s="1193"/>
      <c r="JRN1907" s="1193"/>
      <c r="JRO1907" s="2164" t="s">
        <v>786</v>
      </c>
      <c r="JRP1907" s="1436" t="s">
        <v>745</v>
      </c>
      <c r="JRQ1907" s="2165">
        <v>0</v>
      </c>
      <c r="JRR1907" s="2165">
        <v>12106</v>
      </c>
      <c r="JRS1907" s="2166">
        <v>0</v>
      </c>
      <c r="JRT1907" s="1230">
        <f t="shared" si="2269"/>
        <v>0</v>
      </c>
      <c r="JRU1907" s="1193"/>
      <c r="JRV1907" s="1193"/>
      <c r="JRW1907" s="2164" t="s">
        <v>786</v>
      </c>
      <c r="JRX1907" s="1436" t="s">
        <v>745</v>
      </c>
      <c r="JRY1907" s="2165">
        <v>0</v>
      </c>
      <c r="JRZ1907" s="2165">
        <v>12106</v>
      </c>
      <c r="JSA1907" s="2166">
        <v>0</v>
      </c>
      <c r="JSB1907" s="1230">
        <f t="shared" si="2271"/>
        <v>0</v>
      </c>
      <c r="JSC1907" s="1193"/>
      <c r="JSD1907" s="1193"/>
      <c r="JSE1907" s="2164" t="s">
        <v>786</v>
      </c>
      <c r="JSF1907" s="1436" t="s">
        <v>745</v>
      </c>
      <c r="JSG1907" s="2165">
        <v>0</v>
      </c>
      <c r="JSH1907" s="2165">
        <v>12106</v>
      </c>
      <c r="JSI1907" s="2166">
        <v>0</v>
      </c>
      <c r="JSJ1907" s="1230">
        <f t="shared" si="2273"/>
        <v>0</v>
      </c>
      <c r="JSK1907" s="1193"/>
      <c r="JSL1907" s="1193"/>
      <c r="JSM1907" s="2164" t="s">
        <v>786</v>
      </c>
      <c r="JSN1907" s="1436" t="s">
        <v>745</v>
      </c>
      <c r="JSO1907" s="2165">
        <v>0</v>
      </c>
      <c r="JSP1907" s="2165">
        <v>12106</v>
      </c>
      <c r="JSQ1907" s="2166">
        <v>0</v>
      </c>
      <c r="JSR1907" s="1230">
        <f t="shared" si="2275"/>
        <v>0</v>
      </c>
      <c r="JSS1907" s="1193"/>
      <c r="JST1907" s="1193"/>
      <c r="JSU1907" s="2164" t="s">
        <v>786</v>
      </c>
      <c r="JSV1907" s="1436" t="s">
        <v>745</v>
      </c>
      <c r="JSW1907" s="2165">
        <v>0</v>
      </c>
      <c r="JSX1907" s="2165">
        <v>12106</v>
      </c>
      <c r="JSY1907" s="2166">
        <v>0</v>
      </c>
      <c r="JSZ1907" s="1230">
        <f t="shared" si="2277"/>
        <v>0</v>
      </c>
      <c r="JTA1907" s="1193"/>
      <c r="JTB1907" s="1193"/>
      <c r="JTC1907" s="2164" t="s">
        <v>786</v>
      </c>
      <c r="JTD1907" s="1436" t="s">
        <v>745</v>
      </c>
      <c r="JTE1907" s="2165">
        <v>0</v>
      </c>
      <c r="JTF1907" s="2165">
        <v>12106</v>
      </c>
      <c r="JTG1907" s="2166">
        <v>0</v>
      </c>
      <c r="JTH1907" s="1230">
        <f t="shared" si="2279"/>
        <v>0</v>
      </c>
      <c r="JTI1907" s="1193"/>
      <c r="JTJ1907" s="1193"/>
      <c r="JTK1907" s="2164" t="s">
        <v>786</v>
      </c>
      <c r="JTL1907" s="1436" t="s">
        <v>745</v>
      </c>
      <c r="JTM1907" s="2165">
        <v>0</v>
      </c>
      <c r="JTN1907" s="2165">
        <v>12106</v>
      </c>
      <c r="JTO1907" s="2166">
        <v>0</v>
      </c>
      <c r="JTP1907" s="1230">
        <f t="shared" si="2281"/>
        <v>0</v>
      </c>
      <c r="JTQ1907" s="1193"/>
      <c r="JTR1907" s="1193"/>
      <c r="JTS1907" s="2164" t="s">
        <v>786</v>
      </c>
      <c r="JTT1907" s="1436" t="s">
        <v>745</v>
      </c>
      <c r="JTU1907" s="2165">
        <v>0</v>
      </c>
      <c r="JTV1907" s="2165">
        <v>12106</v>
      </c>
      <c r="JTW1907" s="2166">
        <v>0</v>
      </c>
      <c r="JTX1907" s="1230">
        <f t="shared" si="2283"/>
        <v>0</v>
      </c>
      <c r="JTY1907" s="1193"/>
      <c r="JTZ1907" s="1193"/>
      <c r="JUA1907" s="2164" t="s">
        <v>786</v>
      </c>
      <c r="JUB1907" s="1436" t="s">
        <v>745</v>
      </c>
      <c r="JUC1907" s="2165">
        <v>0</v>
      </c>
      <c r="JUD1907" s="2165">
        <v>12106</v>
      </c>
      <c r="JUE1907" s="2166">
        <v>0</v>
      </c>
      <c r="JUF1907" s="1230">
        <f t="shared" si="2285"/>
        <v>0</v>
      </c>
      <c r="JUG1907" s="1193"/>
      <c r="JUH1907" s="1193"/>
      <c r="JUI1907" s="2164" t="s">
        <v>786</v>
      </c>
      <c r="JUJ1907" s="1436" t="s">
        <v>745</v>
      </c>
      <c r="JUK1907" s="2165">
        <v>0</v>
      </c>
      <c r="JUL1907" s="2165">
        <v>12106</v>
      </c>
      <c r="JUM1907" s="2166">
        <v>0</v>
      </c>
      <c r="JUN1907" s="1230">
        <f t="shared" si="2287"/>
        <v>0</v>
      </c>
      <c r="JUO1907" s="1193"/>
      <c r="JUP1907" s="1193"/>
      <c r="JUQ1907" s="2164" t="s">
        <v>786</v>
      </c>
      <c r="JUR1907" s="1436" t="s">
        <v>745</v>
      </c>
      <c r="JUS1907" s="2165">
        <v>0</v>
      </c>
      <c r="JUT1907" s="2165">
        <v>12106</v>
      </c>
      <c r="JUU1907" s="2166">
        <v>0</v>
      </c>
      <c r="JUV1907" s="1230">
        <f t="shared" si="2289"/>
        <v>0</v>
      </c>
      <c r="JUW1907" s="1193"/>
      <c r="JUX1907" s="1193"/>
      <c r="JUY1907" s="2164" t="s">
        <v>786</v>
      </c>
      <c r="JUZ1907" s="1436" t="s">
        <v>745</v>
      </c>
      <c r="JVA1907" s="2165">
        <v>0</v>
      </c>
      <c r="JVB1907" s="2165">
        <v>12106</v>
      </c>
      <c r="JVC1907" s="2166">
        <v>0</v>
      </c>
      <c r="JVD1907" s="1230">
        <f t="shared" si="2291"/>
        <v>0</v>
      </c>
      <c r="JVE1907" s="1193"/>
      <c r="JVF1907" s="1193"/>
      <c r="JVG1907" s="2164" t="s">
        <v>786</v>
      </c>
      <c r="JVH1907" s="1436" t="s">
        <v>745</v>
      </c>
      <c r="JVI1907" s="2165">
        <v>0</v>
      </c>
      <c r="JVJ1907" s="2165">
        <v>12106</v>
      </c>
      <c r="JVK1907" s="2166">
        <v>0</v>
      </c>
      <c r="JVL1907" s="1230">
        <f t="shared" si="2293"/>
        <v>0</v>
      </c>
      <c r="JVM1907" s="1193"/>
      <c r="JVN1907" s="1193"/>
      <c r="JVO1907" s="2164" t="s">
        <v>786</v>
      </c>
      <c r="JVP1907" s="1436" t="s">
        <v>745</v>
      </c>
      <c r="JVQ1907" s="2165">
        <v>0</v>
      </c>
      <c r="JVR1907" s="2165">
        <v>12106</v>
      </c>
      <c r="JVS1907" s="2166">
        <v>0</v>
      </c>
      <c r="JVT1907" s="1230">
        <f t="shared" si="2295"/>
        <v>0</v>
      </c>
      <c r="JVU1907" s="1193"/>
      <c r="JVV1907" s="1193"/>
      <c r="JVW1907" s="2164" t="s">
        <v>786</v>
      </c>
      <c r="JVX1907" s="1436" t="s">
        <v>745</v>
      </c>
      <c r="JVY1907" s="2165">
        <v>0</v>
      </c>
      <c r="JVZ1907" s="2165">
        <v>12106</v>
      </c>
      <c r="JWA1907" s="2166">
        <v>0</v>
      </c>
      <c r="JWB1907" s="1230">
        <f t="shared" si="2297"/>
        <v>0</v>
      </c>
      <c r="JWC1907" s="1193"/>
      <c r="JWD1907" s="1193"/>
      <c r="JWE1907" s="2164" t="s">
        <v>786</v>
      </c>
      <c r="JWF1907" s="1436" t="s">
        <v>745</v>
      </c>
      <c r="JWG1907" s="2165">
        <v>0</v>
      </c>
      <c r="JWH1907" s="2165">
        <v>12106</v>
      </c>
      <c r="JWI1907" s="2166">
        <v>0</v>
      </c>
      <c r="JWJ1907" s="1230">
        <f t="shared" si="2299"/>
        <v>0</v>
      </c>
      <c r="JWK1907" s="1193"/>
      <c r="JWL1907" s="1193"/>
      <c r="JWM1907" s="2164" t="s">
        <v>786</v>
      </c>
      <c r="JWN1907" s="1436" t="s">
        <v>745</v>
      </c>
      <c r="JWO1907" s="2165">
        <v>0</v>
      </c>
      <c r="JWP1907" s="2165">
        <v>12106</v>
      </c>
      <c r="JWQ1907" s="2166">
        <v>0</v>
      </c>
      <c r="JWR1907" s="1230">
        <f t="shared" si="2301"/>
        <v>0</v>
      </c>
      <c r="JWS1907" s="1193"/>
      <c r="JWT1907" s="1193"/>
      <c r="JWU1907" s="2164" t="s">
        <v>786</v>
      </c>
      <c r="JWV1907" s="1436" t="s">
        <v>745</v>
      </c>
      <c r="JWW1907" s="2165">
        <v>0</v>
      </c>
      <c r="JWX1907" s="2165">
        <v>12106</v>
      </c>
      <c r="JWY1907" s="2166">
        <v>0</v>
      </c>
      <c r="JWZ1907" s="1230">
        <f t="shared" si="2303"/>
        <v>0</v>
      </c>
      <c r="JXA1907" s="1193"/>
      <c r="JXB1907" s="1193"/>
      <c r="JXC1907" s="2164" t="s">
        <v>786</v>
      </c>
      <c r="JXD1907" s="1436" t="s">
        <v>745</v>
      </c>
      <c r="JXE1907" s="2165">
        <v>0</v>
      </c>
      <c r="JXF1907" s="2165">
        <v>12106</v>
      </c>
      <c r="JXG1907" s="2166">
        <v>0</v>
      </c>
      <c r="JXH1907" s="1230">
        <f t="shared" si="2305"/>
        <v>0</v>
      </c>
      <c r="JXI1907" s="1193"/>
      <c r="JXJ1907" s="1193"/>
      <c r="JXK1907" s="2164" t="s">
        <v>786</v>
      </c>
      <c r="JXL1907" s="1436" t="s">
        <v>745</v>
      </c>
      <c r="JXM1907" s="2165">
        <v>0</v>
      </c>
      <c r="JXN1907" s="2165">
        <v>12106</v>
      </c>
      <c r="JXO1907" s="2166">
        <v>0</v>
      </c>
      <c r="JXP1907" s="1230">
        <f t="shared" si="2307"/>
        <v>0</v>
      </c>
      <c r="JXQ1907" s="1193"/>
      <c r="JXR1907" s="1193"/>
      <c r="JXS1907" s="2164" t="s">
        <v>786</v>
      </c>
      <c r="JXT1907" s="1436" t="s">
        <v>745</v>
      </c>
      <c r="JXU1907" s="2165">
        <v>0</v>
      </c>
      <c r="JXV1907" s="2165">
        <v>12106</v>
      </c>
      <c r="JXW1907" s="2166">
        <v>0</v>
      </c>
      <c r="JXX1907" s="1230">
        <f t="shared" si="2309"/>
        <v>0</v>
      </c>
      <c r="JXY1907" s="1193"/>
      <c r="JXZ1907" s="1193"/>
      <c r="JYA1907" s="2164" t="s">
        <v>786</v>
      </c>
      <c r="JYB1907" s="1436" t="s">
        <v>745</v>
      </c>
      <c r="JYC1907" s="2165">
        <v>0</v>
      </c>
      <c r="JYD1907" s="2165">
        <v>12106</v>
      </c>
      <c r="JYE1907" s="2166">
        <v>0</v>
      </c>
      <c r="JYF1907" s="1230">
        <f t="shared" si="2311"/>
        <v>0</v>
      </c>
      <c r="JYG1907" s="1193"/>
      <c r="JYH1907" s="1193"/>
      <c r="JYI1907" s="2164" t="s">
        <v>786</v>
      </c>
      <c r="JYJ1907" s="1436" t="s">
        <v>745</v>
      </c>
      <c r="JYK1907" s="2165">
        <v>0</v>
      </c>
      <c r="JYL1907" s="2165">
        <v>12106</v>
      </c>
      <c r="JYM1907" s="2166">
        <v>0</v>
      </c>
      <c r="JYN1907" s="1230">
        <f t="shared" si="2313"/>
        <v>0</v>
      </c>
      <c r="JYO1907" s="1193"/>
      <c r="JYP1907" s="1193"/>
      <c r="JYQ1907" s="2164" t="s">
        <v>786</v>
      </c>
      <c r="JYR1907" s="1436" t="s">
        <v>745</v>
      </c>
      <c r="JYS1907" s="2165">
        <v>0</v>
      </c>
      <c r="JYT1907" s="2165">
        <v>12106</v>
      </c>
      <c r="JYU1907" s="2166">
        <v>0</v>
      </c>
      <c r="JYV1907" s="1230">
        <f t="shared" si="2315"/>
        <v>0</v>
      </c>
      <c r="JYW1907" s="1193"/>
      <c r="JYX1907" s="1193"/>
      <c r="JYY1907" s="2164" t="s">
        <v>786</v>
      </c>
      <c r="JYZ1907" s="1436" t="s">
        <v>745</v>
      </c>
      <c r="JZA1907" s="2165">
        <v>0</v>
      </c>
      <c r="JZB1907" s="2165">
        <v>12106</v>
      </c>
      <c r="JZC1907" s="2166">
        <v>0</v>
      </c>
      <c r="JZD1907" s="1230">
        <f t="shared" si="2317"/>
        <v>0</v>
      </c>
      <c r="JZE1907" s="1193"/>
      <c r="JZF1907" s="1193"/>
      <c r="JZG1907" s="2164" t="s">
        <v>786</v>
      </c>
      <c r="JZH1907" s="1436" t="s">
        <v>745</v>
      </c>
      <c r="JZI1907" s="2165">
        <v>0</v>
      </c>
      <c r="JZJ1907" s="2165">
        <v>12106</v>
      </c>
      <c r="JZK1907" s="2166">
        <v>0</v>
      </c>
      <c r="JZL1907" s="1230">
        <f t="shared" si="2319"/>
        <v>0</v>
      </c>
      <c r="JZM1907" s="1193"/>
      <c r="JZN1907" s="1193"/>
      <c r="JZO1907" s="2164" t="s">
        <v>786</v>
      </c>
      <c r="JZP1907" s="1436" t="s">
        <v>745</v>
      </c>
      <c r="JZQ1907" s="2165">
        <v>0</v>
      </c>
      <c r="JZR1907" s="2165">
        <v>12106</v>
      </c>
      <c r="JZS1907" s="2166">
        <v>0</v>
      </c>
      <c r="JZT1907" s="1230">
        <f t="shared" si="2321"/>
        <v>0</v>
      </c>
      <c r="JZU1907" s="1193"/>
      <c r="JZV1907" s="1193"/>
      <c r="JZW1907" s="2164" t="s">
        <v>786</v>
      </c>
      <c r="JZX1907" s="1436" t="s">
        <v>745</v>
      </c>
      <c r="JZY1907" s="2165">
        <v>0</v>
      </c>
      <c r="JZZ1907" s="2165">
        <v>12106</v>
      </c>
      <c r="KAA1907" s="2166">
        <v>0</v>
      </c>
      <c r="KAB1907" s="1230">
        <f t="shared" si="2323"/>
        <v>0</v>
      </c>
      <c r="KAC1907" s="1193"/>
      <c r="KAD1907" s="1193"/>
      <c r="KAE1907" s="2164" t="s">
        <v>786</v>
      </c>
      <c r="KAF1907" s="1436" t="s">
        <v>745</v>
      </c>
      <c r="KAG1907" s="2165">
        <v>0</v>
      </c>
      <c r="KAH1907" s="2165">
        <v>12106</v>
      </c>
      <c r="KAI1907" s="2166">
        <v>0</v>
      </c>
      <c r="KAJ1907" s="1230">
        <f t="shared" si="2325"/>
        <v>0</v>
      </c>
      <c r="KAK1907" s="1193"/>
      <c r="KAL1907" s="1193"/>
      <c r="KAM1907" s="2164" t="s">
        <v>786</v>
      </c>
      <c r="KAN1907" s="1436" t="s">
        <v>745</v>
      </c>
      <c r="KAO1907" s="2165">
        <v>0</v>
      </c>
      <c r="KAP1907" s="2165">
        <v>12106</v>
      </c>
      <c r="KAQ1907" s="2166">
        <v>0</v>
      </c>
      <c r="KAR1907" s="1230">
        <f t="shared" si="2327"/>
        <v>0</v>
      </c>
      <c r="KAS1907" s="1193"/>
      <c r="KAT1907" s="1193"/>
      <c r="KAU1907" s="2164" t="s">
        <v>786</v>
      </c>
      <c r="KAV1907" s="1436" t="s">
        <v>745</v>
      </c>
      <c r="KAW1907" s="2165">
        <v>0</v>
      </c>
      <c r="KAX1907" s="2165">
        <v>12106</v>
      </c>
      <c r="KAY1907" s="2166">
        <v>0</v>
      </c>
      <c r="KAZ1907" s="1230">
        <f t="shared" si="2329"/>
        <v>0</v>
      </c>
      <c r="KBA1907" s="1193"/>
      <c r="KBB1907" s="1193"/>
      <c r="KBC1907" s="2164" t="s">
        <v>786</v>
      </c>
      <c r="KBD1907" s="1436" t="s">
        <v>745</v>
      </c>
      <c r="KBE1907" s="2165">
        <v>0</v>
      </c>
      <c r="KBF1907" s="2165">
        <v>12106</v>
      </c>
      <c r="KBG1907" s="2166">
        <v>0</v>
      </c>
      <c r="KBH1907" s="1230">
        <f t="shared" si="2331"/>
        <v>0</v>
      </c>
      <c r="KBI1907" s="1193"/>
      <c r="KBJ1907" s="1193"/>
      <c r="KBK1907" s="2164" t="s">
        <v>786</v>
      </c>
      <c r="KBL1907" s="1436" t="s">
        <v>745</v>
      </c>
      <c r="KBM1907" s="2165">
        <v>0</v>
      </c>
      <c r="KBN1907" s="2165">
        <v>12106</v>
      </c>
      <c r="KBO1907" s="2166">
        <v>0</v>
      </c>
      <c r="KBP1907" s="1230">
        <f t="shared" si="2333"/>
        <v>0</v>
      </c>
      <c r="KBQ1907" s="1193"/>
      <c r="KBR1907" s="1193"/>
      <c r="KBS1907" s="2164" t="s">
        <v>786</v>
      </c>
      <c r="KBT1907" s="1436" t="s">
        <v>745</v>
      </c>
      <c r="KBU1907" s="2165">
        <v>0</v>
      </c>
      <c r="KBV1907" s="2165">
        <v>12106</v>
      </c>
      <c r="KBW1907" s="2166">
        <v>0</v>
      </c>
      <c r="KBX1907" s="1230">
        <f t="shared" si="2335"/>
        <v>0</v>
      </c>
      <c r="KBY1907" s="1193"/>
      <c r="KBZ1907" s="1193"/>
      <c r="KCA1907" s="2164" t="s">
        <v>786</v>
      </c>
      <c r="KCB1907" s="1436" t="s">
        <v>745</v>
      </c>
      <c r="KCC1907" s="2165">
        <v>0</v>
      </c>
      <c r="KCD1907" s="2165">
        <v>12106</v>
      </c>
      <c r="KCE1907" s="2166">
        <v>0</v>
      </c>
      <c r="KCF1907" s="1230">
        <f t="shared" si="2337"/>
        <v>0</v>
      </c>
      <c r="KCG1907" s="1193"/>
      <c r="KCH1907" s="1193"/>
      <c r="KCI1907" s="2164" t="s">
        <v>786</v>
      </c>
      <c r="KCJ1907" s="1436" t="s">
        <v>745</v>
      </c>
      <c r="KCK1907" s="2165">
        <v>0</v>
      </c>
      <c r="KCL1907" s="2165">
        <v>12106</v>
      </c>
      <c r="KCM1907" s="2166">
        <v>0</v>
      </c>
      <c r="KCN1907" s="1230">
        <f t="shared" si="2339"/>
        <v>0</v>
      </c>
      <c r="KCO1907" s="1193"/>
      <c r="KCP1907" s="1193"/>
      <c r="KCQ1907" s="2164" t="s">
        <v>786</v>
      </c>
      <c r="KCR1907" s="1436" t="s">
        <v>745</v>
      </c>
      <c r="KCS1907" s="2165">
        <v>0</v>
      </c>
      <c r="KCT1907" s="2165">
        <v>12106</v>
      </c>
      <c r="KCU1907" s="2166">
        <v>0</v>
      </c>
      <c r="KCV1907" s="1230">
        <f t="shared" si="2341"/>
        <v>0</v>
      </c>
      <c r="KCW1907" s="1193"/>
      <c r="KCX1907" s="1193"/>
      <c r="KCY1907" s="2164" t="s">
        <v>786</v>
      </c>
      <c r="KCZ1907" s="1436" t="s">
        <v>745</v>
      </c>
      <c r="KDA1907" s="2165">
        <v>0</v>
      </c>
      <c r="KDB1907" s="2165">
        <v>12106</v>
      </c>
      <c r="KDC1907" s="2166">
        <v>0</v>
      </c>
      <c r="KDD1907" s="1230">
        <f t="shared" si="2343"/>
        <v>0</v>
      </c>
      <c r="KDE1907" s="1193"/>
      <c r="KDF1907" s="1193"/>
      <c r="KDG1907" s="2164" t="s">
        <v>786</v>
      </c>
      <c r="KDH1907" s="1436" t="s">
        <v>745</v>
      </c>
      <c r="KDI1907" s="2165">
        <v>0</v>
      </c>
      <c r="KDJ1907" s="2165">
        <v>12106</v>
      </c>
      <c r="KDK1907" s="2166">
        <v>0</v>
      </c>
      <c r="KDL1907" s="1230">
        <f t="shared" si="2345"/>
        <v>0</v>
      </c>
      <c r="KDM1907" s="1193"/>
      <c r="KDN1907" s="1193"/>
      <c r="KDO1907" s="2164" t="s">
        <v>786</v>
      </c>
      <c r="KDP1907" s="1436" t="s">
        <v>745</v>
      </c>
      <c r="KDQ1907" s="2165">
        <v>0</v>
      </c>
      <c r="KDR1907" s="2165">
        <v>12106</v>
      </c>
      <c r="KDS1907" s="2166">
        <v>0</v>
      </c>
      <c r="KDT1907" s="1230">
        <f t="shared" si="2347"/>
        <v>0</v>
      </c>
      <c r="KDU1907" s="1193"/>
      <c r="KDV1907" s="1193"/>
      <c r="KDW1907" s="2164" t="s">
        <v>786</v>
      </c>
      <c r="KDX1907" s="1436" t="s">
        <v>745</v>
      </c>
      <c r="KDY1907" s="2165">
        <v>0</v>
      </c>
      <c r="KDZ1907" s="2165">
        <v>12106</v>
      </c>
      <c r="KEA1907" s="2166">
        <v>0</v>
      </c>
      <c r="KEB1907" s="1230">
        <f t="shared" si="2349"/>
        <v>0</v>
      </c>
      <c r="KEC1907" s="1193"/>
      <c r="KED1907" s="1193"/>
      <c r="KEE1907" s="2164" t="s">
        <v>786</v>
      </c>
      <c r="KEF1907" s="1436" t="s">
        <v>745</v>
      </c>
      <c r="KEG1907" s="2165">
        <v>0</v>
      </c>
      <c r="KEH1907" s="2165">
        <v>12106</v>
      </c>
      <c r="KEI1907" s="2166">
        <v>0</v>
      </c>
      <c r="KEJ1907" s="1230">
        <f t="shared" si="2351"/>
        <v>0</v>
      </c>
      <c r="KEK1907" s="1193"/>
      <c r="KEL1907" s="1193"/>
      <c r="KEM1907" s="2164" t="s">
        <v>786</v>
      </c>
      <c r="KEN1907" s="1436" t="s">
        <v>745</v>
      </c>
      <c r="KEO1907" s="2165">
        <v>0</v>
      </c>
      <c r="KEP1907" s="2165">
        <v>12106</v>
      </c>
      <c r="KEQ1907" s="2166">
        <v>0</v>
      </c>
      <c r="KER1907" s="1230">
        <f t="shared" si="2353"/>
        <v>0</v>
      </c>
      <c r="KES1907" s="1193"/>
      <c r="KET1907" s="1193"/>
      <c r="KEU1907" s="2164" t="s">
        <v>786</v>
      </c>
      <c r="KEV1907" s="1436" t="s">
        <v>745</v>
      </c>
      <c r="KEW1907" s="2165">
        <v>0</v>
      </c>
      <c r="KEX1907" s="2165">
        <v>12106</v>
      </c>
      <c r="KEY1907" s="2166">
        <v>0</v>
      </c>
      <c r="KEZ1907" s="1230">
        <f t="shared" si="2355"/>
        <v>0</v>
      </c>
      <c r="KFA1907" s="1193"/>
      <c r="KFB1907" s="1193"/>
      <c r="KFC1907" s="2164" t="s">
        <v>786</v>
      </c>
      <c r="KFD1907" s="1436" t="s">
        <v>745</v>
      </c>
      <c r="KFE1907" s="2165">
        <v>0</v>
      </c>
      <c r="KFF1907" s="2165">
        <v>12106</v>
      </c>
      <c r="KFG1907" s="2166">
        <v>0</v>
      </c>
      <c r="KFH1907" s="1230">
        <f t="shared" si="2357"/>
        <v>0</v>
      </c>
      <c r="KFI1907" s="1193"/>
      <c r="KFJ1907" s="1193"/>
      <c r="KFK1907" s="2164" t="s">
        <v>786</v>
      </c>
      <c r="KFL1907" s="1436" t="s">
        <v>745</v>
      </c>
      <c r="KFM1907" s="2165">
        <v>0</v>
      </c>
      <c r="KFN1907" s="2165">
        <v>12106</v>
      </c>
      <c r="KFO1907" s="2166">
        <v>0</v>
      </c>
      <c r="KFP1907" s="1230">
        <f t="shared" si="2359"/>
        <v>0</v>
      </c>
      <c r="KFQ1907" s="1193"/>
      <c r="KFR1907" s="1193"/>
      <c r="KFS1907" s="2164" t="s">
        <v>786</v>
      </c>
      <c r="KFT1907" s="1436" t="s">
        <v>745</v>
      </c>
      <c r="KFU1907" s="2165">
        <v>0</v>
      </c>
      <c r="KFV1907" s="2165">
        <v>12106</v>
      </c>
      <c r="KFW1907" s="2166">
        <v>0</v>
      </c>
      <c r="KFX1907" s="1230">
        <f t="shared" si="2361"/>
        <v>0</v>
      </c>
      <c r="KFY1907" s="1193"/>
      <c r="KFZ1907" s="1193"/>
      <c r="KGA1907" s="2164" t="s">
        <v>786</v>
      </c>
      <c r="KGB1907" s="1436" t="s">
        <v>745</v>
      </c>
      <c r="KGC1907" s="2165">
        <v>0</v>
      </c>
      <c r="KGD1907" s="2165">
        <v>12106</v>
      </c>
      <c r="KGE1907" s="2166">
        <v>0</v>
      </c>
      <c r="KGF1907" s="1230">
        <f t="shared" si="2363"/>
        <v>0</v>
      </c>
      <c r="KGG1907" s="1193"/>
      <c r="KGH1907" s="1193"/>
      <c r="KGI1907" s="2164" t="s">
        <v>786</v>
      </c>
      <c r="KGJ1907" s="1436" t="s">
        <v>745</v>
      </c>
      <c r="KGK1907" s="2165">
        <v>0</v>
      </c>
      <c r="KGL1907" s="2165">
        <v>12106</v>
      </c>
      <c r="KGM1907" s="2166">
        <v>0</v>
      </c>
      <c r="KGN1907" s="1230">
        <f t="shared" si="2365"/>
        <v>0</v>
      </c>
      <c r="KGO1907" s="1193"/>
      <c r="KGP1907" s="1193"/>
      <c r="KGQ1907" s="2164" t="s">
        <v>786</v>
      </c>
      <c r="KGR1907" s="1436" t="s">
        <v>745</v>
      </c>
      <c r="KGS1907" s="2165">
        <v>0</v>
      </c>
      <c r="KGT1907" s="2165">
        <v>12106</v>
      </c>
      <c r="KGU1907" s="2166">
        <v>0</v>
      </c>
      <c r="KGV1907" s="1230">
        <f t="shared" si="2367"/>
        <v>0</v>
      </c>
      <c r="KGW1907" s="1193"/>
      <c r="KGX1907" s="1193"/>
      <c r="KGY1907" s="2164" t="s">
        <v>786</v>
      </c>
      <c r="KGZ1907" s="1436" t="s">
        <v>745</v>
      </c>
      <c r="KHA1907" s="2165">
        <v>0</v>
      </c>
      <c r="KHB1907" s="2165">
        <v>12106</v>
      </c>
      <c r="KHC1907" s="2166">
        <v>0</v>
      </c>
      <c r="KHD1907" s="1230">
        <f t="shared" si="2369"/>
        <v>0</v>
      </c>
      <c r="KHE1907" s="1193"/>
      <c r="KHF1907" s="1193"/>
      <c r="KHG1907" s="2164" t="s">
        <v>786</v>
      </c>
      <c r="KHH1907" s="1436" t="s">
        <v>745</v>
      </c>
      <c r="KHI1907" s="2165">
        <v>0</v>
      </c>
      <c r="KHJ1907" s="2165">
        <v>12106</v>
      </c>
      <c r="KHK1907" s="2166">
        <v>0</v>
      </c>
      <c r="KHL1907" s="1230">
        <f t="shared" si="2371"/>
        <v>0</v>
      </c>
      <c r="KHM1907" s="1193"/>
      <c r="KHN1907" s="1193"/>
      <c r="KHO1907" s="2164" t="s">
        <v>786</v>
      </c>
      <c r="KHP1907" s="1436" t="s">
        <v>745</v>
      </c>
      <c r="KHQ1907" s="2165">
        <v>0</v>
      </c>
      <c r="KHR1907" s="2165">
        <v>12106</v>
      </c>
      <c r="KHS1907" s="2166">
        <v>0</v>
      </c>
      <c r="KHT1907" s="1230">
        <f t="shared" si="2373"/>
        <v>0</v>
      </c>
      <c r="KHU1907" s="1193"/>
      <c r="KHV1907" s="1193"/>
      <c r="KHW1907" s="2164" t="s">
        <v>786</v>
      </c>
      <c r="KHX1907" s="1436" t="s">
        <v>745</v>
      </c>
      <c r="KHY1907" s="2165">
        <v>0</v>
      </c>
      <c r="KHZ1907" s="2165">
        <v>12106</v>
      </c>
      <c r="KIA1907" s="2166">
        <v>0</v>
      </c>
      <c r="KIB1907" s="1230">
        <f t="shared" si="2375"/>
        <v>0</v>
      </c>
      <c r="KIC1907" s="1193"/>
      <c r="KID1907" s="1193"/>
      <c r="KIE1907" s="2164" t="s">
        <v>786</v>
      </c>
      <c r="KIF1907" s="1436" t="s">
        <v>745</v>
      </c>
      <c r="KIG1907" s="2165">
        <v>0</v>
      </c>
      <c r="KIH1907" s="2165">
        <v>12106</v>
      </c>
      <c r="KII1907" s="2166">
        <v>0</v>
      </c>
      <c r="KIJ1907" s="1230">
        <f t="shared" si="2377"/>
        <v>0</v>
      </c>
      <c r="KIK1907" s="1193"/>
      <c r="KIL1907" s="1193"/>
      <c r="KIM1907" s="2164" t="s">
        <v>786</v>
      </c>
      <c r="KIN1907" s="1436" t="s">
        <v>745</v>
      </c>
      <c r="KIO1907" s="2165">
        <v>0</v>
      </c>
      <c r="KIP1907" s="2165">
        <v>12106</v>
      </c>
      <c r="KIQ1907" s="2166">
        <v>0</v>
      </c>
      <c r="KIR1907" s="1230">
        <f t="shared" si="2379"/>
        <v>0</v>
      </c>
      <c r="KIS1907" s="1193"/>
      <c r="KIT1907" s="1193"/>
      <c r="KIU1907" s="2164" t="s">
        <v>786</v>
      </c>
      <c r="KIV1907" s="1436" t="s">
        <v>745</v>
      </c>
      <c r="KIW1907" s="2165">
        <v>0</v>
      </c>
      <c r="KIX1907" s="2165">
        <v>12106</v>
      </c>
      <c r="KIY1907" s="2166">
        <v>0</v>
      </c>
      <c r="KIZ1907" s="1230">
        <f t="shared" si="2381"/>
        <v>0</v>
      </c>
      <c r="KJA1907" s="1193"/>
      <c r="KJB1907" s="1193"/>
      <c r="KJC1907" s="2164" t="s">
        <v>786</v>
      </c>
      <c r="KJD1907" s="1436" t="s">
        <v>745</v>
      </c>
      <c r="KJE1907" s="2165">
        <v>0</v>
      </c>
      <c r="KJF1907" s="2165">
        <v>12106</v>
      </c>
      <c r="KJG1907" s="2166">
        <v>0</v>
      </c>
      <c r="KJH1907" s="1230">
        <f t="shared" si="2383"/>
        <v>0</v>
      </c>
      <c r="KJI1907" s="1193"/>
      <c r="KJJ1907" s="1193"/>
      <c r="KJK1907" s="2164" t="s">
        <v>786</v>
      </c>
      <c r="KJL1907" s="1436" t="s">
        <v>745</v>
      </c>
      <c r="KJM1907" s="2165">
        <v>0</v>
      </c>
      <c r="KJN1907" s="2165">
        <v>12106</v>
      </c>
      <c r="KJO1907" s="2166">
        <v>0</v>
      </c>
      <c r="KJP1907" s="1230">
        <f t="shared" si="2385"/>
        <v>0</v>
      </c>
      <c r="KJQ1907" s="1193"/>
      <c r="KJR1907" s="1193"/>
      <c r="KJS1907" s="2164" t="s">
        <v>786</v>
      </c>
      <c r="KJT1907" s="1436" t="s">
        <v>745</v>
      </c>
      <c r="KJU1907" s="2165">
        <v>0</v>
      </c>
      <c r="KJV1907" s="2165">
        <v>12106</v>
      </c>
      <c r="KJW1907" s="2166">
        <v>0</v>
      </c>
      <c r="KJX1907" s="1230">
        <f t="shared" si="2387"/>
        <v>0</v>
      </c>
      <c r="KJY1907" s="1193"/>
      <c r="KJZ1907" s="1193"/>
      <c r="KKA1907" s="2164" t="s">
        <v>786</v>
      </c>
      <c r="KKB1907" s="1436" t="s">
        <v>745</v>
      </c>
      <c r="KKC1907" s="2165">
        <v>0</v>
      </c>
      <c r="KKD1907" s="2165">
        <v>12106</v>
      </c>
      <c r="KKE1907" s="2166">
        <v>0</v>
      </c>
      <c r="KKF1907" s="1230">
        <f t="shared" si="2389"/>
        <v>0</v>
      </c>
      <c r="KKG1907" s="1193"/>
      <c r="KKH1907" s="1193"/>
      <c r="KKI1907" s="2164" t="s">
        <v>786</v>
      </c>
      <c r="KKJ1907" s="1436" t="s">
        <v>745</v>
      </c>
      <c r="KKK1907" s="2165">
        <v>0</v>
      </c>
      <c r="KKL1907" s="2165">
        <v>12106</v>
      </c>
      <c r="KKM1907" s="2166">
        <v>0</v>
      </c>
      <c r="KKN1907" s="1230">
        <f t="shared" si="2391"/>
        <v>0</v>
      </c>
      <c r="KKO1907" s="1193"/>
      <c r="KKP1907" s="1193"/>
      <c r="KKQ1907" s="2164" t="s">
        <v>786</v>
      </c>
      <c r="KKR1907" s="1436" t="s">
        <v>745</v>
      </c>
      <c r="KKS1907" s="2165">
        <v>0</v>
      </c>
      <c r="KKT1907" s="2165">
        <v>12106</v>
      </c>
      <c r="KKU1907" s="2166">
        <v>0</v>
      </c>
      <c r="KKV1907" s="1230">
        <f t="shared" si="2393"/>
        <v>0</v>
      </c>
      <c r="KKW1907" s="1193"/>
      <c r="KKX1907" s="1193"/>
      <c r="KKY1907" s="2164" t="s">
        <v>786</v>
      </c>
      <c r="KKZ1907" s="1436" t="s">
        <v>745</v>
      </c>
      <c r="KLA1907" s="2165">
        <v>0</v>
      </c>
      <c r="KLB1907" s="2165">
        <v>12106</v>
      </c>
      <c r="KLC1907" s="2166">
        <v>0</v>
      </c>
      <c r="KLD1907" s="1230">
        <f t="shared" si="2395"/>
        <v>0</v>
      </c>
      <c r="KLE1907" s="1193"/>
      <c r="KLF1907" s="1193"/>
      <c r="KLG1907" s="2164" t="s">
        <v>786</v>
      </c>
      <c r="KLH1907" s="1436" t="s">
        <v>745</v>
      </c>
      <c r="KLI1907" s="2165">
        <v>0</v>
      </c>
      <c r="KLJ1907" s="2165">
        <v>12106</v>
      </c>
      <c r="KLK1907" s="2166">
        <v>0</v>
      </c>
      <c r="KLL1907" s="1230">
        <f t="shared" si="2397"/>
        <v>0</v>
      </c>
      <c r="KLM1907" s="1193"/>
      <c r="KLN1907" s="1193"/>
      <c r="KLO1907" s="2164" t="s">
        <v>786</v>
      </c>
      <c r="KLP1907" s="1436" t="s">
        <v>745</v>
      </c>
      <c r="KLQ1907" s="2165">
        <v>0</v>
      </c>
      <c r="KLR1907" s="2165">
        <v>12106</v>
      </c>
      <c r="KLS1907" s="2166">
        <v>0</v>
      </c>
      <c r="KLT1907" s="1230">
        <f t="shared" si="2399"/>
        <v>0</v>
      </c>
      <c r="KLU1907" s="1193"/>
      <c r="KLV1907" s="1193"/>
      <c r="KLW1907" s="2164" t="s">
        <v>786</v>
      </c>
      <c r="KLX1907" s="1436" t="s">
        <v>745</v>
      </c>
      <c r="KLY1907" s="2165">
        <v>0</v>
      </c>
      <c r="KLZ1907" s="2165">
        <v>12106</v>
      </c>
      <c r="KMA1907" s="2166">
        <v>0</v>
      </c>
      <c r="KMB1907" s="1230">
        <f t="shared" si="2401"/>
        <v>0</v>
      </c>
      <c r="KMC1907" s="1193"/>
      <c r="KMD1907" s="1193"/>
      <c r="KME1907" s="2164" t="s">
        <v>786</v>
      </c>
      <c r="KMF1907" s="1436" t="s">
        <v>745</v>
      </c>
      <c r="KMG1907" s="2165">
        <v>0</v>
      </c>
      <c r="KMH1907" s="2165">
        <v>12106</v>
      </c>
      <c r="KMI1907" s="2166">
        <v>0</v>
      </c>
      <c r="KMJ1907" s="1230">
        <f t="shared" si="2403"/>
        <v>0</v>
      </c>
      <c r="KMK1907" s="1193"/>
      <c r="KML1907" s="1193"/>
      <c r="KMM1907" s="2164" t="s">
        <v>786</v>
      </c>
      <c r="KMN1907" s="1436" t="s">
        <v>745</v>
      </c>
      <c r="KMO1907" s="2165">
        <v>0</v>
      </c>
      <c r="KMP1907" s="2165">
        <v>12106</v>
      </c>
      <c r="KMQ1907" s="2166">
        <v>0</v>
      </c>
      <c r="KMR1907" s="1230">
        <f t="shared" si="2405"/>
        <v>0</v>
      </c>
      <c r="KMS1907" s="1193"/>
      <c r="KMT1907" s="1193"/>
      <c r="KMU1907" s="2164" t="s">
        <v>786</v>
      </c>
      <c r="KMV1907" s="1436" t="s">
        <v>745</v>
      </c>
      <c r="KMW1907" s="2165">
        <v>0</v>
      </c>
      <c r="KMX1907" s="2165">
        <v>12106</v>
      </c>
      <c r="KMY1907" s="2166">
        <v>0</v>
      </c>
      <c r="KMZ1907" s="1230">
        <f t="shared" si="2407"/>
        <v>0</v>
      </c>
      <c r="KNA1907" s="1193"/>
      <c r="KNB1907" s="1193"/>
      <c r="KNC1907" s="2164" t="s">
        <v>786</v>
      </c>
      <c r="KND1907" s="1436" t="s">
        <v>745</v>
      </c>
      <c r="KNE1907" s="2165">
        <v>0</v>
      </c>
      <c r="KNF1907" s="2165">
        <v>12106</v>
      </c>
      <c r="KNG1907" s="2166">
        <v>0</v>
      </c>
      <c r="KNH1907" s="1230">
        <f t="shared" si="2409"/>
        <v>0</v>
      </c>
      <c r="KNI1907" s="1193"/>
      <c r="KNJ1907" s="1193"/>
      <c r="KNK1907" s="2164" t="s">
        <v>786</v>
      </c>
      <c r="KNL1907" s="1436" t="s">
        <v>745</v>
      </c>
      <c r="KNM1907" s="2165">
        <v>0</v>
      </c>
      <c r="KNN1907" s="2165">
        <v>12106</v>
      </c>
      <c r="KNO1907" s="2166">
        <v>0</v>
      </c>
      <c r="KNP1907" s="1230">
        <f t="shared" si="2411"/>
        <v>0</v>
      </c>
      <c r="KNQ1907" s="1193"/>
      <c r="KNR1907" s="1193"/>
      <c r="KNS1907" s="2164" t="s">
        <v>786</v>
      </c>
      <c r="KNT1907" s="1436" t="s">
        <v>745</v>
      </c>
      <c r="KNU1907" s="2165">
        <v>0</v>
      </c>
      <c r="KNV1907" s="2165">
        <v>12106</v>
      </c>
      <c r="KNW1907" s="2166">
        <v>0</v>
      </c>
      <c r="KNX1907" s="1230">
        <f t="shared" si="2413"/>
        <v>0</v>
      </c>
      <c r="KNY1907" s="1193"/>
      <c r="KNZ1907" s="1193"/>
      <c r="KOA1907" s="2164" t="s">
        <v>786</v>
      </c>
      <c r="KOB1907" s="1436" t="s">
        <v>745</v>
      </c>
      <c r="KOC1907" s="2165">
        <v>0</v>
      </c>
      <c r="KOD1907" s="2165">
        <v>12106</v>
      </c>
      <c r="KOE1907" s="2166">
        <v>0</v>
      </c>
      <c r="KOF1907" s="1230">
        <f t="shared" si="2415"/>
        <v>0</v>
      </c>
      <c r="KOG1907" s="1193"/>
      <c r="KOH1907" s="1193"/>
      <c r="KOI1907" s="2164" t="s">
        <v>786</v>
      </c>
      <c r="KOJ1907" s="1436" t="s">
        <v>745</v>
      </c>
      <c r="KOK1907" s="2165">
        <v>0</v>
      </c>
      <c r="KOL1907" s="2165">
        <v>12106</v>
      </c>
      <c r="KOM1907" s="2166">
        <v>0</v>
      </c>
      <c r="KON1907" s="1230">
        <f t="shared" si="2417"/>
        <v>0</v>
      </c>
      <c r="KOO1907" s="1193"/>
      <c r="KOP1907" s="1193"/>
      <c r="KOQ1907" s="2164" t="s">
        <v>786</v>
      </c>
      <c r="KOR1907" s="1436" t="s">
        <v>745</v>
      </c>
      <c r="KOS1907" s="2165">
        <v>0</v>
      </c>
      <c r="KOT1907" s="2165">
        <v>12106</v>
      </c>
      <c r="KOU1907" s="2166">
        <v>0</v>
      </c>
      <c r="KOV1907" s="1230">
        <f t="shared" si="2419"/>
        <v>0</v>
      </c>
      <c r="KOW1907" s="1193"/>
      <c r="KOX1907" s="1193"/>
      <c r="KOY1907" s="2164" t="s">
        <v>786</v>
      </c>
      <c r="KOZ1907" s="1436" t="s">
        <v>745</v>
      </c>
      <c r="KPA1907" s="2165">
        <v>0</v>
      </c>
      <c r="KPB1907" s="2165">
        <v>12106</v>
      </c>
      <c r="KPC1907" s="2166">
        <v>0</v>
      </c>
      <c r="KPD1907" s="1230">
        <f t="shared" si="2421"/>
        <v>0</v>
      </c>
      <c r="KPE1907" s="1193"/>
      <c r="KPF1907" s="1193"/>
      <c r="KPG1907" s="2164" t="s">
        <v>786</v>
      </c>
      <c r="KPH1907" s="1436" t="s">
        <v>745</v>
      </c>
      <c r="KPI1907" s="2165">
        <v>0</v>
      </c>
      <c r="KPJ1907" s="2165">
        <v>12106</v>
      </c>
      <c r="KPK1907" s="2166">
        <v>0</v>
      </c>
      <c r="KPL1907" s="1230">
        <f t="shared" si="2423"/>
        <v>0</v>
      </c>
      <c r="KPM1907" s="1193"/>
      <c r="KPN1907" s="1193"/>
      <c r="KPO1907" s="2164" t="s">
        <v>786</v>
      </c>
      <c r="KPP1907" s="1436" t="s">
        <v>745</v>
      </c>
      <c r="KPQ1907" s="2165">
        <v>0</v>
      </c>
      <c r="KPR1907" s="2165">
        <v>12106</v>
      </c>
      <c r="KPS1907" s="2166">
        <v>0</v>
      </c>
      <c r="KPT1907" s="1230">
        <f t="shared" si="2425"/>
        <v>0</v>
      </c>
      <c r="KPU1907" s="1193"/>
      <c r="KPV1907" s="1193"/>
      <c r="KPW1907" s="2164" t="s">
        <v>786</v>
      </c>
      <c r="KPX1907" s="1436" t="s">
        <v>745</v>
      </c>
      <c r="KPY1907" s="2165">
        <v>0</v>
      </c>
      <c r="KPZ1907" s="2165">
        <v>12106</v>
      </c>
      <c r="KQA1907" s="2166">
        <v>0</v>
      </c>
      <c r="KQB1907" s="1230">
        <f t="shared" si="2427"/>
        <v>0</v>
      </c>
      <c r="KQC1907" s="1193"/>
      <c r="KQD1907" s="1193"/>
      <c r="KQE1907" s="2164" t="s">
        <v>786</v>
      </c>
      <c r="KQF1907" s="1436" t="s">
        <v>745</v>
      </c>
      <c r="KQG1907" s="2165">
        <v>0</v>
      </c>
      <c r="KQH1907" s="2165">
        <v>12106</v>
      </c>
      <c r="KQI1907" s="2166">
        <v>0</v>
      </c>
      <c r="KQJ1907" s="1230">
        <f t="shared" si="2429"/>
        <v>0</v>
      </c>
      <c r="KQK1907" s="1193"/>
      <c r="KQL1907" s="1193"/>
      <c r="KQM1907" s="2164" t="s">
        <v>786</v>
      </c>
      <c r="KQN1907" s="1436" t="s">
        <v>745</v>
      </c>
      <c r="KQO1907" s="2165">
        <v>0</v>
      </c>
      <c r="KQP1907" s="2165">
        <v>12106</v>
      </c>
      <c r="KQQ1907" s="2166">
        <v>0</v>
      </c>
      <c r="KQR1907" s="1230">
        <f t="shared" si="2431"/>
        <v>0</v>
      </c>
      <c r="KQS1907" s="1193"/>
      <c r="KQT1907" s="1193"/>
      <c r="KQU1907" s="2164" t="s">
        <v>786</v>
      </c>
      <c r="KQV1907" s="1436" t="s">
        <v>745</v>
      </c>
      <c r="KQW1907" s="2165">
        <v>0</v>
      </c>
      <c r="KQX1907" s="2165">
        <v>12106</v>
      </c>
      <c r="KQY1907" s="2166">
        <v>0</v>
      </c>
      <c r="KQZ1907" s="1230">
        <f t="shared" si="2433"/>
        <v>0</v>
      </c>
      <c r="KRA1907" s="1193"/>
      <c r="KRB1907" s="1193"/>
      <c r="KRC1907" s="2164" t="s">
        <v>786</v>
      </c>
      <c r="KRD1907" s="1436" t="s">
        <v>745</v>
      </c>
      <c r="KRE1907" s="2165">
        <v>0</v>
      </c>
      <c r="KRF1907" s="2165">
        <v>12106</v>
      </c>
      <c r="KRG1907" s="2166">
        <v>0</v>
      </c>
      <c r="KRH1907" s="1230">
        <f t="shared" si="2435"/>
        <v>0</v>
      </c>
      <c r="KRI1907" s="1193"/>
      <c r="KRJ1907" s="1193"/>
      <c r="KRK1907" s="2164" t="s">
        <v>786</v>
      </c>
      <c r="KRL1907" s="1436" t="s">
        <v>745</v>
      </c>
      <c r="KRM1907" s="2165">
        <v>0</v>
      </c>
      <c r="KRN1907" s="2165">
        <v>12106</v>
      </c>
      <c r="KRO1907" s="2166">
        <v>0</v>
      </c>
      <c r="KRP1907" s="1230">
        <f t="shared" si="2437"/>
        <v>0</v>
      </c>
      <c r="KRQ1907" s="1193"/>
      <c r="KRR1907" s="1193"/>
      <c r="KRS1907" s="2164" t="s">
        <v>786</v>
      </c>
      <c r="KRT1907" s="1436" t="s">
        <v>745</v>
      </c>
      <c r="KRU1907" s="2165">
        <v>0</v>
      </c>
      <c r="KRV1907" s="2165">
        <v>12106</v>
      </c>
      <c r="KRW1907" s="2166">
        <v>0</v>
      </c>
      <c r="KRX1907" s="1230">
        <f t="shared" si="2439"/>
        <v>0</v>
      </c>
      <c r="KRY1907" s="1193"/>
      <c r="KRZ1907" s="1193"/>
      <c r="KSA1907" s="2164" t="s">
        <v>786</v>
      </c>
      <c r="KSB1907" s="1436" t="s">
        <v>745</v>
      </c>
      <c r="KSC1907" s="2165">
        <v>0</v>
      </c>
      <c r="KSD1907" s="2165">
        <v>12106</v>
      </c>
      <c r="KSE1907" s="2166">
        <v>0</v>
      </c>
      <c r="KSF1907" s="1230">
        <f t="shared" si="2441"/>
        <v>0</v>
      </c>
      <c r="KSG1907" s="1193"/>
      <c r="KSH1907" s="1193"/>
      <c r="KSI1907" s="2164" t="s">
        <v>786</v>
      </c>
      <c r="KSJ1907" s="1436" t="s">
        <v>745</v>
      </c>
      <c r="KSK1907" s="2165">
        <v>0</v>
      </c>
      <c r="KSL1907" s="2165">
        <v>12106</v>
      </c>
      <c r="KSM1907" s="2166">
        <v>0</v>
      </c>
      <c r="KSN1907" s="1230">
        <f t="shared" si="2443"/>
        <v>0</v>
      </c>
      <c r="KSO1907" s="1193"/>
      <c r="KSP1907" s="1193"/>
      <c r="KSQ1907" s="2164" t="s">
        <v>786</v>
      </c>
      <c r="KSR1907" s="1436" t="s">
        <v>745</v>
      </c>
      <c r="KSS1907" s="2165">
        <v>0</v>
      </c>
      <c r="KST1907" s="2165">
        <v>12106</v>
      </c>
      <c r="KSU1907" s="2166">
        <v>0</v>
      </c>
      <c r="KSV1907" s="1230">
        <f t="shared" si="2445"/>
        <v>0</v>
      </c>
      <c r="KSW1907" s="1193"/>
      <c r="KSX1907" s="1193"/>
      <c r="KSY1907" s="2164" t="s">
        <v>786</v>
      </c>
      <c r="KSZ1907" s="1436" t="s">
        <v>745</v>
      </c>
      <c r="KTA1907" s="2165">
        <v>0</v>
      </c>
      <c r="KTB1907" s="2165">
        <v>12106</v>
      </c>
      <c r="KTC1907" s="2166">
        <v>0</v>
      </c>
      <c r="KTD1907" s="1230">
        <f t="shared" si="2447"/>
        <v>0</v>
      </c>
      <c r="KTE1907" s="1193"/>
      <c r="KTF1907" s="1193"/>
      <c r="KTG1907" s="2164" t="s">
        <v>786</v>
      </c>
      <c r="KTH1907" s="1436" t="s">
        <v>745</v>
      </c>
      <c r="KTI1907" s="2165">
        <v>0</v>
      </c>
      <c r="KTJ1907" s="2165">
        <v>12106</v>
      </c>
      <c r="KTK1907" s="2166">
        <v>0</v>
      </c>
      <c r="KTL1907" s="1230">
        <f t="shared" si="2449"/>
        <v>0</v>
      </c>
      <c r="KTM1907" s="1193"/>
      <c r="KTN1907" s="1193"/>
      <c r="KTO1907" s="2164" t="s">
        <v>786</v>
      </c>
      <c r="KTP1907" s="1436" t="s">
        <v>745</v>
      </c>
      <c r="KTQ1907" s="2165">
        <v>0</v>
      </c>
      <c r="KTR1907" s="2165">
        <v>12106</v>
      </c>
      <c r="KTS1907" s="2166">
        <v>0</v>
      </c>
      <c r="KTT1907" s="1230">
        <f t="shared" si="2451"/>
        <v>0</v>
      </c>
      <c r="KTU1907" s="1193"/>
      <c r="KTV1907" s="1193"/>
      <c r="KTW1907" s="2164" t="s">
        <v>786</v>
      </c>
      <c r="KTX1907" s="1436" t="s">
        <v>745</v>
      </c>
      <c r="KTY1907" s="2165">
        <v>0</v>
      </c>
      <c r="KTZ1907" s="2165">
        <v>12106</v>
      </c>
      <c r="KUA1907" s="2166">
        <v>0</v>
      </c>
      <c r="KUB1907" s="1230">
        <f t="shared" si="2453"/>
        <v>0</v>
      </c>
      <c r="KUC1907" s="1193"/>
      <c r="KUD1907" s="1193"/>
      <c r="KUE1907" s="2164" t="s">
        <v>786</v>
      </c>
      <c r="KUF1907" s="1436" t="s">
        <v>745</v>
      </c>
      <c r="KUG1907" s="2165">
        <v>0</v>
      </c>
      <c r="KUH1907" s="2165">
        <v>12106</v>
      </c>
      <c r="KUI1907" s="2166">
        <v>0</v>
      </c>
      <c r="KUJ1907" s="1230">
        <f t="shared" si="2455"/>
        <v>0</v>
      </c>
      <c r="KUK1907" s="1193"/>
      <c r="KUL1907" s="1193"/>
      <c r="KUM1907" s="2164" t="s">
        <v>786</v>
      </c>
      <c r="KUN1907" s="1436" t="s">
        <v>745</v>
      </c>
      <c r="KUO1907" s="2165">
        <v>0</v>
      </c>
      <c r="KUP1907" s="2165">
        <v>12106</v>
      </c>
      <c r="KUQ1907" s="2166">
        <v>0</v>
      </c>
      <c r="KUR1907" s="1230">
        <f t="shared" si="2457"/>
        <v>0</v>
      </c>
      <c r="KUS1907" s="1193"/>
      <c r="KUT1907" s="1193"/>
      <c r="KUU1907" s="2164" t="s">
        <v>786</v>
      </c>
      <c r="KUV1907" s="1436" t="s">
        <v>745</v>
      </c>
      <c r="KUW1907" s="2165">
        <v>0</v>
      </c>
      <c r="KUX1907" s="2165">
        <v>12106</v>
      </c>
      <c r="KUY1907" s="2166">
        <v>0</v>
      </c>
      <c r="KUZ1907" s="1230">
        <f t="shared" si="2459"/>
        <v>0</v>
      </c>
      <c r="KVA1907" s="1193"/>
      <c r="KVB1907" s="1193"/>
      <c r="KVC1907" s="2164" t="s">
        <v>786</v>
      </c>
      <c r="KVD1907" s="1436" t="s">
        <v>745</v>
      </c>
      <c r="KVE1907" s="2165">
        <v>0</v>
      </c>
      <c r="KVF1907" s="2165">
        <v>12106</v>
      </c>
      <c r="KVG1907" s="2166">
        <v>0</v>
      </c>
      <c r="KVH1907" s="1230">
        <f t="shared" si="2461"/>
        <v>0</v>
      </c>
      <c r="KVI1907" s="1193"/>
      <c r="KVJ1907" s="1193"/>
      <c r="KVK1907" s="2164" t="s">
        <v>786</v>
      </c>
      <c r="KVL1907" s="1436" t="s">
        <v>745</v>
      </c>
      <c r="KVM1907" s="2165">
        <v>0</v>
      </c>
      <c r="KVN1907" s="2165">
        <v>12106</v>
      </c>
      <c r="KVO1907" s="2166">
        <v>0</v>
      </c>
      <c r="KVP1907" s="1230">
        <f t="shared" si="2463"/>
        <v>0</v>
      </c>
      <c r="KVQ1907" s="1193"/>
      <c r="KVR1907" s="1193"/>
      <c r="KVS1907" s="2164" t="s">
        <v>786</v>
      </c>
      <c r="KVT1907" s="1436" t="s">
        <v>745</v>
      </c>
      <c r="KVU1907" s="2165">
        <v>0</v>
      </c>
      <c r="KVV1907" s="2165">
        <v>12106</v>
      </c>
      <c r="KVW1907" s="2166">
        <v>0</v>
      </c>
      <c r="KVX1907" s="1230">
        <f t="shared" si="2465"/>
        <v>0</v>
      </c>
      <c r="KVY1907" s="1193"/>
      <c r="KVZ1907" s="1193"/>
      <c r="KWA1907" s="2164" t="s">
        <v>786</v>
      </c>
      <c r="KWB1907" s="1436" t="s">
        <v>745</v>
      </c>
      <c r="KWC1907" s="2165">
        <v>0</v>
      </c>
      <c r="KWD1907" s="2165">
        <v>12106</v>
      </c>
      <c r="KWE1907" s="2166">
        <v>0</v>
      </c>
      <c r="KWF1907" s="1230">
        <f t="shared" si="2467"/>
        <v>0</v>
      </c>
      <c r="KWG1907" s="1193"/>
      <c r="KWH1907" s="1193"/>
      <c r="KWI1907" s="2164" t="s">
        <v>786</v>
      </c>
      <c r="KWJ1907" s="1436" t="s">
        <v>745</v>
      </c>
      <c r="KWK1907" s="2165">
        <v>0</v>
      </c>
      <c r="KWL1907" s="2165">
        <v>12106</v>
      </c>
      <c r="KWM1907" s="2166">
        <v>0</v>
      </c>
      <c r="KWN1907" s="1230">
        <f t="shared" si="2469"/>
        <v>0</v>
      </c>
      <c r="KWO1907" s="1193"/>
      <c r="KWP1907" s="1193"/>
      <c r="KWQ1907" s="2164" t="s">
        <v>786</v>
      </c>
      <c r="KWR1907" s="1436" t="s">
        <v>745</v>
      </c>
      <c r="KWS1907" s="2165">
        <v>0</v>
      </c>
      <c r="KWT1907" s="2165">
        <v>12106</v>
      </c>
      <c r="KWU1907" s="2166">
        <v>0</v>
      </c>
      <c r="KWV1907" s="1230">
        <f t="shared" si="2471"/>
        <v>0</v>
      </c>
      <c r="KWW1907" s="1193"/>
      <c r="KWX1907" s="1193"/>
      <c r="KWY1907" s="2164" t="s">
        <v>786</v>
      </c>
      <c r="KWZ1907" s="1436" t="s">
        <v>745</v>
      </c>
      <c r="KXA1907" s="2165">
        <v>0</v>
      </c>
      <c r="KXB1907" s="2165">
        <v>12106</v>
      </c>
      <c r="KXC1907" s="2166">
        <v>0</v>
      </c>
      <c r="KXD1907" s="1230">
        <f t="shared" si="2473"/>
        <v>0</v>
      </c>
      <c r="KXE1907" s="1193"/>
      <c r="KXF1907" s="1193"/>
      <c r="KXG1907" s="2164" t="s">
        <v>786</v>
      </c>
      <c r="KXH1907" s="1436" t="s">
        <v>745</v>
      </c>
      <c r="KXI1907" s="2165">
        <v>0</v>
      </c>
      <c r="KXJ1907" s="2165">
        <v>12106</v>
      </c>
      <c r="KXK1907" s="2166">
        <v>0</v>
      </c>
      <c r="KXL1907" s="1230">
        <f t="shared" si="2475"/>
        <v>0</v>
      </c>
      <c r="KXM1907" s="1193"/>
      <c r="KXN1907" s="1193"/>
      <c r="KXO1907" s="2164" t="s">
        <v>786</v>
      </c>
      <c r="KXP1907" s="1436" t="s">
        <v>745</v>
      </c>
      <c r="KXQ1907" s="2165">
        <v>0</v>
      </c>
      <c r="KXR1907" s="2165">
        <v>12106</v>
      </c>
      <c r="KXS1907" s="2166">
        <v>0</v>
      </c>
      <c r="KXT1907" s="1230">
        <f t="shared" si="2477"/>
        <v>0</v>
      </c>
      <c r="KXU1907" s="1193"/>
      <c r="KXV1907" s="1193"/>
      <c r="KXW1907" s="2164" t="s">
        <v>786</v>
      </c>
      <c r="KXX1907" s="1436" t="s">
        <v>745</v>
      </c>
      <c r="KXY1907" s="2165">
        <v>0</v>
      </c>
      <c r="KXZ1907" s="2165">
        <v>12106</v>
      </c>
      <c r="KYA1907" s="2166">
        <v>0</v>
      </c>
      <c r="KYB1907" s="1230">
        <f t="shared" si="2479"/>
        <v>0</v>
      </c>
      <c r="KYC1907" s="1193"/>
      <c r="KYD1907" s="1193"/>
      <c r="KYE1907" s="2164" t="s">
        <v>786</v>
      </c>
      <c r="KYF1907" s="1436" t="s">
        <v>745</v>
      </c>
      <c r="KYG1907" s="2165">
        <v>0</v>
      </c>
      <c r="KYH1907" s="2165">
        <v>12106</v>
      </c>
      <c r="KYI1907" s="2166">
        <v>0</v>
      </c>
      <c r="KYJ1907" s="1230">
        <f t="shared" si="2481"/>
        <v>0</v>
      </c>
      <c r="KYK1907" s="1193"/>
      <c r="KYL1907" s="1193"/>
      <c r="KYM1907" s="2164" t="s">
        <v>786</v>
      </c>
      <c r="KYN1907" s="1436" t="s">
        <v>745</v>
      </c>
      <c r="KYO1907" s="2165">
        <v>0</v>
      </c>
      <c r="KYP1907" s="2165">
        <v>12106</v>
      </c>
      <c r="KYQ1907" s="2166">
        <v>0</v>
      </c>
      <c r="KYR1907" s="1230">
        <f t="shared" si="2483"/>
        <v>0</v>
      </c>
      <c r="KYS1907" s="1193"/>
      <c r="KYT1907" s="1193"/>
      <c r="KYU1907" s="2164" t="s">
        <v>786</v>
      </c>
      <c r="KYV1907" s="1436" t="s">
        <v>745</v>
      </c>
      <c r="KYW1907" s="2165">
        <v>0</v>
      </c>
      <c r="KYX1907" s="2165">
        <v>12106</v>
      </c>
      <c r="KYY1907" s="2166">
        <v>0</v>
      </c>
      <c r="KYZ1907" s="1230">
        <f t="shared" si="2485"/>
        <v>0</v>
      </c>
      <c r="KZA1907" s="1193"/>
      <c r="KZB1907" s="1193"/>
      <c r="KZC1907" s="2164" t="s">
        <v>786</v>
      </c>
      <c r="KZD1907" s="1436" t="s">
        <v>745</v>
      </c>
      <c r="KZE1907" s="2165">
        <v>0</v>
      </c>
      <c r="KZF1907" s="2165">
        <v>12106</v>
      </c>
      <c r="KZG1907" s="2166">
        <v>0</v>
      </c>
      <c r="KZH1907" s="1230">
        <f t="shared" si="2487"/>
        <v>0</v>
      </c>
      <c r="KZI1907" s="1193"/>
      <c r="KZJ1907" s="1193"/>
      <c r="KZK1907" s="2164" t="s">
        <v>786</v>
      </c>
      <c r="KZL1907" s="1436" t="s">
        <v>745</v>
      </c>
      <c r="KZM1907" s="2165">
        <v>0</v>
      </c>
      <c r="KZN1907" s="2165">
        <v>12106</v>
      </c>
      <c r="KZO1907" s="2166">
        <v>0</v>
      </c>
      <c r="KZP1907" s="1230">
        <f t="shared" si="2489"/>
        <v>0</v>
      </c>
      <c r="KZQ1907" s="1193"/>
      <c r="KZR1907" s="1193"/>
      <c r="KZS1907" s="2164" t="s">
        <v>786</v>
      </c>
      <c r="KZT1907" s="1436" t="s">
        <v>745</v>
      </c>
      <c r="KZU1907" s="2165">
        <v>0</v>
      </c>
      <c r="KZV1907" s="2165">
        <v>12106</v>
      </c>
      <c r="KZW1907" s="2166">
        <v>0</v>
      </c>
      <c r="KZX1907" s="1230">
        <f t="shared" si="2491"/>
        <v>0</v>
      </c>
      <c r="KZY1907" s="1193"/>
      <c r="KZZ1907" s="1193"/>
      <c r="LAA1907" s="2164" t="s">
        <v>786</v>
      </c>
      <c r="LAB1907" s="1436" t="s">
        <v>745</v>
      </c>
      <c r="LAC1907" s="2165">
        <v>0</v>
      </c>
      <c r="LAD1907" s="2165">
        <v>12106</v>
      </c>
      <c r="LAE1907" s="2166">
        <v>0</v>
      </c>
      <c r="LAF1907" s="1230">
        <f t="shared" si="2493"/>
        <v>0</v>
      </c>
      <c r="LAG1907" s="1193"/>
      <c r="LAH1907" s="1193"/>
      <c r="LAI1907" s="2164" t="s">
        <v>786</v>
      </c>
      <c r="LAJ1907" s="1436" t="s">
        <v>745</v>
      </c>
      <c r="LAK1907" s="2165">
        <v>0</v>
      </c>
      <c r="LAL1907" s="2165">
        <v>12106</v>
      </c>
      <c r="LAM1907" s="2166">
        <v>0</v>
      </c>
      <c r="LAN1907" s="1230">
        <f t="shared" si="2495"/>
        <v>0</v>
      </c>
      <c r="LAO1907" s="1193"/>
      <c r="LAP1907" s="1193"/>
      <c r="LAQ1907" s="2164" t="s">
        <v>786</v>
      </c>
      <c r="LAR1907" s="1436" t="s">
        <v>745</v>
      </c>
      <c r="LAS1907" s="2165">
        <v>0</v>
      </c>
      <c r="LAT1907" s="2165">
        <v>12106</v>
      </c>
      <c r="LAU1907" s="2166">
        <v>0</v>
      </c>
      <c r="LAV1907" s="1230">
        <f t="shared" si="2497"/>
        <v>0</v>
      </c>
      <c r="LAW1907" s="1193"/>
      <c r="LAX1907" s="1193"/>
      <c r="LAY1907" s="2164" t="s">
        <v>786</v>
      </c>
      <c r="LAZ1907" s="1436" t="s">
        <v>745</v>
      </c>
      <c r="LBA1907" s="2165">
        <v>0</v>
      </c>
      <c r="LBB1907" s="2165">
        <v>12106</v>
      </c>
      <c r="LBC1907" s="2166">
        <v>0</v>
      </c>
      <c r="LBD1907" s="1230">
        <f t="shared" si="2499"/>
        <v>0</v>
      </c>
      <c r="LBE1907" s="1193"/>
      <c r="LBF1907" s="1193"/>
      <c r="LBG1907" s="2164" t="s">
        <v>786</v>
      </c>
      <c r="LBH1907" s="1436" t="s">
        <v>745</v>
      </c>
      <c r="LBI1907" s="2165">
        <v>0</v>
      </c>
      <c r="LBJ1907" s="2165">
        <v>12106</v>
      </c>
      <c r="LBK1907" s="2166">
        <v>0</v>
      </c>
      <c r="LBL1907" s="1230">
        <f t="shared" si="2501"/>
        <v>0</v>
      </c>
      <c r="LBM1907" s="1193"/>
      <c r="LBN1907" s="1193"/>
      <c r="LBO1907" s="2164" t="s">
        <v>786</v>
      </c>
      <c r="LBP1907" s="1436" t="s">
        <v>745</v>
      </c>
      <c r="LBQ1907" s="2165">
        <v>0</v>
      </c>
      <c r="LBR1907" s="2165">
        <v>12106</v>
      </c>
      <c r="LBS1907" s="2166">
        <v>0</v>
      </c>
      <c r="LBT1907" s="1230">
        <f t="shared" si="2503"/>
        <v>0</v>
      </c>
      <c r="LBU1907" s="1193"/>
      <c r="LBV1907" s="1193"/>
      <c r="LBW1907" s="2164" t="s">
        <v>786</v>
      </c>
      <c r="LBX1907" s="1436" t="s">
        <v>745</v>
      </c>
      <c r="LBY1907" s="2165">
        <v>0</v>
      </c>
      <c r="LBZ1907" s="2165">
        <v>12106</v>
      </c>
      <c r="LCA1907" s="2166">
        <v>0</v>
      </c>
      <c r="LCB1907" s="1230">
        <f t="shared" si="2505"/>
        <v>0</v>
      </c>
      <c r="LCC1907" s="1193"/>
      <c r="LCD1907" s="1193"/>
      <c r="LCE1907" s="2164" t="s">
        <v>786</v>
      </c>
      <c r="LCF1907" s="1436" t="s">
        <v>745</v>
      </c>
      <c r="LCG1907" s="2165">
        <v>0</v>
      </c>
      <c r="LCH1907" s="2165">
        <v>12106</v>
      </c>
      <c r="LCI1907" s="2166">
        <v>0</v>
      </c>
      <c r="LCJ1907" s="1230">
        <f t="shared" si="2507"/>
        <v>0</v>
      </c>
      <c r="LCK1907" s="1193"/>
      <c r="LCL1907" s="1193"/>
      <c r="LCM1907" s="2164" t="s">
        <v>786</v>
      </c>
      <c r="LCN1907" s="1436" t="s">
        <v>745</v>
      </c>
      <c r="LCO1907" s="2165">
        <v>0</v>
      </c>
      <c r="LCP1907" s="2165">
        <v>12106</v>
      </c>
      <c r="LCQ1907" s="2166">
        <v>0</v>
      </c>
      <c r="LCR1907" s="1230">
        <f t="shared" si="2509"/>
        <v>0</v>
      </c>
      <c r="LCS1907" s="1193"/>
      <c r="LCT1907" s="1193"/>
      <c r="LCU1907" s="2164" t="s">
        <v>786</v>
      </c>
      <c r="LCV1907" s="1436" t="s">
        <v>745</v>
      </c>
      <c r="LCW1907" s="2165">
        <v>0</v>
      </c>
      <c r="LCX1907" s="2165">
        <v>12106</v>
      </c>
      <c r="LCY1907" s="2166">
        <v>0</v>
      </c>
      <c r="LCZ1907" s="1230">
        <f t="shared" si="2511"/>
        <v>0</v>
      </c>
      <c r="LDA1907" s="1193"/>
      <c r="LDB1907" s="1193"/>
      <c r="LDC1907" s="2164" t="s">
        <v>786</v>
      </c>
      <c r="LDD1907" s="1436" t="s">
        <v>745</v>
      </c>
      <c r="LDE1907" s="2165">
        <v>0</v>
      </c>
      <c r="LDF1907" s="2165">
        <v>12106</v>
      </c>
      <c r="LDG1907" s="2166">
        <v>0</v>
      </c>
      <c r="LDH1907" s="1230">
        <f t="shared" si="2513"/>
        <v>0</v>
      </c>
      <c r="LDI1907" s="1193"/>
      <c r="LDJ1907" s="1193"/>
      <c r="LDK1907" s="2164" t="s">
        <v>786</v>
      </c>
      <c r="LDL1907" s="1436" t="s">
        <v>745</v>
      </c>
      <c r="LDM1907" s="2165">
        <v>0</v>
      </c>
      <c r="LDN1907" s="2165">
        <v>12106</v>
      </c>
      <c r="LDO1907" s="2166">
        <v>0</v>
      </c>
      <c r="LDP1907" s="1230">
        <f t="shared" si="2515"/>
        <v>0</v>
      </c>
      <c r="LDQ1907" s="1193"/>
      <c r="LDR1907" s="1193"/>
      <c r="LDS1907" s="2164" t="s">
        <v>786</v>
      </c>
      <c r="LDT1907" s="1436" t="s">
        <v>745</v>
      </c>
      <c r="LDU1907" s="2165">
        <v>0</v>
      </c>
      <c r="LDV1907" s="2165">
        <v>12106</v>
      </c>
      <c r="LDW1907" s="2166">
        <v>0</v>
      </c>
      <c r="LDX1907" s="1230">
        <f t="shared" si="2517"/>
        <v>0</v>
      </c>
      <c r="LDY1907" s="1193"/>
      <c r="LDZ1907" s="1193"/>
      <c r="LEA1907" s="2164" t="s">
        <v>786</v>
      </c>
      <c r="LEB1907" s="1436" t="s">
        <v>745</v>
      </c>
      <c r="LEC1907" s="2165">
        <v>0</v>
      </c>
      <c r="LED1907" s="2165">
        <v>12106</v>
      </c>
      <c r="LEE1907" s="2166">
        <v>0</v>
      </c>
      <c r="LEF1907" s="1230">
        <f t="shared" si="2519"/>
        <v>0</v>
      </c>
      <c r="LEG1907" s="1193"/>
      <c r="LEH1907" s="1193"/>
      <c r="LEI1907" s="2164" t="s">
        <v>786</v>
      </c>
      <c r="LEJ1907" s="1436" t="s">
        <v>745</v>
      </c>
      <c r="LEK1907" s="2165">
        <v>0</v>
      </c>
      <c r="LEL1907" s="2165">
        <v>12106</v>
      </c>
      <c r="LEM1907" s="2166">
        <v>0</v>
      </c>
      <c r="LEN1907" s="1230">
        <f t="shared" si="2521"/>
        <v>0</v>
      </c>
      <c r="LEO1907" s="1193"/>
      <c r="LEP1907" s="1193"/>
      <c r="LEQ1907" s="2164" t="s">
        <v>786</v>
      </c>
      <c r="LER1907" s="1436" t="s">
        <v>745</v>
      </c>
      <c r="LES1907" s="2165">
        <v>0</v>
      </c>
      <c r="LET1907" s="2165">
        <v>12106</v>
      </c>
      <c r="LEU1907" s="2166">
        <v>0</v>
      </c>
      <c r="LEV1907" s="1230">
        <f t="shared" si="2523"/>
        <v>0</v>
      </c>
      <c r="LEW1907" s="1193"/>
      <c r="LEX1907" s="1193"/>
      <c r="LEY1907" s="2164" t="s">
        <v>786</v>
      </c>
      <c r="LEZ1907" s="1436" t="s">
        <v>745</v>
      </c>
      <c r="LFA1907" s="2165">
        <v>0</v>
      </c>
      <c r="LFB1907" s="2165">
        <v>12106</v>
      </c>
      <c r="LFC1907" s="2166">
        <v>0</v>
      </c>
      <c r="LFD1907" s="1230">
        <f t="shared" si="2525"/>
        <v>0</v>
      </c>
      <c r="LFE1907" s="1193"/>
      <c r="LFF1907" s="1193"/>
      <c r="LFG1907" s="2164" t="s">
        <v>786</v>
      </c>
      <c r="LFH1907" s="1436" t="s">
        <v>745</v>
      </c>
      <c r="LFI1907" s="2165">
        <v>0</v>
      </c>
      <c r="LFJ1907" s="2165">
        <v>12106</v>
      </c>
      <c r="LFK1907" s="2166">
        <v>0</v>
      </c>
      <c r="LFL1907" s="1230">
        <f t="shared" si="2527"/>
        <v>0</v>
      </c>
      <c r="LFM1907" s="1193"/>
      <c r="LFN1907" s="1193"/>
      <c r="LFO1907" s="2164" t="s">
        <v>786</v>
      </c>
      <c r="LFP1907" s="1436" t="s">
        <v>745</v>
      </c>
      <c r="LFQ1907" s="2165">
        <v>0</v>
      </c>
      <c r="LFR1907" s="2165">
        <v>12106</v>
      </c>
      <c r="LFS1907" s="2166">
        <v>0</v>
      </c>
      <c r="LFT1907" s="1230">
        <f t="shared" si="2529"/>
        <v>0</v>
      </c>
      <c r="LFU1907" s="1193"/>
      <c r="LFV1907" s="1193"/>
      <c r="LFW1907" s="2164" t="s">
        <v>786</v>
      </c>
      <c r="LFX1907" s="1436" t="s">
        <v>745</v>
      </c>
      <c r="LFY1907" s="2165">
        <v>0</v>
      </c>
      <c r="LFZ1907" s="2165">
        <v>12106</v>
      </c>
      <c r="LGA1907" s="2166">
        <v>0</v>
      </c>
      <c r="LGB1907" s="1230">
        <f t="shared" si="2531"/>
        <v>0</v>
      </c>
      <c r="LGC1907" s="1193"/>
      <c r="LGD1907" s="1193"/>
      <c r="LGE1907" s="2164" t="s">
        <v>786</v>
      </c>
      <c r="LGF1907" s="1436" t="s">
        <v>745</v>
      </c>
      <c r="LGG1907" s="2165">
        <v>0</v>
      </c>
      <c r="LGH1907" s="2165">
        <v>12106</v>
      </c>
      <c r="LGI1907" s="2166">
        <v>0</v>
      </c>
      <c r="LGJ1907" s="1230">
        <f t="shared" si="2533"/>
        <v>0</v>
      </c>
      <c r="LGK1907" s="1193"/>
      <c r="LGL1907" s="1193"/>
      <c r="LGM1907" s="2164" t="s">
        <v>786</v>
      </c>
      <c r="LGN1907" s="1436" t="s">
        <v>745</v>
      </c>
      <c r="LGO1907" s="2165">
        <v>0</v>
      </c>
      <c r="LGP1907" s="2165">
        <v>12106</v>
      </c>
      <c r="LGQ1907" s="2166">
        <v>0</v>
      </c>
      <c r="LGR1907" s="1230">
        <f t="shared" si="2535"/>
        <v>0</v>
      </c>
      <c r="LGS1907" s="1193"/>
      <c r="LGT1907" s="1193"/>
      <c r="LGU1907" s="2164" t="s">
        <v>786</v>
      </c>
      <c r="LGV1907" s="1436" t="s">
        <v>745</v>
      </c>
      <c r="LGW1907" s="2165">
        <v>0</v>
      </c>
      <c r="LGX1907" s="2165">
        <v>12106</v>
      </c>
      <c r="LGY1907" s="2166">
        <v>0</v>
      </c>
      <c r="LGZ1907" s="1230">
        <f t="shared" si="2537"/>
        <v>0</v>
      </c>
      <c r="LHA1907" s="1193"/>
      <c r="LHB1907" s="1193"/>
      <c r="LHC1907" s="2164" t="s">
        <v>786</v>
      </c>
      <c r="LHD1907" s="1436" t="s">
        <v>745</v>
      </c>
      <c r="LHE1907" s="2165">
        <v>0</v>
      </c>
      <c r="LHF1907" s="2165">
        <v>12106</v>
      </c>
      <c r="LHG1907" s="2166">
        <v>0</v>
      </c>
      <c r="LHH1907" s="1230">
        <f t="shared" si="2539"/>
        <v>0</v>
      </c>
      <c r="LHI1907" s="1193"/>
      <c r="LHJ1907" s="1193"/>
      <c r="LHK1907" s="2164" t="s">
        <v>786</v>
      </c>
      <c r="LHL1907" s="1436" t="s">
        <v>745</v>
      </c>
      <c r="LHM1907" s="2165">
        <v>0</v>
      </c>
      <c r="LHN1907" s="2165">
        <v>12106</v>
      </c>
      <c r="LHO1907" s="2166">
        <v>0</v>
      </c>
      <c r="LHP1907" s="1230">
        <f t="shared" si="2541"/>
        <v>0</v>
      </c>
      <c r="LHQ1907" s="1193"/>
      <c r="LHR1907" s="1193"/>
      <c r="LHS1907" s="2164" t="s">
        <v>786</v>
      </c>
      <c r="LHT1907" s="1436" t="s">
        <v>745</v>
      </c>
      <c r="LHU1907" s="2165">
        <v>0</v>
      </c>
      <c r="LHV1907" s="2165">
        <v>12106</v>
      </c>
      <c r="LHW1907" s="2166">
        <v>0</v>
      </c>
      <c r="LHX1907" s="1230">
        <f t="shared" si="2543"/>
        <v>0</v>
      </c>
      <c r="LHY1907" s="1193"/>
      <c r="LHZ1907" s="1193"/>
      <c r="LIA1907" s="2164" t="s">
        <v>786</v>
      </c>
      <c r="LIB1907" s="1436" t="s">
        <v>745</v>
      </c>
      <c r="LIC1907" s="2165">
        <v>0</v>
      </c>
      <c r="LID1907" s="2165">
        <v>12106</v>
      </c>
      <c r="LIE1907" s="2166">
        <v>0</v>
      </c>
      <c r="LIF1907" s="1230">
        <f t="shared" si="2545"/>
        <v>0</v>
      </c>
      <c r="LIG1907" s="1193"/>
      <c r="LIH1907" s="1193"/>
      <c r="LII1907" s="2164" t="s">
        <v>786</v>
      </c>
      <c r="LIJ1907" s="1436" t="s">
        <v>745</v>
      </c>
      <c r="LIK1907" s="2165">
        <v>0</v>
      </c>
      <c r="LIL1907" s="2165">
        <v>12106</v>
      </c>
      <c r="LIM1907" s="2166">
        <v>0</v>
      </c>
      <c r="LIN1907" s="1230">
        <f t="shared" si="2547"/>
        <v>0</v>
      </c>
      <c r="LIO1907" s="1193"/>
      <c r="LIP1907" s="1193"/>
      <c r="LIQ1907" s="2164" t="s">
        <v>786</v>
      </c>
      <c r="LIR1907" s="1436" t="s">
        <v>745</v>
      </c>
      <c r="LIS1907" s="2165">
        <v>0</v>
      </c>
      <c r="LIT1907" s="2165">
        <v>12106</v>
      </c>
      <c r="LIU1907" s="2166">
        <v>0</v>
      </c>
      <c r="LIV1907" s="1230">
        <f t="shared" si="2549"/>
        <v>0</v>
      </c>
      <c r="LIW1907" s="1193"/>
      <c r="LIX1907" s="1193"/>
      <c r="LIY1907" s="2164" t="s">
        <v>786</v>
      </c>
      <c r="LIZ1907" s="1436" t="s">
        <v>745</v>
      </c>
      <c r="LJA1907" s="2165">
        <v>0</v>
      </c>
      <c r="LJB1907" s="2165">
        <v>12106</v>
      </c>
      <c r="LJC1907" s="2166">
        <v>0</v>
      </c>
      <c r="LJD1907" s="1230">
        <f t="shared" si="2551"/>
        <v>0</v>
      </c>
      <c r="LJE1907" s="1193"/>
      <c r="LJF1907" s="1193"/>
      <c r="LJG1907" s="2164" t="s">
        <v>786</v>
      </c>
      <c r="LJH1907" s="1436" t="s">
        <v>745</v>
      </c>
      <c r="LJI1907" s="2165">
        <v>0</v>
      </c>
      <c r="LJJ1907" s="2165">
        <v>12106</v>
      </c>
      <c r="LJK1907" s="2166">
        <v>0</v>
      </c>
      <c r="LJL1907" s="1230">
        <f t="shared" si="2553"/>
        <v>0</v>
      </c>
      <c r="LJM1907" s="1193"/>
      <c r="LJN1907" s="1193"/>
      <c r="LJO1907" s="2164" t="s">
        <v>786</v>
      </c>
      <c r="LJP1907" s="1436" t="s">
        <v>745</v>
      </c>
      <c r="LJQ1907" s="2165">
        <v>0</v>
      </c>
      <c r="LJR1907" s="2165">
        <v>12106</v>
      </c>
      <c r="LJS1907" s="2166">
        <v>0</v>
      </c>
      <c r="LJT1907" s="1230">
        <f t="shared" si="2555"/>
        <v>0</v>
      </c>
      <c r="LJU1907" s="1193"/>
      <c r="LJV1907" s="1193"/>
      <c r="LJW1907" s="2164" t="s">
        <v>786</v>
      </c>
      <c r="LJX1907" s="1436" t="s">
        <v>745</v>
      </c>
      <c r="LJY1907" s="2165">
        <v>0</v>
      </c>
      <c r="LJZ1907" s="2165">
        <v>12106</v>
      </c>
      <c r="LKA1907" s="2166">
        <v>0</v>
      </c>
      <c r="LKB1907" s="1230">
        <f t="shared" si="2557"/>
        <v>0</v>
      </c>
      <c r="LKC1907" s="1193"/>
      <c r="LKD1907" s="1193"/>
      <c r="LKE1907" s="2164" t="s">
        <v>786</v>
      </c>
      <c r="LKF1907" s="1436" t="s">
        <v>745</v>
      </c>
      <c r="LKG1907" s="2165">
        <v>0</v>
      </c>
      <c r="LKH1907" s="2165">
        <v>12106</v>
      </c>
      <c r="LKI1907" s="2166">
        <v>0</v>
      </c>
      <c r="LKJ1907" s="1230">
        <f t="shared" si="2559"/>
        <v>0</v>
      </c>
      <c r="LKK1907" s="1193"/>
      <c r="LKL1907" s="1193"/>
      <c r="LKM1907" s="2164" t="s">
        <v>786</v>
      </c>
      <c r="LKN1907" s="1436" t="s">
        <v>745</v>
      </c>
      <c r="LKO1907" s="2165">
        <v>0</v>
      </c>
      <c r="LKP1907" s="2165">
        <v>12106</v>
      </c>
      <c r="LKQ1907" s="2166">
        <v>0</v>
      </c>
      <c r="LKR1907" s="1230">
        <f t="shared" si="2561"/>
        <v>0</v>
      </c>
      <c r="LKS1907" s="1193"/>
      <c r="LKT1907" s="1193"/>
      <c r="LKU1907" s="2164" t="s">
        <v>786</v>
      </c>
      <c r="LKV1907" s="1436" t="s">
        <v>745</v>
      </c>
      <c r="LKW1907" s="2165">
        <v>0</v>
      </c>
      <c r="LKX1907" s="2165">
        <v>12106</v>
      </c>
      <c r="LKY1907" s="2166">
        <v>0</v>
      </c>
      <c r="LKZ1907" s="1230">
        <f t="shared" si="2563"/>
        <v>0</v>
      </c>
      <c r="LLA1907" s="1193"/>
      <c r="LLB1907" s="1193"/>
      <c r="LLC1907" s="2164" t="s">
        <v>786</v>
      </c>
      <c r="LLD1907" s="1436" t="s">
        <v>745</v>
      </c>
      <c r="LLE1907" s="2165">
        <v>0</v>
      </c>
      <c r="LLF1907" s="2165">
        <v>12106</v>
      </c>
      <c r="LLG1907" s="2166">
        <v>0</v>
      </c>
      <c r="LLH1907" s="1230">
        <f t="shared" si="2565"/>
        <v>0</v>
      </c>
      <c r="LLI1907" s="1193"/>
      <c r="LLJ1907" s="1193"/>
      <c r="LLK1907" s="2164" t="s">
        <v>786</v>
      </c>
      <c r="LLL1907" s="1436" t="s">
        <v>745</v>
      </c>
      <c r="LLM1907" s="2165">
        <v>0</v>
      </c>
      <c r="LLN1907" s="2165">
        <v>12106</v>
      </c>
      <c r="LLO1907" s="2166">
        <v>0</v>
      </c>
      <c r="LLP1907" s="1230">
        <f t="shared" si="2567"/>
        <v>0</v>
      </c>
      <c r="LLQ1907" s="1193"/>
      <c r="LLR1907" s="1193"/>
      <c r="LLS1907" s="2164" t="s">
        <v>786</v>
      </c>
      <c r="LLT1907" s="1436" t="s">
        <v>745</v>
      </c>
      <c r="LLU1907" s="2165">
        <v>0</v>
      </c>
      <c r="LLV1907" s="2165">
        <v>12106</v>
      </c>
      <c r="LLW1907" s="2166">
        <v>0</v>
      </c>
      <c r="LLX1907" s="1230">
        <f t="shared" si="2569"/>
        <v>0</v>
      </c>
      <c r="LLY1907" s="1193"/>
      <c r="LLZ1907" s="1193"/>
      <c r="LMA1907" s="2164" t="s">
        <v>786</v>
      </c>
      <c r="LMB1907" s="1436" t="s">
        <v>745</v>
      </c>
      <c r="LMC1907" s="2165">
        <v>0</v>
      </c>
      <c r="LMD1907" s="2165">
        <v>12106</v>
      </c>
      <c r="LME1907" s="2166">
        <v>0</v>
      </c>
      <c r="LMF1907" s="1230">
        <f t="shared" si="2571"/>
        <v>0</v>
      </c>
      <c r="LMG1907" s="1193"/>
      <c r="LMH1907" s="1193"/>
      <c r="LMI1907" s="2164" t="s">
        <v>786</v>
      </c>
      <c r="LMJ1907" s="1436" t="s">
        <v>745</v>
      </c>
      <c r="LMK1907" s="2165">
        <v>0</v>
      </c>
      <c r="LML1907" s="2165">
        <v>12106</v>
      </c>
      <c r="LMM1907" s="2166">
        <v>0</v>
      </c>
      <c r="LMN1907" s="1230">
        <f t="shared" si="2573"/>
        <v>0</v>
      </c>
      <c r="LMO1907" s="1193"/>
      <c r="LMP1907" s="1193"/>
      <c r="LMQ1907" s="2164" t="s">
        <v>786</v>
      </c>
      <c r="LMR1907" s="1436" t="s">
        <v>745</v>
      </c>
      <c r="LMS1907" s="2165">
        <v>0</v>
      </c>
      <c r="LMT1907" s="2165">
        <v>12106</v>
      </c>
      <c r="LMU1907" s="2166">
        <v>0</v>
      </c>
      <c r="LMV1907" s="1230">
        <f t="shared" si="2575"/>
        <v>0</v>
      </c>
      <c r="LMW1907" s="1193"/>
      <c r="LMX1907" s="1193"/>
      <c r="LMY1907" s="2164" t="s">
        <v>786</v>
      </c>
      <c r="LMZ1907" s="1436" t="s">
        <v>745</v>
      </c>
      <c r="LNA1907" s="2165">
        <v>0</v>
      </c>
      <c r="LNB1907" s="2165">
        <v>12106</v>
      </c>
      <c r="LNC1907" s="2166">
        <v>0</v>
      </c>
      <c r="LND1907" s="1230">
        <f t="shared" si="2577"/>
        <v>0</v>
      </c>
      <c r="LNE1907" s="1193"/>
      <c r="LNF1907" s="1193"/>
      <c r="LNG1907" s="2164" t="s">
        <v>786</v>
      </c>
      <c r="LNH1907" s="1436" t="s">
        <v>745</v>
      </c>
      <c r="LNI1907" s="2165">
        <v>0</v>
      </c>
      <c r="LNJ1907" s="2165">
        <v>12106</v>
      </c>
      <c r="LNK1907" s="2166">
        <v>0</v>
      </c>
      <c r="LNL1907" s="1230">
        <f t="shared" si="2579"/>
        <v>0</v>
      </c>
      <c r="LNM1907" s="1193"/>
      <c r="LNN1907" s="1193"/>
      <c r="LNO1907" s="2164" t="s">
        <v>786</v>
      </c>
      <c r="LNP1907" s="1436" t="s">
        <v>745</v>
      </c>
      <c r="LNQ1907" s="2165">
        <v>0</v>
      </c>
      <c r="LNR1907" s="2165">
        <v>12106</v>
      </c>
      <c r="LNS1907" s="2166">
        <v>0</v>
      </c>
      <c r="LNT1907" s="1230">
        <f t="shared" si="2581"/>
        <v>0</v>
      </c>
      <c r="LNU1907" s="1193"/>
      <c r="LNV1907" s="1193"/>
      <c r="LNW1907" s="2164" t="s">
        <v>786</v>
      </c>
      <c r="LNX1907" s="1436" t="s">
        <v>745</v>
      </c>
      <c r="LNY1907" s="2165">
        <v>0</v>
      </c>
      <c r="LNZ1907" s="2165">
        <v>12106</v>
      </c>
      <c r="LOA1907" s="2166">
        <v>0</v>
      </c>
      <c r="LOB1907" s="1230">
        <f t="shared" si="2583"/>
        <v>0</v>
      </c>
      <c r="LOC1907" s="1193"/>
      <c r="LOD1907" s="1193"/>
      <c r="LOE1907" s="2164" t="s">
        <v>786</v>
      </c>
      <c r="LOF1907" s="1436" t="s">
        <v>745</v>
      </c>
      <c r="LOG1907" s="2165">
        <v>0</v>
      </c>
      <c r="LOH1907" s="2165">
        <v>12106</v>
      </c>
      <c r="LOI1907" s="2166">
        <v>0</v>
      </c>
      <c r="LOJ1907" s="1230">
        <f t="shared" si="2585"/>
        <v>0</v>
      </c>
      <c r="LOK1907" s="1193"/>
      <c r="LOL1907" s="1193"/>
      <c r="LOM1907" s="2164" t="s">
        <v>786</v>
      </c>
      <c r="LON1907" s="1436" t="s">
        <v>745</v>
      </c>
      <c r="LOO1907" s="2165">
        <v>0</v>
      </c>
      <c r="LOP1907" s="2165">
        <v>12106</v>
      </c>
      <c r="LOQ1907" s="2166">
        <v>0</v>
      </c>
      <c r="LOR1907" s="1230">
        <f t="shared" si="2587"/>
        <v>0</v>
      </c>
      <c r="LOS1907" s="1193"/>
      <c r="LOT1907" s="1193"/>
      <c r="LOU1907" s="2164" t="s">
        <v>786</v>
      </c>
      <c r="LOV1907" s="1436" t="s">
        <v>745</v>
      </c>
      <c r="LOW1907" s="2165">
        <v>0</v>
      </c>
      <c r="LOX1907" s="2165">
        <v>12106</v>
      </c>
      <c r="LOY1907" s="2166">
        <v>0</v>
      </c>
      <c r="LOZ1907" s="1230">
        <f t="shared" si="2589"/>
        <v>0</v>
      </c>
      <c r="LPA1907" s="1193"/>
      <c r="LPB1907" s="1193"/>
      <c r="LPC1907" s="2164" t="s">
        <v>786</v>
      </c>
      <c r="LPD1907" s="1436" t="s">
        <v>745</v>
      </c>
      <c r="LPE1907" s="2165">
        <v>0</v>
      </c>
      <c r="LPF1907" s="2165">
        <v>12106</v>
      </c>
      <c r="LPG1907" s="2166">
        <v>0</v>
      </c>
      <c r="LPH1907" s="1230">
        <f t="shared" si="2591"/>
        <v>0</v>
      </c>
      <c r="LPI1907" s="1193"/>
      <c r="LPJ1907" s="1193"/>
      <c r="LPK1907" s="2164" t="s">
        <v>786</v>
      </c>
      <c r="LPL1907" s="1436" t="s">
        <v>745</v>
      </c>
      <c r="LPM1907" s="2165">
        <v>0</v>
      </c>
      <c r="LPN1907" s="2165">
        <v>12106</v>
      </c>
      <c r="LPO1907" s="2166">
        <v>0</v>
      </c>
      <c r="LPP1907" s="1230">
        <f t="shared" si="2593"/>
        <v>0</v>
      </c>
      <c r="LPQ1907" s="1193"/>
      <c r="LPR1907" s="1193"/>
      <c r="LPS1907" s="2164" t="s">
        <v>786</v>
      </c>
      <c r="LPT1907" s="1436" t="s">
        <v>745</v>
      </c>
      <c r="LPU1907" s="2165">
        <v>0</v>
      </c>
      <c r="LPV1907" s="2165">
        <v>12106</v>
      </c>
      <c r="LPW1907" s="2166">
        <v>0</v>
      </c>
      <c r="LPX1907" s="1230">
        <f t="shared" si="2595"/>
        <v>0</v>
      </c>
      <c r="LPY1907" s="1193"/>
      <c r="LPZ1907" s="1193"/>
      <c r="LQA1907" s="2164" t="s">
        <v>786</v>
      </c>
      <c r="LQB1907" s="1436" t="s">
        <v>745</v>
      </c>
      <c r="LQC1907" s="2165">
        <v>0</v>
      </c>
      <c r="LQD1907" s="2165">
        <v>12106</v>
      </c>
      <c r="LQE1907" s="2166">
        <v>0</v>
      </c>
      <c r="LQF1907" s="1230">
        <f t="shared" si="2597"/>
        <v>0</v>
      </c>
      <c r="LQG1907" s="1193"/>
      <c r="LQH1907" s="1193"/>
      <c r="LQI1907" s="2164" t="s">
        <v>786</v>
      </c>
      <c r="LQJ1907" s="1436" t="s">
        <v>745</v>
      </c>
      <c r="LQK1907" s="2165">
        <v>0</v>
      </c>
      <c r="LQL1907" s="2165">
        <v>12106</v>
      </c>
      <c r="LQM1907" s="2166">
        <v>0</v>
      </c>
      <c r="LQN1907" s="1230">
        <f t="shared" si="2599"/>
        <v>0</v>
      </c>
      <c r="LQO1907" s="1193"/>
      <c r="LQP1907" s="1193"/>
      <c r="LQQ1907" s="2164" t="s">
        <v>786</v>
      </c>
      <c r="LQR1907" s="1436" t="s">
        <v>745</v>
      </c>
      <c r="LQS1907" s="2165">
        <v>0</v>
      </c>
      <c r="LQT1907" s="2165">
        <v>12106</v>
      </c>
      <c r="LQU1907" s="2166">
        <v>0</v>
      </c>
      <c r="LQV1907" s="1230">
        <f t="shared" si="2601"/>
        <v>0</v>
      </c>
      <c r="LQW1907" s="1193"/>
      <c r="LQX1907" s="1193"/>
      <c r="LQY1907" s="2164" t="s">
        <v>786</v>
      </c>
      <c r="LQZ1907" s="1436" t="s">
        <v>745</v>
      </c>
      <c r="LRA1907" s="2165">
        <v>0</v>
      </c>
      <c r="LRB1907" s="2165">
        <v>12106</v>
      </c>
      <c r="LRC1907" s="2166">
        <v>0</v>
      </c>
      <c r="LRD1907" s="1230">
        <f t="shared" si="2603"/>
        <v>0</v>
      </c>
      <c r="LRE1907" s="1193"/>
      <c r="LRF1907" s="1193"/>
      <c r="LRG1907" s="2164" t="s">
        <v>786</v>
      </c>
      <c r="LRH1907" s="1436" t="s">
        <v>745</v>
      </c>
      <c r="LRI1907" s="2165">
        <v>0</v>
      </c>
      <c r="LRJ1907" s="2165">
        <v>12106</v>
      </c>
      <c r="LRK1907" s="2166">
        <v>0</v>
      </c>
      <c r="LRL1907" s="1230">
        <f t="shared" si="2605"/>
        <v>0</v>
      </c>
      <c r="LRM1907" s="1193"/>
      <c r="LRN1907" s="1193"/>
      <c r="LRO1907" s="2164" t="s">
        <v>786</v>
      </c>
      <c r="LRP1907" s="1436" t="s">
        <v>745</v>
      </c>
      <c r="LRQ1907" s="2165">
        <v>0</v>
      </c>
      <c r="LRR1907" s="2165">
        <v>12106</v>
      </c>
      <c r="LRS1907" s="2166">
        <v>0</v>
      </c>
      <c r="LRT1907" s="1230">
        <f t="shared" si="2607"/>
        <v>0</v>
      </c>
      <c r="LRU1907" s="1193"/>
      <c r="LRV1907" s="1193"/>
      <c r="LRW1907" s="2164" t="s">
        <v>786</v>
      </c>
      <c r="LRX1907" s="1436" t="s">
        <v>745</v>
      </c>
      <c r="LRY1907" s="2165">
        <v>0</v>
      </c>
      <c r="LRZ1907" s="2165">
        <v>12106</v>
      </c>
      <c r="LSA1907" s="2166">
        <v>0</v>
      </c>
      <c r="LSB1907" s="1230">
        <f t="shared" si="2609"/>
        <v>0</v>
      </c>
      <c r="LSC1907" s="1193"/>
      <c r="LSD1907" s="1193"/>
      <c r="LSE1907" s="2164" t="s">
        <v>786</v>
      </c>
      <c r="LSF1907" s="1436" t="s">
        <v>745</v>
      </c>
      <c r="LSG1907" s="2165">
        <v>0</v>
      </c>
      <c r="LSH1907" s="2165">
        <v>12106</v>
      </c>
      <c r="LSI1907" s="2166">
        <v>0</v>
      </c>
      <c r="LSJ1907" s="1230">
        <f t="shared" si="2611"/>
        <v>0</v>
      </c>
      <c r="LSK1907" s="1193"/>
      <c r="LSL1907" s="1193"/>
      <c r="LSM1907" s="2164" t="s">
        <v>786</v>
      </c>
      <c r="LSN1907" s="1436" t="s">
        <v>745</v>
      </c>
      <c r="LSO1907" s="2165">
        <v>0</v>
      </c>
      <c r="LSP1907" s="2165">
        <v>12106</v>
      </c>
      <c r="LSQ1907" s="2166">
        <v>0</v>
      </c>
      <c r="LSR1907" s="1230">
        <f t="shared" si="2613"/>
        <v>0</v>
      </c>
      <c r="LSS1907" s="1193"/>
      <c r="LST1907" s="1193"/>
      <c r="LSU1907" s="2164" t="s">
        <v>786</v>
      </c>
      <c r="LSV1907" s="1436" t="s">
        <v>745</v>
      </c>
      <c r="LSW1907" s="2165">
        <v>0</v>
      </c>
      <c r="LSX1907" s="2165">
        <v>12106</v>
      </c>
      <c r="LSY1907" s="2166">
        <v>0</v>
      </c>
      <c r="LSZ1907" s="1230">
        <f t="shared" si="2615"/>
        <v>0</v>
      </c>
      <c r="LTA1907" s="1193"/>
      <c r="LTB1907" s="1193"/>
      <c r="LTC1907" s="2164" t="s">
        <v>786</v>
      </c>
      <c r="LTD1907" s="1436" t="s">
        <v>745</v>
      </c>
      <c r="LTE1907" s="2165">
        <v>0</v>
      </c>
      <c r="LTF1907" s="2165">
        <v>12106</v>
      </c>
      <c r="LTG1907" s="2166">
        <v>0</v>
      </c>
      <c r="LTH1907" s="1230">
        <f t="shared" si="2617"/>
        <v>0</v>
      </c>
      <c r="LTI1907" s="1193"/>
      <c r="LTJ1907" s="1193"/>
      <c r="LTK1907" s="2164" t="s">
        <v>786</v>
      </c>
      <c r="LTL1907" s="1436" t="s">
        <v>745</v>
      </c>
      <c r="LTM1907" s="2165">
        <v>0</v>
      </c>
      <c r="LTN1907" s="2165">
        <v>12106</v>
      </c>
      <c r="LTO1907" s="2166">
        <v>0</v>
      </c>
      <c r="LTP1907" s="1230">
        <f t="shared" si="2619"/>
        <v>0</v>
      </c>
      <c r="LTQ1907" s="1193"/>
      <c r="LTR1907" s="1193"/>
      <c r="LTS1907" s="2164" t="s">
        <v>786</v>
      </c>
      <c r="LTT1907" s="1436" t="s">
        <v>745</v>
      </c>
      <c r="LTU1907" s="2165">
        <v>0</v>
      </c>
      <c r="LTV1907" s="2165">
        <v>12106</v>
      </c>
      <c r="LTW1907" s="2166">
        <v>0</v>
      </c>
      <c r="LTX1907" s="1230">
        <f t="shared" si="2621"/>
        <v>0</v>
      </c>
      <c r="LTY1907" s="1193"/>
      <c r="LTZ1907" s="1193"/>
      <c r="LUA1907" s="2164" t="s">
        <v>786</v>
      </c>
      <c r="LUB1907" s="1436" t="s">
        <v>745</v>
      </c>
      <c r="LUC1907" s="2165">
        <v>0</v>
      </c>
      <c r="LUD1907" s="2165">
        <v>12106</v>
      </c>
      <c r="LUE1907" s="2166">
        <v>0</v>
      </c>
      <c r="LUF1907" s="1230">
        <f t="shared" si="2623"/>
        <v>0</v>
      </c>
      <c r="LUG1907" s="1193"/>
      <c r="LUH1907" s="1193"/>
      <c r="LUI1907" s="2164" t="s">
        <v>786</v>
      </c>
      <c r="LUJ1907" s="1436" t="s">
        <v>745</v>
      </c>
      <c r="LUK1907" s="2165">
        <v>0</v>
      </c>
      <c r="LUL1907" s="2165">
        <v>12106</v>
      </c>
      <c r="LUM1907" s="2166">
        <v>0</v>
      </c>
      <c r="LUN1907" s="1230">
        <f t="shared" si="2625"/>
        <v>0</v>
      </c>
      <c r="LUO1907" s="1193"/>
      <c r="LUP1907" s="1193"/>
      <c r="LUQ1907" s="2164" t="s">
        <v>786</v>
      </c>
      <c r="LUR1907" s="1436" t="s">
        <v>745</v>
      </c>
      <c r="LUS1907" s="2165">
        <v>0</v>
      </c>
      <c r="LUT1907" s="2165">
        <v>12106</v>
      </c>
      <c r="LUU1907" s="2166">
        <v>0</v>
      </c>
      <c r="LUV1907" s="1230">
        <f t="shared" si="2627"/>
        <v>0</v>
      </c>
      <c r="LUW1907" s="1193"/>
      <c r="LUX1907" s="1193"/>
      <c r="LUY1907" s="2164" t="s">
        <v>786</v>
      </c>
      <c r="LUZ1907" s="1436" t="s">
        <v>745</v>
      </c>
      <c r="LVA1907" s="2165">
        <v>0</v>
      </c>
      <c r="LVB1907" s="2165">
        <v>12106</v>
      </c>
      <c r="LVC1907" s="2166">
        <v>0</v>
      </c>
      <c r="LVD1907" s="1230">
        <f t="shared" si="2629"/>
        <v>0</v>
      </c>
      <c r="LVE1907" s="1193"/>
      <c r="LVF1907" s="1193"/>
      <c r="LVG1907" s="2164" t="s">
        <v>786</v>
      </c>
      <c r="LVH1907" s="1436" t="s">
        <v>745</v>
      </c>
      <c r="LVI1907" s="2165">
        <v>0</v>
      </c>
      <c r="LVJ1907" s="2165">
        <v>12106</v>
      </c>
      <c r="LVK1907" s="2166">
        <v>0</v>
      </c>
      <c r="LVL1907" s="1230">
        <f t="shared" si="2631"/>
        <v>0</v>
      </c>
      <c r="LVM1907" s="1193"/>
      <c r="LVN1907" s="1193"/>
      <c r="LVO1907" s="2164" t="s">
        <v>786</v>
      </c>
      <c r="LVP1907" s="1436" t="s">
        <v>745</v>
      </c>
      <c r="LVQ1907" s="2165">
        <v>0</v>
      </c>
      <c r="LVR1907" s="2165">
        <v>12106</v>
      </c>
      <c r="LVS1907" s="2166">
        <v>0</v>
      </c>
      <c r="LVT1907" s="1230">
        <f t="shared" si="2633"/>
        <v>0</v>
      </c>
      <c r="LVU1907" s="1193"/>
      <c r="LVV1907" s="1193"/>
      <c r="LVW1907" s="2164" t="s">
        <v>786</v>
      </c>
      <c r="LVX1907" s="1436" t="s">
        <v>745</v>
      </c>
      <c r="LVY1907" s="2165">
        <v>0</v>
      </c>
      <c r="LVZ1907" s="2165">
        <v>12106</v>
      </c>
      <c r="LWA1907" s="2166">
        <v>0</v>
      </c>
      <c r="LWB1907" s="1230">
        <f t="shared" si="2635"/>
        <v>0</v>
      </c>
      <c r="LWC1907" s="1193"/>
      <c r="LWD1907" s="1193"/>
      <c r="LWE1907" s="2164" t="s">
        <v>786</v>
      </c>
      <c r="LWF1907" s="1436" t="s">
        <v>745</v>
      </c>
      <c r="LWG1907" s="2165">
        <v>0</v>
      </c>
      <c r="LWH1907" s="2165">
        <v>12106</v>
      </c>
      <c r="LWI1907" s="2166">
        <v>0</v>
      </c>
      <c r="LWJ1907" s="1230">
        <f t="shared" si="2637"/>
        <v>0</v>
      </c>
      <c r="LWK1907" s="1193"/>
      <c r="LWL1907" s="1193"/>
      <c r="LWM1907" s="2164" t="s">
        <v>786</v>
      </c>
      <c r="LWN1907" s="1436" t="s">
        <v>745</v>
      </c>
      <c r="LWO1907" s="2165">
        <v>0</v>
      </c>
      <c r="LWP1907" s="2165">
        <v>12106</v>
      </c>
      <c r="LWQ1907" s="2166">
        <v>0</v>
      </c>
      <c r="LWR1907" s="1230">
        <f t="shared" si="2639"/>
        <v>0</v>
      </c>
      <c r="LWS1907" s="1193"/>
      <c r="LWT1907" s="1193"/>
      <c r="LWU1907" s="2164" t="s">
        <v>786</v>
      </c>
      <c r="LWV1907" s="1436" t="s">
        <v>745</v>
      </c>
      <c r="LWW1907" s="2165">
        <v>0</v>
      </c>
      <c r="LWX1907" s="2165">
        <v>12106</v>
      </c>
      <c r="LWY1907" s="2166">
        <v>0</v>
      </c>
      <c r="LWZ1907" s="1230">
        <f t="shared" si="2641"/>
        <v>0</v>
      </c>
      <c r="LXA1907" s="1193"/>
      <c r="LXB1907" s="1193"/>
      <c r="LXC1907" s="2164" t="s">
        <v>786</v>
      </c>
      <c r="LXD1907" s="1436" t="s">
        <v>745</v>
      </c>
      <c r="LXE1907" s="2165">
        <v>0</v>
      </c>
      <c r="LXF1907" s="2165">
        <v>12106</v>
      </c>
      <c r="LXG1907" s="2166">
        <v>0</v>
      </c>
      <c r="LXH1907" s="1230">
        <f t="shared" si="2643"/>
        <v>0</v>
      </c>
      <c r="LXI1907" s="1193"/>
      <c r="LXJ1907" s="1193"/>
      <c r="LXK1907" s="2164" t="s">
        <v>786</v>
      </c>
      <c r="LXL1907" s="1436" t="s">
        <v>745</v>
      </c>
      <c r="LXM1907" s="2165">
        <v>0</v>
      </c>
      <c r="LXN1907" s="2165">
        <v>12106</v>
      </c>
      <c r="LXO1907" s="2166">
        <v>0</v>
      </c>
      <c r="LXP1907" s="1230">
        <f t="shared" si="2645"/>
        <v>0</v>
      </c>
      <c r="LXQ1907" s="1193"/>
      <c r="LXR1907" s="1193"/>
      <c r="LXS1907" s="2164" t="s">
        <v>786</v>
      </c>
      <c r="LXT1907" s="1436" t="s">
        <v>745</v>
      </c>
      <c r="LXU1907" s="2165">
        <v>0</v>
      </c>
      <c r="LXV1907" s="2165">
        <v>12106</v>
      </c>
      <c r="LXW1907" s="2166">
        <v>0</v>
      </c>
      <c r="LXX1907" s="1230">
        <f t="shared" si="2647"/>
        <v>0</v>
      </c>
      <c r="LXY1907" s="1193"/>
      <c r="LXZ1907" s="1193"/>
      <c r="LYA1907" s="2164" t="s">
        <v>786</v>
      </c>
      <c r="LYB1907" s="1436" t="s">
        <v>745</v>
      </c>
      <c r="LYC1907" s="2165">
        <v>0</v>
      </c>
      <c r="LYD1907" s="2165">
        <v>12106</v>
      </c>
      <c r="LYE1907" s="2166">
        <v>0</v>
      </c>
      <c r="LYF1907" s="1230">
        <f t="shared" si="2649"/>
        <v>0</v>
      </c>
      <c r="LYG1907" s="1193"/>
      <c r="LYH1907" s="1193"/>
      <c r="LYI1907" s="2164" t="s">
        <v>786</v>
      </c>
      <c r="LYJ1907" s="1436" t="s">
        <v>745</v>
      </c>
      <c r="LYK1907" s="2165">
        <v>0</v>
      </c>
      <c r="LYL1907" s="2165">
        <v>12106</v>
      </c>
      <c r="LYM1907" s="2166">
        <v>0</v>
      </c>
      <c r="LYN1907" s="1230">
        <f t="shared" si="2651"/>
        <v>0</v>
      </c>
      <c r="LYO1907" s="1193"/>
      <c r="LYP1907" s="1193"/>
      <c r="LYQ1907" s="2164" t="s">
        <v>786</v>
      </c>
      <c r="LYR1907" s="1436" t="s">
        <v>745</v>
      </c>
      <c r="LYS1907" s="2165">
        <v>0</v>
      </c>
      <c r="LYT1907" s="2165">
        <v>12106</v>
      </c>
      <c r="LYU1907" s="2166">
        <v>0</v>
      </c>
      <c r="LYV1907" s="1230">
        <f t="shared" si="2653"/>
        <v>0</v>
      </c>
      <c r="LYW1907" s="1193"/>
      <c r="LYX1907" s="1193"/>
      <c r="LYY1907" s="2164" t="s">
        <v>786</v>
      </c>
      <c r="LYZ1907" s="1436" t="s">
        <v>745</v>
      </c>
      <c r="LZA1907" s="2165">
        <v>0</v>
      </c>
      <c r="LZB1907" s="2165">
        <v>12106</v>
      </c>
      <c r="LZC1907" s="2166">
        <v>0</v>
      </c>
      <c r="LZD1907" s="1230">
        <f t="shared" si="2655"/>
        <v>0</v>
      </c>
      <c r="LZE1907" s="1193"/>
      <c r="LZF1907" s="1193"/>
      <c r="LZG1907" s="2164" t="s">
        <v>786</v>
      </c>
      <c r="LZH1907" s="1436" t="s">
        <v>745</v>
      </c>
      <c r="LZI1907" s="2165">
        <v>0</v>
      </c>
      <c r="LZJ1907" s="2165">
        <v>12106</v>
      </c>
      <c r="LZK1907" s="2166">
        <v>0</v>
      </c>
      <c r="LZL1907" s="1230">
        <f t="shared" si="2657"/>
        <v>0</v>
      </c>
      <c r="LZM1907" s="1193"/>
      <c r="LZN1907" s="1193"/>
      <c r="LZO1907" s="2164" t="s">
        <v>786</v>
      </c>
      <c r="LZP1907" s="1436" t="s">
        <v>745</v>
      </c>
      <c r="LZQ1907" s="2165">
        <v>0</v>
      </c>
      <c r="LZR1907" s="2165">
        <v>12106</v>
      </c>
      <c r="LZS1907" s="2166">
        <v>0</v>
      </c>
      <c r="LZT1907" s="1230">
        <f t="shared" si="2659"/>
        <v>0</v>
      </c>
      <c r="LZU1907" s="1193"/>
      <c r="LZV1907" s="1193"/>
      <c r="LZW1907" s="2164" t="s">
        <v>786</v>
      </c>
      <c r="LZX1907" s="1436" t="s">
        <v>745</v>
      </c>
      <c r="LZY1907" s="2165">
        <v>0</v>
      </c>
      <c r="LZZ1907" s="2165">
        <v>12106</v>
      </c>
      <c r="MAA1907" s="2166">
        <v>0</v>
      </c>
      <c r="MAB1907" s="1230">
        <f t="shared" si="2661"/>
        <v>0</v>
      </c>
      <c r="MAC1907" s="1193"/>
      <c r="MAD1907" s="1193"/>
      <c r="MAE1907" s="2164" t="s">
        <v>786</v>
      </c>
      <c r="MAF1907" s="1436" t="s">
        <v>745</v>
      </c>
      <c r="MAG1907" s="2165">
        <v>0</v>
      </c>
      <c r="MAH1907" s="2165">
        <v>12106</v>
      </c>
      <c r="MAI1907" s="2166">
        <v>0</v>
      </c>
      <c r="MAJ1907" s="1230">
        <f t="shared" si="2663"/>
        <v>0</v>
      </c>
      <c r="MAK1907" s="1193"/>
      <c r="MAL1907" s="1193"/>
      <c r="MAM1907" s="2164" t="s">
        <v>786</v>
      </c>
      <c r="MAN1907" s="1436" t="s">
        <v>745</v>
      </c>
      <c r="MAO1907" s="2165">
        <v>0</v>
      </c>
      <c r="MAP1907" s="2165">
        <v>12106</v>
      </c>
      <c r="MAQ1907" s="2166">
        <v>0</v>
      </c>
      <c r="MAR1907" s="1230">
        <f t="shared" si="2665"/>
        <v>0</v>
      </c>
      <c r="MAS1907" s="1193"/>
      <c r="MAT1907" s="1193"/>
      <c r="MAU1907" s="2164" t="s">
        <v>786</v>
      </c>
      <c r="MAV1907" s="1436" t="s">
        <v>745</v>
      </c>
      <c r="MAW1907" s="2165">
        <v>0</v>
      </c>
      <c r="MAX1907" s="2165">
        <v>12106</v>
      </c>
      <c r="MAY1907" s="2166">
        <v>0</v>
      </c>
      <c r="MAZ1907" s="1230">
        <f t="shared" si="2667"/>
        <v>0</v>
      </c>
      <c r="MBA1907" s="1193"/>
      <c r="MBB1907" s="1193"/>
      <c r="MBC1907" s="2164" t="s">
        <v>786</v>
      </c>
      <c r="MBD1907" s="1436" t="s">
        <v>745</v>
      </c>
      <c r="MBE1907" s="2165">
        <v>0</v>
      </c>
      <c r="MBF1907" s="2165">
        <v>12106</v>
      </c>
      <c r="MBG1907" s="2166">
        <v>0</v>
      </c>
      <c r="MBH1907" s="1230">
        <f t="shared" si="2669"/>
        <v>0</v>
      </c>
      <c r="MBI1907" s="1193"/>
      <c r="MBJ1907" s="1193"/>
      <c r="MBK1907" s="2164" t="s">
        <v>786</v>
      </c>
      <c r="MBL1907" s="1436" t="s">
        <v>745</v>
      </c>
      <c r="MBM1907" s="2165">
        <v>0</v>
      </c>
      <c r="MBN1907" s="2165">
        <v>12106</v>
      </c>
      <c r="MBO1907" s="2166">
        <v>0</v>
      </c>
      <c r="MBP1907" s="1230">
        <f t="shared" si="2671"/>
        <v>0</v>
      </c>
      <c r="MBQ1907" s="1193"/>
      <c r="MBR1907" s="1193"/>
      <c r="MBS1907" s="2164" t="s">
        <v>786</v>
      </c>
      <c r="MBT1907" s="1436" t="s">
        <v>745</v>
      </c>
      <c r="MBU1907" s="2165">
        <v>0</v>
      </c>
      <c r="MBV1907" s="2165">
        <v>12106</v>
      </c>
      <c r="MBW1907" s="2166">
        <v>0</v>
      </c>
      <c r="MBX1907" s="1230">
        <f t="shared" si="2673"/>
        <v>0</v>
      </c>
      <c r="MBY1907" s="1193"/>
      <c r="MBZ1907" s="1193"/>
      <c r="MCA1907" s="2164" t="s">
        <v>786</v>
      </c>
      <c r="MCB1907" s="1436" t="s">
        <v>745</v>
      </c>
      <c r="MCC1907" s="2165">
        <v>0</v>
      </c>
      <c r="MCD1907" s="2165">
        <v>12106</v>
      </c>
      <c r="MCE1907" s="2166">
        <v>0</v>
      </c>
      <c r="MCF1907" s="1230">
        <f t="shared" si="2675"/>
        <v>0</v>
      </c>
      <c r="MCG1907" s="1193"/>
      <c r="MCH1907" s="1193"/>
      <c r="MCI1907" s="2164" t="s">
        <v>786</v>
      </c>
      <c r="MCJ1907" s="1436" t="s">
        <v>745</v>
      </c>
      <c r="MCK1907" s="2165">
        <v>0</v>
      </c>
      <c r="MCL1907" s="2165">
        <v>12106</v>
      </c>
      <c r="MCM1907" s="2166">
        <v>0</v>
      </c>
      <c r="MCN1907" s="1230">
        <f t="shared" si="2677"/>
        <v>0</v>
      </c>
      <c r="MCO1907" s="1193"/>
      <c r="MCP1907" s="1193"/>
      <c r="MCQ1907" s="2164" t="s">
        <v>786</v>
      </c>
      <c r="MCR1907" s="1436" t="s">
        <v>745</v>
      </c>
      <c r="MCS1907" s="2165">
        <v>0</v>
      </c>
      <c r="MCT1907" s="2165">
        <v>12106</v>
      </c>
      <c r="MCU1907" s="2166">
        <v>0</v>
      </c>
      <c r="MCV1907" s="1230">
        <f t="shared" si="2679"/>
        <v>0</v>
      </c>
      <c r="MCW1907" s="1193"/>
      <c r="MCX1907" s="1193"/>
      <c r="MCY1907" s="2164" t="s">
        <v>786</v>
      </c>
      <c r="MCZ1907" s="1436" t="s">
        <v>745</v>
      </c>
      <c r="MDA1907" s="2165">
        <v>0</v>
      </c>
      <c r="MDB1907" s="2165">
        <v>12106</v>
      </c>
      <c r="MDC1907" s="2166">
        <v>0</v>
      </c>
      <c r="MDD1907" s="1230">
        <f t="shared" si="2681"/>
        <v>0</v>
      </c>
      <c r="MDE1907" s="1193"/>
      <c r="MDF1907" s="1193"/>
      <c r="MDG1907" s="2164" t="s">
        <v>786</v>
      </c>
      <c r="MDH1907" s="1436" t="s">
        <v>745</v>
      </c>
      <c r="MDI1907" s="2165">
        <v>0</v>
      </c>
      <c r="MDJ1907" s="2165">
        <v>12106</v>
      </c>
      <c r="MDK1907" s="2166">
        <v>0</v>
      </c>
      <c r="MDL1907" s="1230">
        <f t="shared" si="2683"/>
        <v>0</v>
      </c>
      <c r="MDM1907" s="1193"/>
      <c r="MDN1907" s="1193"/>
      <c r="MDO1907" s="2164" t="s">
        <v>786</v>
      </c>
      <c r="MDP1907" s="1436" t="s">
        <v>745</v>
      </c>
      <c r="MDQ1907" s="2165">
        <v>0</v>
      </c>
      <c r="MDR1907" s="2165">
        <v>12106</v>
      </c>
      <c r="MDS1907" s="2166">
        <v>0</v>
      </c>
      <c r="MDT1907" s="1230">
        <f t="shared" si="2685"/>
        <v>0</v>
      </c>
      <c r="MDU1907" s="1193"/>
      <c r="MDV1907" s="1193"/>
      <c r="MDW1907" s="2164" t="s">
        <v>786</v>
      </c>
      <c r="MDX1907" s="1436" t="s">
        <v>745</v>
      </c>
      <c r="MDY1907" s="2165">
        <v>0</v>
      </c>
      <c r="MDZ1907" s="2165">
        <v>12106</v>
      </c>
      <c r="MEA1907" s="2166">
        <v>0</v>
      </c>
      <c r="MEB1907" s="1230">
        <f t="shared" si="2687"/>
        <v>0</v>
      </c>
      <c r="MEC1907" s="1193"/>
      <c r="MED1907" s="1193"/>
      <c r="MEE1907" s="2164" t="s">
        <v>786</v>
      </c>
      <c r="MEF1907" s="1436" t="s">
        <v>745</v>
      </c>
      <c r="MEG1907" s="2165">
        <v>0</v>
      </c>
      <c r="MEH1907" s="2165">
        <v>12106</v>
      </c>
      <c r="MEI1907" s="2166">
        <v>0</v>
      </c>
      <c r="MEJ1907" s="1230">
        <f t="shared" si="2689"/>
        <v>0</v>
      </c>
      <c r="MEK1907" s="1193"/>
      <c r="MEL1907" s="1193"/>
      <c r="MEM1907" s="2164" t="s">
        <v>786</v>
      </c>
      <c r="MEN1907" s="1436" t="s">
        <v>745</v>
      </c>
      <c r="MEO1907" s="2165">
        <v>0</v>
      </c>
      <c r="MEP1907" s="2165">
        <v>12106</v>
      </c>
      <c r="MEQ1907" s="2166">
        <v>0</v>
      </c>
      <c r="MER1907" s="1230">
        <f t="shared" si="2691"/>
        <v>0</v>
      </c>
      <c r="MES1907" s="1193"/>
      <c r="MET1907" s="1193"/>
      <c r="MEU1907" s="2164" t="s">
        <v>786</v>
      </c>
      <c r="MEV1907" s="1436" t="s">
        <v>745</v>
      </c>
      <c r="MEW1907" s="2165">
        <v>0</v>
      </c>
      <c r="MEX1907" s="2165">
        <v>12106</v>
      </c>
      <c r="MEY1907" s="2166">
        <v>0</v>
      </c>
      <c r="MEZ1907" s="1230">
        <f t="shared" si="2693"/>
        <v>0</v>
      </c>
      <c r="MFA1907" s="1193"/>
      <c r="MFB1907" s="1193"/>
      <c r="MFC1907" s="2164" t="s">
        <v>786</v>
      </c>
      <c r="MFD1907" s="1436" t="s">
        <v>745</v>
      </c>
      <c r="MFE1907" s="2165">
        <v>0</v>
      </c>
      <c r="MFF1907" s="2165">
        <v>12106</v>
      </c>
      <c r="MFG1907" s="2166">
        <v>0</v>
      </c>
      <c r="MFH1907" s="1230">
        <f t="shared" si="2695"/>
        <v>0</v>
      </c>
      <c r="MFI1907" s="1193"/>
      <c r="MFJ1907" s="1193"/>
      <c r="MFK1907" s="2164" t="s">
        <v>786</v>
      </c>
      <c r="MFL1907" s="1436" t="s">
        <v>745</v>
      </c>
      <c r="MFM1907" s="2165">
        <v>0</v>
      </c>
      <c r="MFN1907" s="2165">
        <v>12106</v>
      </c>
      <c r="MFO1907" s="2166">
        <v>0</v>
      </c>
      <c r="MFP1907" s="1230">
        <f t="shared" si="2697"/>
        <v>0</v>
      </c>
      <c r="MFQ1907" s="1193"/>
      <c r="MFR1907" s="1193"/>
      <c r="MFS1907" s="2164" t="s">
        <v>786</v>
      </c>
      <c r="MFT1907" s="1436" t="s">
        <v>745</v>
      </c>
      <c r="MFU1907" s="2165">
        <v>0</v>
      </c>
      <c r="MFV1907" s="2165">
        <v>12106</v>
      </c>
      <c r="MFW1907" s="2166">
        <v>0</v>
      </c>
      <c r="MFX1907" s="1230">
        <f t="shared" si="2699"/>
        <v>0</v>
      </c>
      <c r="MFY1907" s="1193"/>
      <c r="MFZ1907" s="1193"/>
      <c r="MGA1907" s="2164" t="s">
        <v>786</v>
      </c>
      <c r="MGB1907" s="1436" t="s">
        <v>745</v>
      </c>
      <c r="MGC1907" s="2165">
        <v>0</v>
      </c>
      <c r="MGD1907" s="2165">
        <v>12106</v>
      </c>
      <c r="MGE1907" s="2166">
        <v>0</v>
      </c>
      <c r="MGF1907" s="1230">
        <f t="shared" si="2701"/>
        <v>0</v>
      </c>
      <c r="MGG1907" s="1193"/>
      <c r="MGH1907" s="1193"/>
      <c r="MGI1907" s="2164" t="s">
        <v>786</v>
      </c>
      <c r="MGJ1907" s="1436" t="s">
        <v>745</v>
      </c>
      <c r="MGK1907" s="2165">
        <v>0</v>
      </c>
      <c r="MGL1907" s="2165">
        <v>12106</v>
      </c>
      <c r="MGM1907" s="2166">
        <v>0</v>
      </c>
      <c r="MGN1907" s="1230">
        <f t="shared" si="2703"/>
        <v>0</v>
      </c>
      <c r="MGO1907" s="1193"/>
      <c r="MGP1907" s="1193"/>
      <c r="MGQ1907" s="2164" t="s">
        <v>786</v>
      </c>
      <c r="MGR1907" s="1436" t="s">
        <v>745</v>
      </c>
      <c r="MGS1907" s="2165">
        <v>0</v>
      </c>
      <c r="MGT1907" s="2165">
        <v>12106</v>
      </c>
      <c r="MGU1907" s="2166">
        <v>0</v>
      </c>
      <c r="MGV1907" s="1230">
        <f t="shared" si="2705"/>
        <v>0</v>
      </c>
      <c r="MGW1907" s="1193"/>
      <c r="MGX1907" s="1193"/>
      <c r="MGY1907" s="2164" t="s">
        <v>786</v>
      </c>
      <c r="MGZ1907" s="1436" t="s">
        <v>745</v>
      </c>
      <c r="MHA1907" s="2165">
        <v>0</v>
      </c>
      <c r="MHB1907" s="2165">
        <v>12106</v>
      </c>
      <c r="MHC1907" s="2166">
        <v>0</v>
      </c>
      <c r="MHD1907" s="1230">
        <f t="shared" si="2707"/>
        <v>0</v>
      </c>
      <c r="MHE1907" s="1193"/>
      <c r="MHF1907" s="1193"/>
      <c r="MHG1907" s="2164" t="s">
        <v>786</v>
      </c>
      <c r="MHH1907" s="1436" t="s">
        <v>745</v>
      </c>
      <c r="MHI1907" s="2165">
        <v>0</v>
      </c>
      <c r="MHJ1907" s="2165">
        <v>12106</v>
      </c>
      <c r="MHK1907" s="2166">
        <v>0</v>
      </c>
      <c r="MHL1907" s="1230">
        <f t="shared" si="2709"/>
        <v>0</v>
      </c>
      <c r="MHM1907" s="1193"/>
      <c r="MHN1907" s="1193"/>
      <c r="MHO1907" s="2164" t="s">
        <v>786</v>
      </c>
      <c r="MHP1907" s="1436" t="s">
        <v>745</v>
      </c>
      <c r="MHQ1907" s="2165">
        <v>0</v>
      </c>
      <c r="MHR1907" s="2165">
        <v>12106</v>
      </c>
      <c r="MHS1907" s="2166">
        <v>0</v>
      </c>
      <c r="MHT1907" s="1230">
        <f t="shared" si="2711"/>
        <v>0</v>
      </c>
      <c r="MHU1907" s="1193"/>
      <c r="MHV1907" s="1193"/>
      <c r="MHW1907" s="2164" t="s">
        <v>786</v>
      </c>
      <c r="MHX1907" s="1436" t="s">
        <v>745</v>
      </c>
      <c r="MHY1907" s="2165">
        <v>0</v>
      </c>
      <c r="MHZ1907" s="2165">
        <v>12106</v>
      </c>
      <c r="MIA1907" s="2166">
        <v>0</v>
      </c>
      <c r="MIB1907" s="1230">
        <f t="shared" si="2713"/>
        <v>0</v>
      </c>
      <c r="MIC1907" s="1193"/>
      <c r="MID1907" s="1193"/>
      <c r="MIE1907" s="2164" t="s">
        <v>786</v>
      </c>
      <c r="MIF1907" s="1436" t="s">
        <v>745</v>
      </c>
      <c r="MIG1907" s="2165">
        <v>0</v>
      </c>
      <c r="MIH1907" s="2165">
        <v>12106</v>
      </c>
      <c r="MII1907" s="2166">
        <v>0</v>
      </c>
      <c r="MIJ1907" s="1230">
        <f t="shared" si="2715"/>
        <v>0</v>
      </c>
      <c r="MIK1907" s="1193"/>
      <c r="MIL1907" s="1193"/>
      <c r="MIM1907" s="2164" t="s">
        <v>786</v>
      </c>
      <c r="MIN1907" s="1436" t="s">
        <v>745</v>
      </c>
      <c r="MIO1907" s="2165">
        <v>0</v>
      </c>
      <c r="MIP1907" s="2165">
        <v>12106</v>
      </c>
      <c r="MIQ1907" s="2166">
        <v>0</v>
      </c>
      <c r="MIR1907" s="1230">
        <f t="shared" si="2717"/>
        <v>0</v>
      </c>
      <c r="MIS1907" s="1193"/>
      <c r="MIT1907" s="1193"/>
      <c r="MIU1907" s="2164" t="s">
        <v>786</v>
      </c>
      <c r="MIV1907" s="1436" t="s">
        <v>745</v>
      </c>
      <c r="MIW1907" s="2165">
        <v>0</v>
      </c>
      <c r="MIX1907" s="2165">
        <v>12106</v>
      </c>
      <c r="MIY1907" s="2166">
        <v>0</v>
      </c>
      <c r="MIZ1907" s="1230">
        <f t="shared" si="2719"/>
        <v>0</v>
      </c>
      <c r="MJA1907" s="1193"/>
      <c r="MJB1907" s="1193"/>
      <c r="MJC1907" s="2164" t="s">
        <v>786</v>
      </c>
      <c r="MJD1907" s="1436" t="s">
        <v>745</v>
      </c>
      <c r="MJE1907" s="2165">
        <v>0</v>
      </c>
      <c r="MJF1907" s="2165">
        <v>12106</v>
      </c>
      <c r="MJG1907" s="2166">
        <v>0</v>
      </c>
      <c r="MJH1907" s="1230">
        <f t="shared" si="2721"/>
        <v>0</v>
      </c>
      <c r="MJI1907" s="1193"/>
      <c r="MJJ1907" s="1193"/>
      <c r="MJK1907" s="2164" t="s">
        <v>786</v>
      </c>
      <c r="MJL1907" s="1436" t="s">
        <v>745</v>
      </c>
      <c r="MJM1907" s="2165">
        <v>0</v>
      </c>
      <c r="MJN1907" s="2165">
        <v>12106</v>
      </c>
      <c r="MJO1907" s="2166">
        <v>0</v>
      </c>
      <c r="MJP1907" s="1230">
        <f t="shared" si="2723"/>
        <v>0</v>
      </c>
      <c r="MJQ1907" s="1193"/>
      <c r="MJR1907" s="1193"/>
      <c r="MJS1907" s="2164" t="s">
        <v>786</v>
      </c>
      <c r="MJT1907" s="1436" t="s">
        <v>745</v>
      </c>
      <c r="MJU1907" s="2165">
        <v>0</v>
      </c>
      <c r="MJV1907" s="2165">
        <v>12106</v>
      </c>
      <c r="MJW1907" s="2166">
        <v>0</v>
      </c>
      <c r="MJX1907" s="1230">
        <f t="shared" si="2725"/>
        <v>0</v>
      </c>
      <c r="MJY1907" s="1193"/>
      <c r="MJZ1907" s="1193"/>
      <c r="MKA1907" s="2164" t="s">
        <v>786</v>
      </c>
      <c r="MKB1907" s="1436" t="s">
        <v>745</v>
      </c>
      <c r="MKC1907" s="2165">
        <v>0</v>
      </c>
      <c r="MKD1907" s="2165">
        <v>12106</v>
      </c>
      <c r="MKE1907" s="2166">
        <v>0</v>
      </c>
      <c r="MKF1907" s="1230">
        <f t="shared" si="2727"/>
        <v>0</v>
      </c>
      <c r="MKG1907" s="1193"/>
      <c r="MKH1907" s="1193"/>
      <c r="MKI1907" s="2164" t="s">
        <v>786</v>
      </c>
      <c r="MKJ1907" s="1436" t="s">
        <v>745</v>
      </c>
      <c r="MKK1907" s="2165">
        <v>0</v>
      </c>
      <c r="MKL1907" s="2165">
        <v>12106</v>
      </c>
      <c r="MKM1907" s="2166">
        <v>0</v>
      </c>
      <c r="MKN1907" s="1230">
        <f t="shared" si="2729"/>
        <v>0</v>
      </c>
      <c r="MKO1907" s="1193"/>
      <c r="MKP1907" s="1193"/>
      <c r="MKQ1907" s="2164" t="s">
        <v>786</v>
      </c>
      <c r="MKR1907" s="1436" t="s">
        <v>745</v>
      </c>
      <c r="MKS1907" s="2165">
        <v>0</v>
      </c>
      <c r="MKT1907" s="2165">
        <v>12106</v>
      </c>
      <c r="MKU1907" s="2166">
        <v>0</v>
      </c>
      <c r="MKV1907" s="1230">
        <f t="shared" si="2731"/>
        <v>0</v>
      </c>
      <c r="MKW1907" s="1193"/>
      <c r="MKX1907" s="1193"/>
      <c r="MKY1907" s="2164" t="s">
        <v>786</v>
      </c>
      <c r="MKZ1907" s="1436" t="s">
        <v>745</v>
      </c>
      <c r="MLA1907" s="2165">
        <v>0</v>
      </c>
      <c r="MLB1907" s="2165">
        <v>12106</v>
      </c>
      <c r="MLC1907" s="2166">
        <v>0</v>
      </c>
      <c r="MLD1907" s="1230">
        <f t="shared" si="2733"/>
        <v>0</v>
      </c>
      <c r="MLE1907" s="1193"/>
      <c r="MLF1907" s="1193"/>
      <c r="MLG1907" s="2164" t="s">
        <v>786</v>
      </c>
      <c r="MLH1907" s="1436" t="s">
        <v>745</v>
      </c>
      <c r="MLI1907" s="2165">
        <v>0</v>
      </c>
      <c r="MLJ1907" s="2165">
        <v>12106</v>
      </c>
      <c r="MLK1907" s="2166">
        <v>0</v>
      </c>
      <c r="MLL1907" s="1230">
        <f t="shared" si="2735"/>
        <v>0</v>
      </c>
      <c r="MLM1907" s="1193"/>
      <c r="MLN1907" s="1193"/>
      <c r="MLO1907" s="2164" t="s">
        <v>786</v>
      </c>
      <c r="MLP1907" s="1436" t="s">
        <v>745</v>
      </c>
      <c r="MLQ1907" s="2165">
        <v>0</v>
      </c>
      <c r="MLR1907" s="2165">
        <v>12106</v>
      </c>
      <c r="MLS1907" s="2166">
        <v>0</v>
      </c>
      <c r="MLT1907" s="1230">
        <f t="shared" si="2737"/>
        <v>0</v>
      </c>
      <c r="MLU1907" s="1193"/>
      <c r="MLV1907" s="1193"/>
      <c r="MLW1907" s="2164" t="s">
        <v>786</v>
      </c>
      <c r="MLX1907" s="1436" t="s">
        <v>745</v>
      </c>
      <c r="MLY1907" s="2165">
        <v>0</v>
      </c>
      <c r="MLZ1907" s="2165">
        <v>12106</v>
      </c>
      <c r="MMA1907" s="2166">
        <v>0</v>
      </c>
      <c r="MMB1907" s="1230">
        <f t="shared" si="2739"/>
        <v>0</v>
      </c>
      <c r="MMC1907" s="1193"/>
      <c r="MMD1907" s="1193"/>
      <c r="MME1907" s="2164" t="s">
        <v>786</v>
      </c>
      <c r="MMF1907" s="1436" t="s">
        <v>745</v>
      </c>
      <c r="MMG1907" s="2165">
        <v>0</v>
      </c>
      <c r="MMH1907" s="2165">
        <v>12106</v>
      </c>
      <c r="MMI1907" s="2166">
        <v>0</v>
      </c>
      <c r="MMJ1907" s="1230">
        <f t="shared" si="2741"/>
        <v>0</v>
      </c>
      <c r="MMK1907" s="1193"/>
      <c r="MML1907" s="1193"/>
      <c r="MMM1907" s="2164" t="s">
        <v>786</v>
      </c>
      <c r="MMN1907" s="1436" t="s">
        <v>745</v>
      </c>
      <c r="MMO1907" s="2165">
        <v>0</v>
      </c>
      <c r="MMP1907" s="2165">
        <v>12106</v>
      </c>
      <c r="MMQ1907" s="2166">
        <v>0</v>
      </c>
      <c r="MMR1907" s="1230">
        <f t="shared" si="2743"/>
        <v>0</v>
      </c>
      <c r="MMS1907" s="1193"/>
      <c r="MMT1907" s="1193"/>
      <c r="MMU1907" s="2164" t="s">
        <v>786</v>
      </c>
      <c r="MMV1907" s="1436" t="s">
        <v>745</v>
      </c>
      <c r="MMW1907" s="2165">
        <v>0</v>
      </c>
      <c r="MMX1907" s="2165">
        <v>12106</v>
      </c>
      <c r="MMY1907" s="2166">
        <v>0</v>
      </c>
      <c r="MMZ1907" s="1230">
        <f t="shared" si="2745"/>
        <v>0</v>
      </c>
      <c r="MNA1907" s="1193"/>
      <c r="MNB1907" s="1193"/>
      <c r="MNC1907" s="2164" t="s">
        <v>786</v>
      </c>
      <c r="MND1907" s="1436" t="s">
        <v>745</v>
      </c>
      <c r="MNE1907" s="2165">
        <v>0</v>
      </c>
      <c r="MNF1907" s="2165">
        <v>12106</v>
      </c>
      <c r="MNG1907" s="2166">
        <v>0</v>
      </c>
      <c r="MNH1907" s="1230">
        <f t="shared" si="2747"/>
        <v>0</v>
      </c>
      <c r="MNI1907" s="1193"/>
      <c r="MNJ1907" s="1193"/>
      <c r="MNK1907" s="2164" t="s">
        <v>786</v>
      </c>
      <c r="MNL1907" s="1436" t="s">
        <v>745</v>
      </c>
      <c r="MNM1907" s="2165">
        <v>0</v>
      </c>
      <c r="MNN1907" s="2165">
        <v>12106</v>
      </c>
      <c r="MNO1907" s="2166">
        <v>0</v>
      </c>
      <c r="MNP1907" s="1230">
        <f t="shared" si="2749"/>
        <v>0</v>
      </c>
      <c r="MNQ1907" s="1193"/>
      <c r="MNR1907" s="1193"/>
      <c r="MNS1907" s="2164" t="s">
        <v>786</v>
      </c>
      <c r="MNT1907" s="1436" t="s">
        <v>745</v>
      </c>
      <c r="MNU1907" s="2165">
        <v>0</v>
      </c>
      <c r="MNV1907" s="2165">
        <v>12106</v>
      </c>
      <c r="MNW1907" s="2166">
        <v>0</v>
      </c>
      <c r="MNX1907" s="1230">
        <f t="shared" si="2751"/>
        <v>0</v>
      </c>
      <c r="MNY1907" s="1193"/>
      <c r="MNZ1907" s="1193"/>
      <c r="MOA1907" s="2164" t="s">
        <v>786</v>
      </c>
      <c r="MOB1907" s="1436" t="s">
        <v>745</v>
      </c>
      <c r="MOC1907" s="2165">
        <v>0</v>
      </c>
      <c r="MOD1907" s="2165">
        <v>12106</v>
      </c>
      <c r="MOE1907" s="2166">
        <v>0</v>
      </c>
      <c r="MOF1907" s="1230">
        <f t="shared" si="2753"/>
        <v>0</v>
      </c>
      <c r="MOG1907" s="1193"/>
      <c r="MOH1907" s="1193"/>
      <c r="MOI1907" s="2164" t="s">
        <v>786</v>
      </c>
      <c r="MOJ1907" s="1436" t="s">
        <v>745</v>
      </c>
      <c r="MOK1907" s="2165">
        <v>0</v>
      </c>
      <c r="MOL1907" s="2165">
        <v>12106</v>
      </c>
      <c r="MOM1907" s="2166">
        <v>0</v>
      </c>
      <c r="MON1907" s="1230">
        <f t="shared" si="2755"/>
        <v>0</v>
      </c>
      <c r="MOO1907" s="1193"/>
      <c r="MOP1907" s="1193"/>
      <c r="MOQ1907" s="2164" t="s">
        <v>786</v>
      </c>
      <c r="MOR1907" s="1436" t="s">
        <v>745</v>
      </c>
      <c r="MOS1907" s="2165">
        <v>0</v>
      </c>
      <c r="MOT1907" s="2165">
        <v>12106</v>
      </c>
      <c r="MOU1907" s="2166">
        <v>0</v>
      </c>
      <c r="MOV1907" s="1230">
        <f t="shared" si="2757"/>
        <v>0</v>
      </c>
      <c r="MOW1907" s="1193"/>
      <c r="MOX1907" s="1193"/>
      <c r="MOY1907" s="2164" t="s">
        <v>786</v>
      </c>
      <c r="MOZ1907" s="1436" t="s">
        <v>745</v>
      </c>
      <c r="MPA1907" s="2165">
        <v>0</v>
      </c>
      <c r="MPB1907" s="2165">
        <v>12106</v>
      </c>
      <c r="MPC1907" s="2166">
        <v>0</v>
      </c>
      <c r="MPD1907" s="1230">
        <f t="shared" si="2759"/>
        <v>0</v>
      </c>
      <c r="MPE1907" s="1193"/>
      <c r="MPF1907" s="1193"/>
      <c r="MPG1907" s="2164" t="s">
        <v>786</v>
      </c>
      <c r="MPH1907" s="1436" t="s">
        <v>745</v>
      </c>
      <c r="MPI1907" s="2165">
        <v>0</v>
      </c>
      <c r="MPJ1907" s="2165">
        <v>12106</v>
      </c>
      <c r="MPK1907" s="2166">
        <v>0</v>
      </c>
      <c r="MPL1907" s="1230">
        <f t="shared" si="2761"/>
        <v>0</v>
      </c>
      <c r="MPM1907" s="1193"/>
      <c r="MPN1907" s="1193"/>
      <c r="MPO1907" s="2164" t="s">
        <v>786</v>
      </c>
      <c r="MPP1907" s="1436" t="s">
        <v>745</v>
      </c>
      <c r="MPQ1907" s="2165">
        <v>0</v>
      </c>
      <c r="MPR1907" s="2165">
        <v>12106</v>
      </c>
      <c r="MPS1907" s="2166">
        <v>0</v>
      </c>
      <c r="MPT1907" s="1230">
        <f t="shared" si="2763"/>
        <v>0</v>
      </c>
      <c r="MPU1907" s="1193"/>
      <c r="MPV1907" s="1193"/>
      <c r="MPW1907" s="2164" t="s">
        <v>786</v>
      </c>
      <c r="MPX1907" s="1436" t="s">
        <v>745</v>
      </c>
      <c r="MPY1907" s="2165">
        <v>0</v>
      </c>
      <c r="MPZ1907" s="2165">
        <v>12106</v>
      </c>
      <c r="MQA1907" s="2166">
        <v>0</v>
      </c>
      <c r="MQB1907" s="1230">
        <f t="shared" si="2765"/>
        <v>0</v>
      </c>
      <c r="MQC1907" s="1193"/>
      <c r="MQD1907" s="1193"/>
      <c r="MQE1907" s="2164" t="s">
        <v>786</v>
      </c>
      <c r="MQF1907" s="1436" t="s">
        <v>745</v>
      </c>
      <c r="MQG1907" s="2165">
        <v>0</v>
      </c>
      <c r="MQH1907" s="2165">
        <v>12106</v>
      </c>
      <c r="MQI1907" s="2166">
        <v>0</v>
      </c>
      <c r="MQJ1907" s="1230">
        <f t="shared" si="2767"/>
        <v>0</v>
      </c>
      <c r="MQK1907" s="1193"/>
      <c r="MQL1907" s="1193"/>
      <c r="MQM1907" s="2164" t="s">
        <v>786</v>
      </c>
      <c r="MQN1907" s="1436" t="s">
        <v>745</v>
      </c>
      <c r="MQO1907" s="2165">
        <v>0</v>
      </c>
      <c r="MQP1907" s="2165">
        <v>12106</v>
      </c>
      <c r="MQQ1907" s="2166">
        <v>0</v>
      </c>
      <c r="MQR1907" s="1230">
        <f t="shared" si="2769"/>
        <v>0</v>
      </c>
      <c r="MQS1907" s="1193"/>
      <c r="MQT1907" s="1193"/>
      <c r="MQU1907" s="2164" t="s">
        <v>786</v>
      </c>
      <c r="MQV1907" s="1436" t="s">
        <v>745</v>
      </c>
      <c r="MQW1907" s="2165">
        <v>0</v>
      </c>
      <c r="MQX1907" s="2165">
        <v>12106</v>
      </c>
      <c r="MQY1907" s="2166">
        <v>0</v>
      </c>
      <c r="MQZ1907" s="1230">
        <f t="shared" si="2771"/>
        <v>0</v>
      </c>
      <c r="MRA1907" s="1193"/>
      <c r="MRB1907" s="1193"/>
      <c r="MRC1907" s="2164" t="s">
        <v>786</v>
      </c>
      <c r="MRD1907" s="1436" t="s">
        <v>745</v>
      </c>
      <c r="MRE1907" s="2165">
        <v>0</v>
      </c>
      <c r="MRF1907" s="2165">
        <v>12106</v>
      </c>
      <c r="MRG1907" s="2166">
        <v>0</v>
      </c>
      <c r="MRH1907" s="1230">
        <f t="shared" si="2773"/>
        <v>0</v>
      </c>
      <c r="MRI1907" s="1193"/>
      <c r="MRJ1907" s="1193"/>
      <c r="MRK1907" s="2164" t="s">
        <v>786</v>
      </c>
      <c r="MRL1907" s="1436" t="s">
        <v>745</v>
      </c>
      <c r="MRM1907" s="2165">
        <v>0</v>
      </c>
      <c r="MRN1907" s="2165">
        <v>12106</v>
      </c>
      <c r="MRO1907" s="2166">
        <v>0</v>
      </c>
      <c r="MRP1907" s="1230">
        <f t="shared" si="2775"/>
        <v>0</v>
      </c>
      <c r="MRQ1907" s="1193"/>
      <c r="MRR1907" s="1193"/>
      <c r="MRS1907" s="2164" t="s">
        <v>786</v>
      </c>
      <c r="MRT1907" s="1436" t="s">
        <v>745</v>
      </c>
      <c r="MRU1907" s="2165">
        <v>0</v>
      </c>
      <c r="MRV1907" s="2165">
        <v>12106</v>
      </c>
      <c r="MRW1907" s="2166">
        <v>0</v>
      </c>
      <c r="MRX1907" s="1230">
        <f t="shared" si="2777"/>
        <v>0</v>
      </c>
      <c r="MRY1907" s="1193"/>
      <c r="MRZ1907" s="1193"/>
      <c r="MSA1907" s="2164" t="s">
        <v>786</v>
      </c>
      <c r="MSB1907" s="1436" t="s">
        <v>745</v>
      </c>
      <c r="MSC1907" s="2165">
        <v>0</v>
      </c>
      <c r="MSD1907" s="2165">
        <v>12106</v>
      </c>
      <c r="MSE1907" s="2166">
        <v>0</v>
      </c>
      <c r="MSF1907" s="1230">
        <f t="shared" si="2779"/>
        <v>0</v>
      </c>
      <c r="MSG1907" s="1193"/>
      <c r="MSH1907" s="1193"/>
      <c r="MSI1907" s="2164" t="s">
        <v>786</v>
      </c>
      <c r="MSJ1907" s="1436" t="s">
        <v>745</v>
      </c>
      <c r="MSK1907" s="2165">
        <v>0</v>
      </c>
      <c r="MSL1907" s="2165">
        <v>12106</v>
      </c>
      <c r="MSM1907" s="2166">
        <v>0</v>
      </c>
      <c r="MSN1907" s="1230">
        <f t="shared" si="2781"/>
        <v>0</v>
      </c>
      <c r="MSO1907" s="1193"/>
      <c r="MSP1907" s="1193"/>
      <c r="MSQ1907" s="2164" t="s">
        <v>786</v>
      </c>
      <c r="MSR1907" s="1436" t="s">
        <v>745</v>
      </c>
      <c r="MSS1907" s="2165">
        <v>0</v>
      </c>
      <c r="MST1907" s="2165">
        <v>12106</v>
      </c>
      <c r="MSU1907" s="2166">
        <v>0</v>
      </c>
      <c r="MSV1907" s="1230">
        <f t="shared" si="2783"/>
        <v>0</v>
      </c>
      <c r="MSW1907" s="1193"/>
      <c r="MSX1907" s="1193"/>
      <c r="MSY1907" s="2164" t="s">
        <v>786</v>
      </c>
      <c r="MSZ1907" s="1436" t="s">
        <v>745</v>
      </c>
      <c r="MTA1907" s="2165">
        <v>0</v>
      </c>
      <c r="MTB1907" s="2165">
        <v>12106</v>
      </c>
      <c r="MTC1907" s="2166">
        <v>0</v>
      </c>
      <c r="MTD1907" s="1230">
        <f t="shared" si="2785"/>
        <v>0</v>
      </c>
      <c r="MTE1907" s="1193"/>
      <c r="MTF1907" s="1193"/>
      <c r="MTG1907" s="2164" t="s">
        <v>786</v>
      </c>
      <c r="MTH1907" s="1436" t="s">
        <v>745</v>
      </c>
      <c r="MTI1907" s="2165">
        <v>0</v>
      </c>
      <c r="MTJ1907" s="2165">
        <v>12106</v>
      </c>
      <c r="MTK1907" s="2166">
        <v>0</v>
      </c>
      <c r="MTL1907" s="1230">
        <f t="shared" si="2787"/>
        <v>0</v>
      </c>
      <c r="MTM1907" s="1193"/>
      <c r="MTN1907" s="1193"/>
      <c r="MTO1907" s="2164" t="s">
        <v>786</v>
      </c>
      <c r="MTP1907" s="1436" t="s">
        <v>745</v>
      </c>
      <c r="MTQ1907" s="2165">
        <v>0</v>
      </c>
      <c r="MTR1907" s="2165">
        <v>12106</v>
      </c>
      <c r="MTS1907" s="2166">
        <v>0</v>
      </c>
      <c r="MTT1907" s="1230">
        <f t="shared" si="2789"/>
        <v>0</v>
      </c>
      <c r="MTU1907" s="1193"/>
      <c r="MTV1907" s="1193"/>
      <c r="MTW1907" s="2164" t="s">
        <v>786</v>
      </c>
      <c r="MTX1907" s="1436" t="s">
        <v>745</v>
      </c>
      <c r="MTY1907" s="2165">
        <v>0</v>
      </c>
      <c r="MTZ1907" s="2165">
        <v>12106</v>
      </c>
      <c r="MUA1907" s="2166">
        <v>0</v>
      </c>
      <c r="MUB1907" s="1230">
        <f t="shared" si="2791"/>
        <v>0</v>
      </c>
      <c r="MUC1907" s="1193"/>
      <c r="MUD1907" s="1193"/>
      <c r="MUE1907" s="2164" t="s">
        <v>786</v>
      </c>
      <c r="MUF1907" s="1436" t="s">
        <v>745</v>
      </c>
      <c r="MUG1907" s="2165">
        <v>0</v>
      </c>
      <c r="MUH1907" s="2165">
        <v>12106</v>
      </c>
      <c r="MUI1907" s="2166">
        <v>0</v>
      </c>
      <c r="MUJ1907" s="1230">
        <f t="shared" si="2793"/>
        <v>0</v>
      </c>
      <c r="MUK1907" s="1193"/>
      <c r="MUL1907" s="1193"/>
      <c r="MUM1907" s="2164" t="s">
        <v>786</v>
      </c>
      <c r="MUN1907" s="1436" t="s">
        <v>745</v>
      </c>
      <c r="MUO1907" s="2165">
        <v>0</v>
      </c>
      <c r="MUP1907" s="2165">
        <v>12106</v>
      </c>
      <c r="MUQ1907" s="2166">
        <v>0</v>
      </c>
      <c r="MUR1907" s="1230">
        <f t="shared" si="2795"/>
        <v>0</v>
      </c>
      <c r="MUS1907" s="1193"/>
      <c r="MUT1907" s="1193"/>
      <c r="MUU1907" s="2164" t="s">
        <v>786</v>
      </c>
      <c r="MUV1907" s="1436" t="s">
        <v>745</v>
      </c>
      <c r="MUW1907" s="2165">
        <v>0</v>
      </c>
      <c r="MUX1907" s="2165">
        <v>12106</v>
      </c>
      <c r="MUY1907" s="2166">
        <v>0</v>
      </c>
      <c r="MUZ1907" s="1230">
        <f t="shared" si="2797"/>
        <v>0</v>
      </c>
      <c r="MVA1907" s="1193"/>
      <c r="MVB1907" s="1193"/>
      <c r="MVC1907" s="2164" t="s">
        <v>786</v>
      </c>
      <c r="MVD1907" s="1436" t="s">
        <v>745</v>
      </c>
      <c r="MVE1907" s="2165">
        <v>0</v>
      </c>
      <c r="MVF1907" s="2165">
        <v>12106</v>
      </c>
      <c r="MVG1907" s="2166">
        <v>0</v>
      </c>
      <c r="MVH1907" s="1230">
        <f t="shared" si="2799"/>
        <v>0</v>
      </c>
      <c r="MVI1907" s="1193"/>
      <c r="MVJ1907" s="1193"/>
      <c r="MVK1907" s="2164" t="s">
        <v>786</v>
      </c>
      <c r="MVL1907" s="1436" t="s">
        <v>745</v>
      </c>
      <c r="MVM1907" s="2165">
        <v>0</v>
      </c>
      <c r="MVN1907" s="2165">
        <v>12106</v>
      </c>
      <c r="MVO1907" s="2166">
        <v>0</v>
      </c>
      <c r="MVP1907" s="1230">
        <f t="shared" si="2801"/>
        <v>0</v>
      </c>
      <c r="MVQ1907" s="1193"/>
      <c r="MVR1907" s="1193"/>
      <c r="MVS1907" s="2164" t="s">
        <v>786</v>
      </c>
      <c r="MVT1907" s="1436" t="s">
        <v>745</v>
      </c>
      <c r="MVU1907" s="2165">
        <v>0</v>
      </c>
      <c r="MVV1907" s="2165">
        <v>12106</v>
      </c>
      <c r="MVW1907" s="2166">
        <v>0</v>
      </c>
      <c r="MVX1907" s="1230">
        <f t="shared" si="2803"/>
        <v>0</v>
      </c>
      <c r="MVY1907" s="1193"/>
      <c r="MVZ1907" s="1193"/>
      <c r="MWA1907" s="2164" t="s">
        <v>786</v>
      </c>
      <c r="MWB1907" s="1436" t="s">
        <v>745</v>
      </c>
      <c r="MWC1907" s="2165">
        <v>0</v>
      </c>
      <c r="MWD1907" s="2165">
        <v>12106</v>
      </c>
      <c r="MWE1907" s="2166">
        <v>0</v>
      </c>
      <c r="MWF1907" s="1230">
        <f t="shared" si="2805"/>
        <v>0</v>
      </c>
      <c r="MWG1907" s="1193"/>
      <c r="MWH1907" s="1193"/>
      <c r="MWI1907" s="2164" t="s">
        <v>786</v>
      </c>
      <c r="MWJ1907" s="1436" t="s">
        <v>745</v>
      </c>
      <c r="MWK1907" s="2165">
        <v>0</v>
      </c>
      <c r="MWL1907" s="2165">
        <v>12106</v>
      </c>
      <c r="MWM1907" s="2166">
        <v>0</v>
      </c>
      <c r="MWN1907" s="1230">
        <f t="shared" si="2807"/>
        <v>0</v>
      </c>
      <c r="MWO1907" s="1193"/>
      <c r="MWP1907" s="1193"/>
      <c r="MWQ1907" s="2164" t="s">
        <v>786</v>
      </c>
      <c r="MWR1907" s="1436" t="s">
        <v>745</v>
      </c>
      <c r="MWS1907" s="2165">
        <v>0</v>
      </c>
      <c r="MWT1907" s="2165">
        <v>12106</v>
      </c>
      <c r="MWU1907" s="2166">
        <v>0</v>
      </c>
      <c r="MWV1907" s="1230">
        <f t="shared" si="2809"/>
        <v>0</v>
      </c>
      <c r="MWW1907" s="1193"/>
      <c r="MWX1907" s="1193"/>
      <c r="MWY1907" s="2164" t="s">
        <v>786</v>
      </c>
      <c r="MWZ1907" s="1436" t="s">
        <v>745</v>
      </c>
      <c r="MXA1907" s="2165">
        <v>0</v>
      </c>
      <c r="MXB1907" s="2165">
        <v>12106</v>
      </c>
      <c r="MXC1907" s="2166">
        <v>0</v>
      </c>
      <c r="MXD1907" s="1230">
        <f t="shared" si="2811"/>
        <v>0</v>
      </c>
      <c r="MXE1907" s="1193"/>
      <c r="MXF1907" s="1193"/>
      <c r="MXG1907" s="2164" t="s">
        <v>786</v>
      </c>
      <c r="MXH1907" s="1436" t="s">
        <v>745</v>
      </c>
      <c r="MXI1907" s="2165">
        <v>0</v>
      </c>
      <c r="MXJ1907" s="2165">
        <v>12106</v>
      </c>
      <c r="MXK1907" s="2166">
        <v>0</v>
      </c>
      <c r="MXL1907" s="1230">
        <f t="shared" si="2813"/>
        <v>0</v>
      </c>
      <c r="MXM1907" s="1193"/>
      <c r="MXN1907" s="1193"/>
      <c r="MXO1907" s="2164" t="s">
        <v>786</v>
      </c>
      <c r="MXP1907" s="1436" t="s">
        <v>745</v>
      </c>
      <c r="MXQ1907" s="2165">
        <v>0</v>
      </c>
      <c r="MXR1907" s="2165">
        <v>12106</v>
      </c>
      <c r="MXS1907" s="2166">
        <v>0</v>
      </c>
      <c r="MXT1907" s="1230">
        <f t="shared" si="2815"/>
        <v>0</v>
      </c>
      <c r="MXU1907" s="1193"/>
      <c r="MXV1907" s="1193"/>
      <c r="MXW1907" s="2164" t="s">
        <v>786</v>
      </c>
      <c r="MXX1907" s="1436" t="s">
        <v>745</v>
      </c>
      <c r="MXY1907" s="2165">
        <v>0</v>
      </c>
      <c r="MXZ1907" s="2165">
        <v>12106</v>
      </c>
      <c r="MYA1907" s="2166">
        <v>0</v>
      </c>
      <c r="MYB1907" s="1230">
        <f t="shared" si="2817"/>
        <v>0</v>
      </c>
      <c r="MYC1907" s="1193"/>
      <c r="MYD1907" s="1193"/>
      <c r="MYE1907" s="2164" t="s">
        <v>786</v>
      </c>
      <c r="MYF1907" s="1436" t="s">
        <v>745</v>
      </c>
      <c r="MYG1907" s="2165">
        <v>0</v>
      </c>
      <c r="MYH1907" s="2165">
        <v>12106</v>
      </c>
      <c r="MYI1907" s="2166">
        <v>0</v>
      </c>
      <c r="MYJ1907" s="1230">
        <f t="shared" si="2819"/>
        <v>0</v>
      </c>
      <c r="MYK1907" s="1193"/>
      <c r="MYL1907" s="1193"/>
      <c r="MYM1907" s="2164" t="s">
        <v>786</v>
      </c>
      <c r="MYN1907" s="1436" t="s">
        <v>745</v>
      </c>
      <c r="MYO1907" s="2165">
        <v>0</v>
      </c>
      <c r="MYP1907" s="2165">
        <v>12106</v>
      </c>
      <c r="MYQ1907" s="2166">
        <v>0</v>
      </c>
      <c r="MYR1907" s="1230">
        <f t="shared" si="2821"/>
        <v>0</v>
      </c>
      <c r="MYS1907" s="1193"/>
      <c r="MYT1907" s="1193"/>
      <c r="MYU1907" s="2164" t="s">
        <v>786</v>
      </c>
      <c r="MYV1907" s="1436" t="s">
        <v>745</v>
      </c>
      <c r="MYW1907" s="2165">
        <v>0</v>
      </c>
      <c r="MYX1907" s="2165">
        <v>12106</v>
      </c>
      <c r="MYY1907" s="2166">
        <v>0</v>
      </c>
      <c r="MYZ1907" s="1230">
        <f t="shared" si="2823"/>
        <v>0</v>
      </c>
      <c r="MZA1907" s="1193"/>
      <c r="MZB1907" s="1193"/>
      <c r="MZC1907" s="2164" t="s">
        <v>786</v>
      </c>
      <c r="MZD1907" s="1436" t="s">
        <v>745</v>
      </c>
      <c r="MZE1907" s="2165">
        <v>0</v>
      </c>
      <c r="MZF1907" s="2165">
        <v>12106</v>
      </c>
      <c r="MZG1907" s="2166">
        <v>0</v>
      </c>
      <c r="MZH1907" s="1230">
        <f t="shared" si="2825"/>
        <v>0</v>
      </c>
      <c r="MZI1907" s="1193"/>
      <c r="MZJ1907" s="1193"/>
      <c r="MZK1907" s="2164" t="s">
        <v>786</v>
      </c>
      <c r="MZL1907" s="1436" t="s">
        <v>745</v>
      </c>
      <c r="MZM1907" s="2165">
        <v>0</v>
      </c>
      <c r="MZN1907" s="2165">
        <v>12106</v>
      </c>
      <c r="MZO1907" s="2166">
        <v>0</v>
      </c>
      <c r="MZP1907" s="1230">
        <f t="shared" si="2827"/>
        <v>0</v>
      </c>
      <c r="MZQ1907" s="1193"/>
      <c r="MZR1907" s="1193"/>
      <c r="MZS1907" s="2164" t="s">
        <v>786</v>
      </c>
      <c r="MZT1907" s="1436" t="s">
        <v>745</v>
      </c>
      <c r="MZU1907" s="2165">
        <v>0</v>
      </c>
      <c r="MZV1907" s="2165">
        <v>12106</v>
      </c>
      <c r="MZW1907" s="2166">
        <v>0</v>
      </c>
      <c r="MZX1907" s="1230">
        <f t="shared" si="2829"/>
        <v>0</v>
      </c>
      <c r="MZY1907" s="1193"/>
      <c r="MZZ1907" s="1193"/>
      <c r="NAA1907" s="2164" t="s">
        <v>786</v>
      </c>
      <c r="NAB1907" s="1436" t="s">
        <v>745</v>
      </c>
      <c r="NAC1907" s="2165">
        <v>0</v>
      </c>
      <c r="NAD1907" s="2165">
        <v>12106</v>
      </c>
      <c r="NAE1907" s="2166">
        <v>0</v>
      </c>
      <c r="NAF1907" s="1230">
        <f t="shared" si="2831"/>
        <v>0</v>
      </c>
      <c r="NAG1907" s="1193"/>
      <c r="NAH1907" s="1193"/>
      <c r="NAI1907" s="2164" t="s">
        <v>786</v>
      </c>
      <c r="NAJ1907" s="1436" t="s">
        <v>745</v>
      </c>
      <c r="NAK1907" s="2165">
        <v>0</v>
      </c>
      <c r="NAL1907" s="2165">
        <v>12106</v>
      </c>
      <c r="NAM1907" s="2166">
        <v>0</v>
      </c>
      <c r="NAN1907" s="1230">
        <f t="shared" si="2833"/>
        <v>0</v>
      </c>
      <c r="NAO1907" s="1193"/>
      <c r="NAP1907" s="1193"/>
      <c r="NAQ1907" s="2164" t="s">
        <v>786</v>
      </c>
      <c r="NAR1907" s="1436" t="s">
        <v>745</v>
      </c>
      <c r="NAS1907" s="2165">
        <v>0</v>
      </c>
      <c r="NAT1907" s="2165">
        <v>12106</v>
      </c>
      <c r="NAU1907" s="2166">
        <v>0</v>
      </c>
      <c r="NAV1907" s="1230">
        <f t="shared" si="2835"/>
        <v>0</v>
      </c>
      <c r="NAW1907" s="1193"/>
      <c r="NAX1907" s="1193"/>
      <c r="NAY1907" s="2164" t="s">
        <v>786</v>
      </c>
      <c r="NAZ1907" s="1436" t="s">
        <v>745</v>
      </c>
      <c r="NBA1907" s="2165">
        <v>0</v>
      </c>
      <c r="NBB1907" s="2165">
        <v>12106</v>
      </c>
      <c r="NBC1907" s="2166">
        <v>0</v>
      </c>
      <c r="NBD1907" s="1230">
        <f t="shared" si="2837"/>
        <v>0</v>
      </c>
      <c r="NBE1907" s="1193"/>
      <c r="NBF1907" s="1193"/>
      <c r="NBG1907" s="2164" t="s">
        <v>786</v>
      </c>
      <c r="NBH1907" s="1436" t="s">
        <v>745</v>
      </c>
      <c r="NBI1907" s="2165">
        <v>0</v>
      </c>
      <c r="NBJ1907" s="2165">
        <v>12106</v>
      </c>
      <c r="NBK1907" s="2166">
        <v>0</v>
      </c>
      <c r="NBL1907" s="1230">
        <f t="shared" si="2839"/>
        <v>0</v>
      </c>
      <c r="NBM1907" s="1193"/>
      <c r="NBN1907" s="1193"/>
      <c r="NBO1907" s="2164" t="s">
        <v>786</v>
      </c>
      <c r="NBP1907" s="1436" t="s">
        <v>745</v>
      </c>
      <c r="NBQ1907" s="2165">
        <v>0</v>
      </c>
      <c r="NBR1907" s="2165">
        <v>12106</v>
      </c>
      <c r="NBS1907" s="2166">
        <v>0</v>
      </c>
      <c r="NBT1907" s="1230">
        <f t="shared" si="2841"/>
        <v>0</v>
      </c>
      <c r="NBU1907" s="1193"/>
      <c r="NBV1907" s="1193"/>
      <c r="NBW1907" s="2164" t="s">
        <v>786</v>
      </c>
      <c r="NBX1907" s="1436" t="s">
        <v>745</v>
      </c>
      <c r="NBY1907" s="2165">
        <v>0</v>
      </c>
      <c r="NBZ1907" s="2165">
        <v>12106</v>
      </c>
      <c r="NCA1907" s="2166">
        <v>0</v>
      </c>
      <c r="NCB1907" s="1230">
        <f t="shared" si="2843"/>
        <v>0</v>
      </c>
      <c r="NCC1907" s="1193"/>
      <c r="NCD1907" s="1193"/>
      <c r="NCE1907" s="2164" t="s">
        <v>786</v>
      </c>
      <c r="NCF1907" s="1436" t="s">
        <v>745</v>
      </c>
      <c r="NCG1907" s="2165">
        <v>0</v>
      </c>
      <c r="NCH1907" s="2165">
        <v>12106</v>
      </c>
      <c r="NCI1907" s="2166">
        <v>0</v>
      </c>
      <c r="NCJ1907" s="1230">
        <f t="shared" si="2845"/>
        <v>0</v>
      </c>
      <c r="NCK1907" s="1193"/>
      <c r="NCL1907" s="1193"/>
      <c r="NCM1907" s="2164" t="s">
        <v>786</v>
      </c>
      <c r="NCN1907" s="1436" t="s">
        <v>745</v>
      </c>
      <c r="NCO1907" s="2165">
        <v>0</v>
      </c>
      <c r="NCP1907" s="2165">
        <v>12106</v>
      </c>
      <c r="NCQ1907" s="2166">
        <v>0</v>
      </c>
      <c r="NCR1907" s="1230">
        <f t="shared" si="2847"/>
        <v>0</v>
      </c>
      <c r="NCS1907" s="1193"/>
      <c r="NCT1907" s="1193"/>
      <c r="NCU1907" s="2164" t="s">
        <v>786</v>
      </c>
      <c r="NCV1907" s="1436" t="s">
        <v>745</v>
      </c>
      <c r="NCW1907" s="2165">
        <v>0</v>
      </c>
      <c r="NCX1907" s="2165">
        <v>12106</v>
      </c>
      <c r="NCY1907" s="2166">
        <v>0</v>
      </c>
      <c r="NCZ1907" s="1230">
        <f t="shared" si="2849"/>
        <v>0</v>
      </c>
      <c r="NDA1907" s="1193"/>
      <c r="NDB1907" s="1193"/>
      <c r="NDC1907" s="2164" t="s">
        <v>786</v>
      </c>
      <c r="NDD1907" s="1436" t="s">
        <v>745</v>
      </c>
      <c r="NDE1907" s="2165">
        <v>0</v>
      </c>
      <c r="NDF1907" s="2165">
        <v>12106</v>
      </c>
      <c r="NDG1907" s="2166">
        <v>0</v>
      </c>
      <c r="NDH1907" s="1230">
        <f t="shared" si="2851"/>
        <v>0</v>
      </c>
      <c r="NDI1907" s="1193"/>
      <c r="NDJ1907" s="1193"/>
      <c r="NDK1907" s="2164" t="s">
        <v>786</v>
      </c>
      <c r="NDL1907" s="1436" t="s">
        <v>745</v>
      </c>
      <c r="NDM1907" s="2165">
        <v>0</v>
      </c>
      <c r="NDN1907" s="2165">
        <v>12106</v>
      </c>
      <c r="NDO1907" s="2166">
        <v>0</v>
      </c>
      <c r="NDP1907" s="1230">
        <f t="shared" si="2853"/>
        <v>0</v>
      </c>
      <c r="NDQ1907" s="1193"/>
      <c r="NDR1907" s="1193"/>
      <c r="NDS1907" s="2164" t="s">
        <v>786</v>
      </c>
      <c r="NDT1907" s="1436" t="s">
        <v>745</v>
      </c>
      <c r="NDU1907" s="2165">
        <v>0</v>
      </c>
      <c r="NDV1907" s="2165">
        <v>12106</v>
      </c>
      <c r="NDW1907" s="2166">
        <v>0</v>
      </c>
      <c r="NDX1907" s="1230">
        <f t="shared" si="2855"/>
        <v>0</v>
      </c>
      <c r="NDY1907" s="1193"/>
      <c r="NDZ1907" s="1193"/>
      <c r="NEA1907" s="2164" t="s">
        <v>786</v>
      </c>
      <c r="NEB1907" s="1436" t="s">
        <v>745</v>
      </c>
      <c r="NEC1907" s="2165">
        <v>0</v>
      </c>
      <c r="NED1907" s="2165">
        <v>12106</v>
      </c>
      <c r="NEE1907" s="2166">
        <v>0</v>
      </c>
      <c r="NEF1907" s="1230">
        <f t="shared" si="2857"/>
        <v>0</v>
      </c>
      <c r="NEG1907" s="1193"/>
      <c r="NEH1907" s="1193"/>
      <c r="NEI1907" s="2164" t="s">
        <v>786</v>
      </c>
      <c r="NEJ1907" s="1436" t="s">
        <v>745</v>
      </c>
      <c r="NEK1907" s="2165">
        <v>0</v>
      </c>
      <c r="NEL1907" s="2165">
        <v>12106</v>
      </c>
      <c r="NEM1907" s="2166">
        <v>0</v>
      </c>
      <c r="NEN1907" s="1230">
        <f t="shared" si="2859"/>
        <v>0</v>
      </c>
      <c r="NEO1907" s="1193"/>
      <c r="NEP1907" s="1193"/>
      <c r="NEQ1907" s="2164" t="s">
        <v>786</v>
      </c>
      <c r="NER1907" s="1436" t="s">
        <v>745</v>
      </c>
      <c r="NES1907" s="2165">
        <v>0</v>
      </c>
      <c r="NET1907" s="2165">
        <v>12106</v>
      </c>
      <c r="NEU1907" s="2166">
        <v>0</v>
      </c>
      <c r="NEV1907" s="1230">
        <f t="shared" si="2861"/>
        <v>0</v>
      </c>
      <c r="NEW1907" s="1193"/>
      <c r="NEX1907" s="1193"/>
      <c r="NEY1907" s="2164" t="s">
        <v>786</v>
      </c>
      <c r="NEZ1907" s="1436" t="s">
        <v>745</v>
      </c>
      <c r="NFA1907" s="2165">
        <v>0</v>
      </c>
      <c r="NFB1907" s="2165">
        <v>12106</v>
      </c>
      <c r="NFC1907" s="2166">
        <v>0</v>
      </c>
      <c r="NFD1907" s="1230">
        <f t="shared" si="2863"/>
        <v>0</v>
      </c>
      <c r="NFE1907" s="1193"/>
      <c r="NFF1907" s="1193"/>
      <c r="NFG1907" s="2164" t="s">
        <v>786</v>
      </c>
      <c r="NFH1907" s="1436" t="s">
        <v>745</v>
      </c>
      <c r="NFI1907" s="2165">
        <v>0</v>
      </c>
      <c r="NFJ1907" s="2165">
        <v>12106</v>
      </c>
      <c r="NFK1907" s="2166">
        <v>0</v>
      </c>
      <c r="NFL1907" s="1230">
        <f t="shared" si="2865"/>
        <v>0</v>
      </c>
      <c r="NFM1907" s="1193"/>
      <c r="NFN1907" s="1193"/>
      <c r="NFO1907" s="2164" t="s">
        <v>786</v>
      </c>
      <c r="NFP1907" s="1436" t="s">
        <v>745</v>
      </c>
      <c r="NFQ1907" s="2165">
        <v>0</v>
      </c>
      <c r="NFR1907" s="2165">
        <v>12106</v>
      </c>
      <c r="NFS1907" s="2166">
        <v>0</v>
      </c>
      <c r="NFT1907" s="1230">
        <f t="shared" si="2867"/>
        <v>0</v>
      </c>
      <c r="NFU1907" s="1193"/>
      <c r="NFV1907" s="1193"/>
      <c r="NFW1907" s="2164" t="s">
        <v>786</v>
      </c>
      <c r="NFX1907" s="1436" t="s">
        <v>745</v>
      </c>
      <c r="NFY1907" s="2165">
        <v>0</v>
      </c>
      <c r="NFZ1907" s="2165">
        <v>12106</v>
      </c>
      <c r="NGA1907" s="2166">
        <v>0</v>
      </c>
      <c r="NGB1907" s="1230">
        <f t="shared" si="2869"/>
        <v>0</v>
      </c>
      <c r="NGC1907" s="1193"/>
      <c r="NGD1907" s="1193"/>
      <c r="NGE1907" s="2164" t="s">
        <v>786</v>
      </c>
      <c r="NGF1907" s="1436" t="s">
        <v>745</v>
      </c>
      <c r="NGG1907" s="2165">
        <v>0</v>
      </c>
      <c r="NGH1907" s="2165">
        <v>12106</v>
      </c>
      <c r="NGI1907" s="2166">
        <v>0</v>
      </c>
      <c r="NGJ1907" s="1230">
        <f t="shared" si="2871"/>
        <v>0</v>
      </c>
      <c r="NGK1907" s="1193"/>
      <c r="NGL1907" s="1193"/>
      <c r="NGM1907" s="2164" t="s">
        <v>786</v>
      </c>
      <c r="NGN1907" s="1436" t="s">
        <v>745</v>
      </c>
      <c r="NGO1907" s="2165">
        <v>0</v>
      </c>
      <c r="NGP1907" s="2165">
        <v>12106</v>
      </c>
      <c r="NGQ1907" s="2166">
        <v>0</v>
      </c>
      <c r="NGR1907" s="1230">
        <f t="shared" si="2873"/>
        <v>0</v>
      </c>
      <c r="NGS1907" s="1193"/>
      <c r="NGT1907" s="1193"/>
      <c r="NGU1907" s="2164" t="s">
        <v>786</v>
      </c>
      <c r="NGV1907" s="1436" t="s">
        <v>745</v>
      </c>
      <c r="NGW1907" s="2165">
        <v>0</v>
      </c>
      <c r="NGX1907" s="2165">
        <v>12106</v>
      </c>
      <c r="NGY1907" s="2166">
        <v>0</v>
      </c>
      <c r="NGZ1907" s="1230">
        <f t="shared" si="2875"/>
        <v>0</v>
      </c>
      <c r="NHA1907" s="1193"/>
      <c r="NHB1907" s="1193"/>
      <c r="NHC1907" s="2164" t="s">
        <v>786</v>
      </c>
      <c r="NHD1907" s="1436" t="s">
        <v>745</v>
      </c>
      <c r="NHE1907" s="2165">
        <v>0</v>
      </c>
      <c r="NHF1907" s="2165">
        <v>12106</v>
      </c>
      <c r="NHG1907" s="2166">
        <v>0</v>
      </c>
      <c r="NHH1907" s="1230">
        <f t="shared" si="2877"/>
        <v>0</v>
      </c>
      <c r="NHI1907" s="1193"/>
      <c r="NHJ1907" s="1193"/>
      <c r="NHK1907" s="2164" t="s">
        <v>786</v>
      </c>
      <c r="NHL1907" s="1436" t="s">
        <v>745</v>
      </c>
      <c r="NHM1907" s="2165">
        <v>0</v>
      </c>
      <c r="NHN1907" s="2165">
        <v>12106</v>
      </c>
      <c r="NHO1907" s="2166">
        <v>0</v>
      </c>
      <c r="NHP1907" s="1230">
        <f t="shared" si="2879"/>
        <v>0</v>
      </c>
      <c r="NHQ1907" s="1193"/>
      <c r="NHR1907" s="1193"/>
      <c r="NHS1907" s="2164" t="s">
        <v>786</v>
      </c>
      <c r="NHT1907" s="1436" t="s">
        <v>745</v>
      </c>
      <c r="NHU1907" s="2165">
        <v>0</v>
      </c>
      <c r="NHV1907" s="2165">
        <v>12106</v>
      </c>
      <c r="NHW1907" s="2166">
        <v>0</v>
      </c>
      <c r="NHX1907" s="1230">
        <f t="shared" si="2881"/>
        <v>0</v>
      </c>
      <c r="NHY1907" s="1193"/>
      <c r="NHZ1907" s="1193"/>
      <c r="NIA1907" s="2164" t="s">
        <v>786</v>
      </c>
      <c r="NIB1907" s="1436" t="s">
        <v>745</v>
      </c>
      <c r="NIC1907" s="2165">
        <v>0</v>
      </c>
      <c r="NID1907" s="2165">
        <v>12106</v>
      </c>
      <c r="NIE1907" s="2166">
        <v>0</v>
      </c>
      <c r="NIF1907" s="1230">
        <f t="shared" si="2883"/>
        <v>0</v>
      </c>
      <c r="NIG1907" s="1193"/>
      <c r="NIH1907" s="1193"/>
      <c r="NII1907" s="2164" t="s">
        <v>786</v>
      </c>
      <c r="NIJ1907" s="1436" t="s">
        <v>745</v>
      </c>
      <c r="NIK1907" s="2165">
        <v>0</v>
      </c>
      <c r="NIL1907" s="2165">
        <v>12106</v>
      </c>
      <c r="NIM1907" s="2166">
        <v>0</v>
      </c>
      <c r="NIN1907" s="1230">
        <f t="shared" si="2885"/>
        <v>0</v>
      </c>
      <c r="NIO1907" s="1193"/>
      <c r="NIP1907" s="1193"/>
      <c r="NIQ1907" s="2164" t="s">
        <v>786</v>
      </c>
      <c r="NIR1907" s="1436" t="s">
        <v>745</v>
      </c>
      <c r="NIS1907" s="2165">
        <v>0</v>
      </c>
      <c r="NIT1907" s="2165">
        <v>12106</v>
      </c>
      <c r="NIU1907" s="2166">
        <v>0</v>
      </c>
      <c r="NIV1907" s="1230">
        <f t="shared" si="2887"/>
        <v>0</v>
      </c>
      <c r="NIW1907" s="1193"/>
      <c r="NIX1907" s="1193"/>
      <c r="NIY1907" s="2164" t="s">
        <v>786</v>
      </c>
      <c r="NIZ1907" s="1436" t="s">
        <v>745</v>
      </c>
      <c r="NJA1907" s="2165">
        <v>0</v>
      </c>
      <c r="NJB1907" s="2165">
        <v>12106</v>
      </c>
      <c r="NJC1907" s="2166">
        <v>0</v>
      </c>
      <c r="NJD1907" s="1230">
        <f t="shared" si="2889"/>
        <v>0</v>
      </c>
      <c r="NJE1907" s="1193"/>
      <c r="NJF1907" s="1193"/>
      <c r="NJG1907" s="2164" t="s">
        <v>786</v>
      </c>
      <c r="NJH1907" s="1436" t="s">
        <v>745</v>
      </c>
      <c r="NJI1907" s="2165">
        <v>0</v>
      </c>
      <c r="NJJ1907" s="2165">
        <v>12106</v>
      </c>
      <c r="NJK1907" s="2166">
        <v>0</v>
      </c>
      <c r="NJL1907" s="1230">
        <f t="shared" si="2891"/>
        <v>0</v>
      </c>
      <c r="NJM1907" s="1193"/>
      <c r="NJN1907" s="1193"/>
      <c r="NJO1907" s="2164" t="s">
        <v>786</v>
      </c>
      <c r="NJP1907" s="1436" t="s">
        <v>745</v>
      </c>
      <c r="NJQ1907" s="2165">
        <v>0</v>
      </c>
      <c r="NJR1907" s="2165">
        <v>12106</v>
      </c>
      <c r="NJS1907" s="2166">
        <v>0</v>
      </c>
      <c r="NJT1907" s="1230">
        <f t="shared" si="2893"/>
        <v>0</v>
      </c>
      <c r="NJU1907" s="1193"/>
      <c r="NJV1907" s="1193"/>
      <c r="NJW1907" s="2164" t="s">
        <v>786</v>
      </c>
      <c r="NJX1907" s="1436" t="s">
        <v>745</v>
      </c>
      <c r="NJY1907" s="2165">
        <v>0</v>
      </c>
      <c r="NJZ1907" s="2165">
        <v>12106</v>
      </c>
      <c r="NKA1907" s="2166">
        <v>0</v>
      </c>
      <c r="NKB1907" s="1230">
        <f t="shared" si="2895"/>
        <v>0</v>
      </c>
      <c r="NKC1907" s="1193"/>
      <c r="NKD1907" s="1193"/>
      <c r="NKE1907" s="2164" t="s">
        <v>786</v>
      </c>
      <c r="NKF1907" s="1436" t="s">
        <v>745</v>
      </c>
      <c r="NKG1907" s="2165">
        <v>0</v>
      </c>
      <c r="NKH1907" s="2165">
        <v>12106</v>
      </c>
      <c r="NKI1907" s="2166">
        <v>0</v>
      </c>
      <c r="NKJ1907" s="1230">
        <f t="shared" si="2897"/>
        <v>0</v>
      </c>
      <c r="NKK1907" s="1193"/>
      <c r="NKL1907" s="1193"/>
      <c r="NKM1907" s="2164" t="s">
        <v>786</v>
      </c>
      <c r="NKN1907" s="1436" t="s">
        <v>745</v>
      </c>
      <c r="NKO1907" s="2165">
        <v>0</v>
      </c>
      <c r="NKP1907" s="2165">
        <v>12106</v>
      </c>
      <c r="NKQ1907" s="2166">
        <v>0</v>
      </c>
      <c r="NKR1907" s="1230">
        <f t="shared" si="2899"/>
        <v>0</v>
      </c>
      <c r="NKS1907" s="1193"/>
      <c r="NKT1907" s="1193"/>
      <c r="NKU1907" s="2164" t="s">
        <v>786</v>
      </c>
      <c r="NKV1907" s="1436" t="s">
        <v>745</v>
      </c>
      <c r="NKW1907" s="2165">
        <v>0</v>
      </c>
      <c r="NKX1907" s="2165">
        <v>12106</v>
      </c>
      <c r="NKY1907" s="2166">
        <v>0</v>
      </c>
      <c r="NKZ1907" s="1230">
        <f t="shared" si="2901"/>
        <v>0</v>
      </c>
      <c r="NLA1907" s="1193"/>
      <c r="NLB1907" s="1193"/>
      <c r="NLC1907" s="2164" t="s">
        <v>786</v>
      </c>
      <c r="NLD1907" s="1436" t="s">
        <v>745</v>
      </c>
      <c r="NLE1907" s="2165">
        <v>0</v>
      </c>
      <c r="NLF1907" s="2165">
        <v>12106</v>
      </c>
      <c r="NLG1907" s="2166">
        <v>0</v>
      </c>
      <c r="NLH1907" s="1230">
        <f t="shared" si="2903"/>
        <v>0</v>
      </c>
      <c r="NLI1907" s="1193"/>
      <c r="NLJ1907" s="1193"/>
      <c r="NLK1907" s="2164" t="s">
        <v>786</v>
      </c>
      <c r="NLL1907" s="1436" t="s">
        <v>745</v>
      </c>
      <c r="NLM1907" s="2165">
        <v>0</v>
      </c>
      <c r="NLN1907" s="2165">
        <v>12106</v>
      </c>
      <c r="NLO1907" s="2166">
        <v>0</v>
      </c>
      <c r="NLP1907" s="1230">
        <f t="shared" si="2905"/>
        <v>0</v>
      </c>
      <c r="NLQ1907" s="1193"/>
      <c r="NLR1907" s="1193"/>
      <c r="NLS1907" s="2164" t="s">
        <v>786</v>
      </c>
      <c r="NLT1907" s="1436" t="s">
        <v>745</v>
      </c>
      <c r="NLU1907" s="2165">
        <v>0</v>
      </c>
      <c r="NLV1907" s="2165">
        <v>12106</v>
      </c>
      <c r="NLW1907" s="2166">
        <v>0</v>
      </c>
      <c r="NLX1907" s="1230">
        <f t="shared" si="2907"/>
        <v>0</v>
      </c>
      <c r="NLY1907" s="1193"/>
      <c r="NLZ1907" s="1193"/>
      <c r="NMA1907" s="2164" t="s">
        <v>786</v>
      </c>
      <c r="NMB1907" s="1436" t="s">
        <v>745</v>
      </c>
      <c r="NMC1907" s="2165">
        <v>0</v>
      </c>
      <c r="NMD1907" s="2165">
        <v>12106</v>
      </c>
      <c r="NME1907" s="2166">
        <v>0</v>
      </c>
      <c r="NMF1907" s="1230">
        <f t="shared" si="2909"/>
        <v>0</v>
      </c>
      <c r="NMG1907" s="1193"/>
      <c r="NMH1907" s="1193"/>
      <c r="NMI1907" s="2164" t="s">
        <v>786</v>
      </c>
      <c r="NMJ1907" s="1436" t="s">
        <v>745</v>
      </c>
      <c r="NMK1907" s="2165">
        <v>0</v>
      </c>
      <c r="NML1907" s="2165">
        <v>12106</v>
      </c>
      <c r="NMM1907" s="2166">
        <v>0</v>
      </c>
      <c r="NMN1907" s="1230">
        <f t="shared" si="2911"/>
        <v>0</v>
      </c>
      <c r="NMO1907" s="1193"/>
      <c r="NMP1907" s="1193"/>
      <c r="NMQ1907" s="2164" t="s">
        <v>786</v>
      </c>
      <c r="NMR1907" s="1436" t="s">
        <v>745</v>
      </c>
      <c r="NMS1907" s="2165">
        <v>0</v>
      </c>
      <c r="NMT1907" s="2165">
        <v>12106</v>
      </c>
      <c r="NMU1907" s="2166">
        <v>0</v>
      </c>
      <c r="NMV1907" s="1230">
        <f t="shared" si="2913"/>
        <v>0</v>
      </c>
      <c r="NMW1907" s="1193"/>
      <c r="NMX1907" s="1193"/>
      <c r="NMY1907" s="2164" t="s">
        <v>786</v>
      </c>
      <c r="NMZ1907" s="1436" t="s">
        <v>745</v>
      </c>
      <c r="NNA1907" s="2165">
        <v>0</v>
      </c>
      <c r="NNB1907" s="2165">
        <v>12106</v>
      </c>
      <c r="NNC1907" s="2166">
        <v>0</v>
      </c>
      <c r="NND1907" s="1230">
        <f t="shared" si="2915"/>
        <v>0</v>
      </c>
      <c r="NNE1907" s="1193"/>
      <c r="NNF1907" s="1193"/>
      <c r="NNG1907" s="2164" t="s">
        <v>786</v>
      </c>
      <c r="NNH1907" s="1436" t="s">
        <v>745</v>
      </c>
      <c r="NNI1907" s="2165">
        <v>0</v>
      </c>
      <c r="NNJ1907" s="2165">
        <v>12106</v>
      </c>
      <c r="NNK1907" s="2166">
        <v>0</v>
      </c>
      <c r="NNL1907" s="1230">
        <f t="shared" si="2917"/>
        <v>0</v>
      </c>
      <c r="NNM1907" s="1193"/>
      <c r="NNN1907" s="1193"/>
      <c r="NNO1907" s="2164" t="s">
        <v>786</v>
      </c>
      <c r="NNP1907" s="1436" t="s">
        <v>745</v>
      </c>
      <c r="NNQ1907" s="2165">
        <v>0</v>
      </c>
      <c r="NNR1907" s="2165">
        <v>12106</v>
      </c>
      <c r="NNS1907" s="2166">
        <v>0</v>
      </c>
      <c r="NNT1907" s="1230">
        <f t="shared" si="2919"/>
        <v>0</v>
      </c>
      <c r="NNU1907" s="1193"/>
      <c r="NNV1907" s="1193"/>
      <c r="NNW1907" s="2164" t="s">
        <v>786</v>
      </c>
      <c r="NNX1907" s="1436" t="s">
        <v>745</v>
      </c>
      <c r="NNY1907" s="2165">
        <v>0</v>
      </c>
      <c r="NNZ1907" s="2165">
        <v>12106</v>
      </c>
      <c r="NOA1907" s="2166">
        <v>0</v>
      </c>
      <c r="NOB1907" s="1230">
        <f t="shared" si="2921"/>
        <v>0</v>
      </c>
      <c r="NOC1907" s="1193"/>
      <c r="NOD1907" s="1193"/>
      <c r="NOE1907" s="2164" t="s">
        <v>786</v>
      </c>
      <c r="NOF1907" s="1436" t="s">
        <v>745</v>
      </c>
      <c r="NOG1907" s="2165">
        <v>0</v>
      </c>
      <c r="NOH1907" s="2165">
        <v>12106</v>
      </c>
      <c r="NOI1907" s="2166">
        <v>0</v>
      </c>
      <c r="NOJ1907" s="1230">
        <f t="shared" si="2923"/>
        <v>0</v>
      </c>
      <c r="NOK1907" s="1193"/>
      <c r="NOL1907" s="1193"/>
      <c r="NOM1907" s="2164" t="s">
        <v>786</v>
      </c>
      <c r="NON1907" s="1436" t="s">
        <v>745</v>
      </c>
      <c r="NOO1907" s="2165">
        <v>0</v>
      </c>
      <c r="NOP1907" s="2165">
        <v>12106</v>
      </c>
      <c r="NOQ1907" s="2166">
        <v>0</v>
      </c>
      <c r="NOR1907" s="1230">
        <f t="shared" si="2925"/>
        <v>0</v>
      </c>
      <c r="NOS1907" s="1193"/>
      <c r="NOT1907" s="1193"/>
      <c r="NOU1907" s="2164" t="s">
        <v>786</v>
      </c>
      <c r="NOV1907" s="1436" t="s">
        <v>745</v>
      </c>
      <c r="NOW1907" s="2165">
        <v>0</v>
      </c>
      <c r="NOX1907" s="2165">
        <v>12106</v>
      </c>
      <c r="NOY1907" s="2166">
        <v>0</v>
      </c>
      <c r="NOZ1907" s="1230">
        <f t="shared" si="2927"/>
        <v>0</v>
      </c>
      <c r="NPA1907" s="1193"/>
      <c r="NPB1907" s="1193"/>
      <c r="NPC1907" s="2164" t="s">
        <v>786</v>
      </c>
      <c r="NPD1907" s="1436" t="s">
        <v>745</v>
      </c>
      <c r="NPE1907" s="2165">
        <v>0</v>
      </c>
      <c r="NPF1907" s="2165">
        <v>12106</v>
      </c>
      <c r="NPG1907" s="2166">
        <v>0</v>
      </c>
      <c r="NPH1907" s="1230">
        <f t="shared" si="2929"/>
        <v>0</v>
      </c>
      <c r="NPI1907" s="1193"/>
      <c r="NPJ1907" s="1193"/>
      <c r="NPK1907" s="2164" t="s">
        <v>786</v>
      </c>
      <c r="NPL1907" s="1436" t="s">
        <v>745</v>
      </c>
      <c r="NPM1907" s="2165">
        <v>0</v>
      </c>
      <c r="NPN1907" s="2165">
        <v>12106</v>
      </c>
      <c r="NPO1907" s="2166">
        <v>0</v>
      </c>
      <c r="NPP1907" s="1230">
        <f t="shared" si="2931"/>
        <v>0</v>
      </c>
      <c r="NPQ1907" s="1193"/>
      <c r="NPR1907" s="1193"/>
      <c r="NPS1907" s="2164" t="s">
        <v>786</v>
      </c>
      <c r="NPT1907" s="1436" t="s">
        <v>745</v>
      </c>
      <c r="NPU1907" s="2165">
        <v>0</v>
      </c>
      <c r="NPV1907" s="2165">
        <v>12106</v>
      </c>
      <c r="NPW1907" s="2166">
        <v>0</v>
      </c>
      <c r="NPX1907" s="1230">
        <f t="shared" si="2933"/>
        <v>0</v>
      </c>
      <c r="NPY1907" s="1193"/>
      <c r="NPZ1907" s="1193"/>
      <c r="NQA1907" s="2164" t="s">
        <v>786</v>
      </c>
      <c r="NQB1907" s="1436" t="s">
        <v>745</v>
      </c>
      <c r="NQC1907" s="2165">
        <v>0</v>
      </c>
      <c r="NQD1907" s="2165">
        <v>12106</v>
      </c>
      <c r="NQE1907" s="2166">
        <v>0</v>
      </c>
      <c r="NQF1907" s="1230">
        <f t="shared" si="2935"/>
        <v>0</v>
      </c>
      <c r="NQG1907" s="1193"/>
      <c r="NQH1907" s="1193"/>
      <c r="NQI1907" s="2164" t="s">
        <v>786</v>
      </c>
      <c r="NQJ1907" s="1436" t="s">
        <v>745</v>
      </c>
      <c r="NQK1907" s="2165">
        <v>0</v>
      </c>
      <c r="NQL1907" s="2165">
        <v>12106</v>
      </c>
      <c r="NQM1907" s="2166">
        <v>0</v>
      </c>
      <c r="NQN1907" s="1230">
        <f t="shared" si="2937"/>
        <v>0</v>
      </c>
      <c r="NQO1907" s="1193"/>
      <c r="NQP1907" s="1193"/>
      <c r="NQQ1907" s="2164" t="s">
        <v>786</v>
      </c>
      <c r="NQR1907" s="1436" t="s">
        <v>745</v>
      </c>
      <c r="NQS1907" s="2165">
        <v>0</v>
      </c>
      <c r="NQT1907" s="2165">
        <v>12106</v>
      </c>
      <c r="NQU1907" s="2166">
        <v>0</v>
      </c>
      <c r="NQV1907" s="1230">
        <f t="shared" si="2939"/>
        <v>0</v>
      </c>
      <c r="NQW1907" s="1193"/>
      <c r="NQX1907" s="1193"/>
      <c r="NQY1907" s="2164" t="s">
        <v>786</v>
      </c>
      <c r="NQZ1907" s="1436" t="s">
        <v>745</v>
      </c>
      <c r="NRA1907" s="2165">
        <v>0</v>
      </c>
      <c r="NRB1907" s="2165">
        <v>12106</v>
      </c>
      <c r="NRC1907" s="2166">
        <v>0</v>
      </c>
      <c r="NRD1907" s="1230">
        <f t="shared" si="2941"/>
        <v>0</v>
      </c>
      <c r="NRE1907" s="1193"/>
      <c r="NRF1907" s="1193"/>
      <c r="NRG1907" s="2164" t="s">
        <v>786</v>
      </c>
      <c r="NRH1907" s="1436" t="s">
        <v>745</v>
      </c>
      <c r="NRI1907" s="2165">
        <v>0</v>
      </c>
      <c r="NRJ1907" s="2165">
        <v>12106</v>
      </c>
      <c r="NRK1907" s="2166">
        <v>0</v>
      </c>
      <c r="NRL1907" s="1230">
        <f t="shared" si="2943"/>
        <v>0</v>
      </c>
      <c r="NRM1907" s="1193"/>
      <c r="NRN1907" s="1193"/>
      <c r="NRO1907" s="2164" t="s">
        <v>786</v>
      </c>
      <c r="NRP1907" s="1436" t="s">
        <v>745</v>
      </c>
      <c r="NRQ1907" s="2165">
        <v>0</v>
      </c>
      <c r="NRR1907" s="2165">
        <v>12106</v>
      </c>
      <c r="NRS1907" s="2166">
        <v>0</v>
      </c>
      <c r="NRT1907" s="1230">
        <f t="shared" si="2945"/>
        <v>0</v>
      </c>
      <c r="NRU1907" s="1193"/>
      <c r="NRV1907" s="1193"/>
      <c r="NRW1907" s="2164" t="s">
        <v>786</v>
      </c>
      <c r="NRX1907" s="1436" t="s">
        <v>745</v>
      </c>
      <c r="NRY1907" s="2165">
        <v>0</v>
      </c>
      <c r="NRZ1907" s="2165">
        <v>12106</v>
      </c>
      <c r="NSA1907" s="2166">
        <v>0</v>
      </c>
      <c r="NSB1907" s="1230">
        <f t="shared" si="2947"/>
        <v>0</v>
      </c>
      <c r="NSC1907" s="1193"/>
      <c r="NSD1907" s="1193"/>
      <c r="NSE1907" s="2164" t="s">
        <v>786</v>
      </c>
      <c r="NSF1907" s="1436" t="s">
        <v>745</v>
      </c>
      <c r="NSG1907" s="2165">
        <v>0</v>
      </c>
      <c r="NSH1907" s="2165">
        <v>12106</v>
      </c>
      <c r="NSI1907" s="2166">
        <v>0</v>
      </c>
      <c r="NSJ1907" s="1230">
        <f t="shared" si="2949"/>
        <v>0</v>
      </c>
      <c r="NSK1907" s="1193"/>
      <c r="NSL1907" s="1193"/>
      <c r="NSM1907" s="2164" t="s">
        <v>786</v>
      </c>
      <c r="NSN1907" s="1436" t="s">
        <v>745</v>
      </c>
      <c r="NSO1907" s="2165">
        <v>0</v>
      </c>
      <c r="NSP1907" s="2165">
        <v>12106</v>
      </c>
      <c r="NSQ1907" s="2166">
        <v>0</v>
      </c>
      <c r="NSR1907" s="1230">
        <f t="shared" si="2951"/>
        <v>0</v>
      </c>
      <c r="NSS1907" s="1193"/>
      <c r="NST1907" s="1193"/>
      <c r="NSU1907" s="2164" t="s">
        <v>786</v>
      </c>
      <c r="NSV1907" s="1436" t="s">
        <v>745</v>
      </c>
      <c r="NSW1907" s="2165">
        <v>0</v>
      </c>
      <c r="NSX1907" s="2165">
        <v>12106</v>
      </c>
      <c r="NSY1907" s="2166">
        <v>0</v>
      </c>
      <c r="NSZ1907" s="1230">
        <f t="shared" si="2953"/>
        <v>0</v>
      </c>
      <c r="NTA1907" s="1193"/>
      <c r="NTB1907" s="1193"/>
      <c r="NTC1907" s="2164" t="s">
        <v>786</v>
      </c>
      <c r="NTD1907" s="1436" t="s">
        <v>745</v>
      </c>
      <c r="NTE1907" s="2165">
        <v>0</v>
      </c>
      <c r="NTF1907" s="2165">
        <v>12106</v>
      </c>
      <c r="NTG1907" s="2166">
        <v>0</v>
      </c>
      <c r="NTH1907" s="1230">
        <f t="shared" si="2955"/>
        <v>0</v>
      </c>
      <c r="NTI1907" s="1193"/>
      <c r="NTJ1907" s="1193"/>
      <c r="NTK1907" s="2164" t="s">
        <v>786</v>
      </c>
      <c r="NTL1907" s="1436" t="s">
        <v>745</v>
      </c>
      <c r="NTM1907" s="2165">
        <v>0</v>
      </c>
      <c r="NTN1907" s="2165">
        <v>12106</v>
      </c>
      <c r="NTO1907" s="2166">
        <v>0</v>
      </c>
      <c r="NTP1907" s="1230">
        <f t="shared" si="2957"/>
        <v>0</v>
      </c>
      <c r="NTQ1907" s="1193"/>
      <c r="NTR1907" s="1193"/>
      <c r="NTS1907" s="2164" t="s">
        <v>786</v>
      </c>
      <c r="NTT1907" s="1436" t="s">
        <v>745</v>
      </c>
      <c r="NTU1907" s="2165">
        <v>0</v>
      </c>
      <c r="NTV1907" s="2165">
        <v>12106</v>
      </c>
      <c r="NTW1907" s="2166">
        <v>0</v>
      </c>
      <c r="NTX1907" s="1230">
        <f t="shared" si="2959"/>
        <v>0</v>
      </c>
      <c r="NTY1907" s="1193"/>
      <c r="NTZ1907" s="1193"/>
      <c r="NUA1907" s="2164" t="s">
        <v>786</v>
      </c>
      <c r="NUB1907" s="1436" t="s">
        <v>745</v>
      </c>
      <c r="NUC1907" s="2165">
        <v>0</v>
      </c>
      <c r="NUD1907" s="2165">
        <v>12106</v>
      </c>
      <c r="NUE1907" s="2166">
        <v>0</v>
      </c>
      <c r="NUF1907" s="1230">
        <f t="shared" si="2961"/>
        <v>0</v>
      </c>
      <c r="NUG1907" s="1193"/>
      <c r="NUH1907" s="1193"/>
      <c r="NUI1907" s="2164" t="s">
        <v>786</v>
      </c>
      <c r="NUJ1907" s="1436" t="s">
        <v>745</v>
      </c>
      <c r="NUK1907" s="2165">
        <v>0</v>
      </c>
      <c r="NUL1907" s="2165">
        <v>12106</v>
      </c>
      <c r="NUM1907" s="2166">
        <v>0</v>
      </c>
      <c r="NUN1907" s="1230">
        <f t="shared" si="2963"/>
        <v>0</v>
      </c>
      <c r="NUO1907" s="1193"/>
      <c r="NUP1907" s="1193"/>
      <c r="NUQ1907" s="2164" t="s">
        <v>786</v>
      </c>
      <c r="NUR1907" s="1436" t="s">
        <v>745</v>
      </c>
      <c r="NUS1907" s="2165">
        <v>0</v>
      </c>
      <c r="NUT1907" s="2165">
        <v>12106</v>
      </c>
      <c r="NUU1907" s="2166">
        <v>0</v>
      </c>
      <c r="NUV1907" s="1230">
        <f t="shared" si="2965"/>
        <v>0</v>
      </c>
      <c r="NUW1907" s="1193"/>
      <c r="NUX1907" s="1193"/>
      <c r="NUY1907" s="2164" t="s">
        <v>786</v>
      </c>
      <c r="NUZ1907" s="1436" t="s">
        <v>745</v>
      </c>
      <c r="NVA1907" s="2165">
        <v>0</v>
      </c>
      <c r="NVB1907" s="2165">
        <v>12106</v>
      </c>
      <c r="NVC1907" s="2166">
        <v>0</v>
      </c>
      <c r="NVD1907" s="1230">
        <f t="shared" si="2967"/>
        <v>0</v>
      </c>
      <c r="NVE1907" s="1193"/>
      <c r="NVF1907" s="1193"/>
      <c r="NVG1907" s="2164" t="s">
        <v>786</v>
      </c>
      <c r="NVH1907" s="1436" t="s">
        <v>745</v>
      </c>
      <c r="NVI1907" s="2165">
        <v>0</v>
      </c>
      <c r="NVJ1907" s="2165">
        <v>12106</v>
      </c>
      <c r="NVK1907" s="2166">
        <v>0</v>
      </c>
      <c r="NVL1907" s="1230">
        <f t="shared" si="2969"/>
        <v>0</v>
      </c>
      <c r="NVM1907" s="1193"/>
      <c r="NVN1907" s="1193"/>
      <c r="NVO1907" s="2164" t="s">
        <v>786</v>
      </c>
      <c r="NVP1907" s="1436" t="s">
        <v>745</v>
      </c>
      <c r="NVQ1907" s="2165">
        <v>0</v>
      </c>
      <c r="NVR1907" s="2165">
        <v>12106</v>
      </c>
      <c r="NVS1907" s="2166">
        <v>0</v>
      </c>
      <c r="NVT1907" s="1230">
        <f t="shared" si="2971"/>
        <v>0</v>
      </c>
      <c r="NVU1907" s="1193"/>
      <c r="NVV1907" s="1193"/>
      <c r="NVW1907" s="2164" t="s">
        <v>786</v>
      </c>
      <c r="NVX1907" s="1436" t="s">
        <v>745</v>
      </c>
      <c r="NVY1907" s="2165">
        <v>0</v>
      </c>
      <c r="NVZ1907" s="2165">
        <v>12106</v>
      </c>
      <c r="NWA1907" s="2166">
        <v>0</v>
      </c>
      <c r="NWB1907" s="1230">
        <f t="shared" si="2973"/>
        <v>0</v>
      </c>
      <c r="NWC1907" s="1193"/>
      <c r="NWD1907" s="1193"/>
      <c r="NWE1907" s="2164" t="s">
        <v>786</v>
      </c>
      <c r="NWF1907" s="1436" t="s">
        <v>745</v>
      </c>
      <c r="NWG1907" s="2165">
        <v>0</v>
      </c>
      <c r="NWH1907" s="2165">
        <v>12106</v>
      </c>
      <c r="NWI1907" s="2166">
        <v>0</v>
      </c>
      <c r="NWJ1907" s="1230">
        <f t="shared" si="2975"/>
        <v>0</v>
      </c>
      <c r="NWK1907" s="1193"/>
      <c r="NWL1907" s="1193"/>
      <c r="NWM1907" s="2164" t="s">
        <v>786</v>
      </c>
      <c r="NWN1907" s="1436" t="s">
        <v>745</v>
      </c>
      <c r="NWO1907" s="2165">
        <v>0</v>
      </c>
      <c r="NWP1907" s="2165">
        <v>12106</v>
      </c>
      <c r="NWQ1907" s="2166">
        <v>0</v>
      </c>
      <c r="NWR1907" s="1230">
        <f t="shared" si="2977"/>
        <v>0</v>
      </c>
      <c r="NWS1907" s="1193"/>
      <c r="NWT1907" s="1193"/>
      <c r="NWU1907" s="2164" t="s">
        <v>786</v>
      </c>
      <c r="NWV1907" s="1436" t="s">
        <v>745</v>
      </c>
      <c r="NWW1907" s="2165">
        <v>0</v>
      </c>
      <c r="NWX1907" s="2165">
        <v>12106</v>
      </c>
      <c r="NWY1907" s="2166">
        <v>0</v>
      </c>
      <c r="NWZ1907" s="1230">
        <f t="shared" si="2979"/>
        <v>0</v>
      </c>
      <c r="NXA1907" s="1193"/>
      <c r="NXB1907" s="1193"/>
      <c r="NXC1907" s="2164" t="s">
        <v>786</v>
      </c>
      <c r="NXD1907" s="1436" t="s">
        <v>745</v>
      </c>
      <c r="NXE1907" s="2165">
        <v>0</v>
      </c>
      <c r="NXF1907" s="2165">
        <v>12106</v>
      </c>
      <c r="NXG1907" s="2166">
        <v>0</v>
      </c>
      <c r="NXH1907" s="1230">
        <f t="shared" si="2981"/>
        <v>0</v>
      </c>
      <c r="NXI1907" s="1193"/>
      <c r="NXJ1907" s="1193"/>
      <c r="NXK1907" s="2164" t="s">
        <v>786</v>
      </c>
      <c r="NXL1907" s="1436" t="s">
        <v>745</v>
      </c>
      <c r="NXM1907" s="2165">
        <v>0</v>
      </c>
      <c r="NXN1907" s="2165">
        <v>12106</v>
      </c>
      <c r="NXO1907" s="2166">
        <v>0</v>
      </c>
      <c r="NXP1907" s="1230">
        <f t="shared" si="2983"/>
        <v>0</v>
      </c>
      <c r="NXQ1907" s="1193"/>
      <c r="NXR1907" s="1193"/>
      <c r="NXS1907" s="2164" t="s">
        <v>786</v>
      </c>
      <c r="NXT1907" s="1436" t="s">
        <v>745</v>
      </c>
      <c r="NXU1907" s="2165">
        <v>0</v>
      </c>
      <c r="NXV1907" s="2165">
        <v>12106</v>
      </c>
      <c r="NXW1907" s="2166">
        <v>0</v>
      </c>
      <c r="NXX1907" s="1230">
        <f t="shared" si="2985"/>
        <v>0</v>
      </c>
      <c r="NXY1907" s="1193"/>
      <c r="NXZ1907" s="1193"/>
      <c r="NYA1907" s="2164" t="s">
        <v>786</v>
      </c>
      <c r="NYB1907" s="1436" t="s">
        <v>745</v>
      </c>
      <c r="NYC1907" s="2165">
        <v>0</v>
      </c>
      <c r="NYD1907" s="2165">
        <v>12106</v>
      </c>
      <c r="NYE1907" s="2166">
        <v>0</v>
      </c>
      <c r="NYF1907" s="1230">
        <f t="shared" si="2987"/>
        <v>0</v>
      </c>
      <c r="NYG1907" s="1193"/>
      <c r="NYH1907" s="1193"/>
      <c r="NYI1907" s="2164" t="s">
        <v>786</v>
      </c>
      <c r="NYJ1907" s="1436" t="s">
        <v>745</v>
      </c>
      <c r="NYK1907" s="2165">
        <v>0</v>
      </c>
      <c r="NYL1907" s="2165">
        <v>12106</v>
      </c>
      <c r="NYM1907" s="2166">
        <v>0</v>
      </c>
      <c r="NYN1907" s="1230">
        <f t="shared" si="2989"/>
        <v>0</v>
      </c>
      <c r="NYO1907" s="1193"/>
      <c r="NYP1907" s="1193"/>
      <c r="NYQ1907" s="2164" t="s">
        <v>786</v>
      </c>
      <c r="NYR1907" s="1436" t="s">
        <v>745</v>
      </c>
      <c r="NYS1907" s="2165">
        <v>0</v>
      </c>
      <c r="NYT1907" s="2165">
        <v>12106</v>
      </c>
      <c r="NYU1907" s="2166">
        <v>0</v>
      </c>
      <c r="NYV1907" s="1230">
        <f t="shared" si="2991"/>
        <v>0</v>
      </c>
      <c r="NYW1907" s="1193"/>
      <c r="NYX1907" s="1193"/>
      <c r="NYY1907" s="2164" t="s">
        <v>786</v>
      </c>
      <c r="NYZ1907" s="1436" t="s">
        <v>745</v>
      </c>
      <c r="NZA1907" s="2165">
        <v>0</v>
      </c>
      <c r="NZB1907" s="2165">
        <v>12106</v>
      </c>
      <c r="NZC1907" s="2166">
        <v>0</v>
      </c>
      <c r="NZD1907" s="1230">
        <f t="shared" si="2993"/>
        <v>0</v>
      </c>
      <c r="NZE1907" s="1193"/>
      <c r="NZF1907" s="1193"/>
      <c r="NZG1907" s="2164" t="s">
        <v>786</v>
      </c>
      <c r="NZH1907" s="1436" t="s">
        <v>745</v>
      </c>
      <c r="NZI1907" s="2165">
        <v>0</v>
      </c>
      <c r="NZJ1907" s="2165">
        <v>12106</v>
      </c>
      <c r="NZK1907" s="2166">
        <v>0</v>
      </c>
      <c r="NZL1907" s="1230">
        <f t="shared" si="2995"/>
        <v>0</v>
      </c>
      <c r="NZM1907" s="1193"/>
      <c r="NZN1907" s="1193"/>
      <c r="NZO1907" s="2164" t="s">
        <v>786</v>
      </c>
      <c r="NZP1907" s="1436" t="s">
        <v>745</v>
      </c>
      <c r="NZQ1907" s="2165">
        <v>0</v>
      </c>
      <c r="NZR1907" s="2165">
        <v>12106</v>
      </c>
      <c r="NZS1907" s="2166">
        <v>0</v>
      </c>
      <c r="NZT1907" s="1230">
        <f t="shared" si="2997"/>
        <v>0</v>
      </c>
      <c r="NZU1907" s="1193"/>
      <c r="NZV1907" s="1193"/>
      <c r="NZW1907" s="2164" t="s">
        <v>786</v>
      </c>
      <c r="NZX1907" s="1436" t="s">
        <v>745</v>
      </c>
      <c r="NZY1907" s="2165">
        <v>0</v>
      </c>
      <c r="NZZ1907" s="2165">
        <v>12106</v>
      </c>
      <c r="OAA1907" s="2166">
        <v>0</v>
      </c>
      <c r="OAB1907" s="1230">
        <f t="shared" si="2999"/>
        <v>0</v>
      </c>
      <c r="OAC1907" s="1193"/>
      <c r="OAD1907" s="1193"/>
      <c r="OAE1907" s="2164" t="s">
        <v>786</v>
      </c>
      <c r="OAF1907" s="1436" t="s">
        <v>745</v>
      </c>
      <c r="OAG1907" s="2165">
        <v>0</v>
      </c>
      <c r="OAH1907" s="2165">
        <v>12106</v>
      </c>
      <c r="OAI1907" s="2166">
        <v>0</v>
      </c>
      <c r="OAJ1907" s="1230">
        <f t="shared" si="3001"/>
        <v>0</v>
      </c>
      <c r="OAK1907" s="1193"/>
      <c r="OAL1907" s="1193"/>
      <c r="OAM1907" s="2164" t="s">
        <v>786</v>
      </c>
      <c r="OAN1907" s="1436" t="s">
        <v>745</v>
      </c>
      <c r="OAO1907" s="2165">
        <v>0</v>
      </c>
      <c r="OAP1907" s="2165">
        <v>12106</v>
      </c>
      <c r="OAQ1907" s="2166">
        <v>0</v>
      </c>
      <c r="OAR1907" s="1230">
        <f t="shared" si="3003"/>
        <v>0</v>
      </c>
      <c r="OAS1907" s="1193"/>
      <c r="OAT1907" s="1193"/>
      <c r="OAU1907" s="2164" t="s">
        <v>786</v>
      </c>
      <c r="OAV1907" s="1436" t="s">
        <v>745</v>
      </c>
      <c r="OAW1907" s="2165">
        <v>0</v>
      </c>
      <c r="OAX1907" s="2165">
        <v>12106</v>
      </c>
      <c r="OAY1907" s="2166">
        <v>0</v>
      </c>
      <c r="OAZ1907" s="1230">
        <f t="shared" si="3005"/>
        <v>0</v>
      </c>
      <c r="OBA1907" s="1193"/>
      <c r="OBB1907" s="1193"/>
      <c r="OBC1907" s="2164" t="s">
        <v>786</v>
      </c>
      <c r="OBD1907" s="1436" t="s">
        <v>745</v>
      </c>
      <c r="OBE1907" s="2165">
        <v>0</v>
      </c>
      <c r="OBF1907" s="2165">
        <v>12106</v>
      </c>
      <c r="OBG1907" s="2166">
        <v>0</v>
      </c>
      <c r="OBH1907" s="1230">
        <f t="shared" si="3007"/>
        <v>0</v>
      </c>
      <c r="OBI1907" s="1193"/>
      <c r="OBJ1907" s="1193"/>
      <c r="OBK1907" s="2164" t="s">
        <v>786</v>
      </c>
      <c r="OBL1907" s="1436" t="s">
        <v>745</v>
      </c>
      <c r="OBM1907" s="2165">
        <v>0</v>
      </c>
      <c r="OBN1907" s="2165">
        <v>12106</v>
      </c>
      <c r="OBO1907" s="2166">
        <v>0</v>
      </c>
      <c r="OBP1907" s="1230">
        <f t="shared" si="3009"/>
        <v>0</v>
      </c>
      <c r="OBQ1907" s="1193"/>
      <c r="OBR1907" s="1193"/>
      <c r="OBS1907" s="2164" t="s">
        <v>786</v>
      </c>
      <c r="OBT1907" s="1436" t="s">
        <v>745</v>
      </c>
      <c r="OBU1907" s="2165">
        <v>0</v>
      </c>
      <c r="OBV1907" s="2165">
        <v>12106</v>
      </c>
      <c r="OBW1907" s="2166">
        <v>0</v>
      </c>
      <c r="OBX1907" s="1230">
        <f t="shared" si="3011"/>
        <v>0</v>
      </c>
      <c r="OBY1907" s="1193"/>
      <c r="OBZ1907" s="1193"/>
      <c r="OCA1907" s="2164" t="s">
        <v>786</v>
      </c>
      <c r="OCB1907" s="1436" t="s">
        <v>745</v>
      </c>
      <c r="OCC1907" s="2165">
        <v>0</v>
      </c>
      <c r="OCD1907" s="2165">
        <v>12106</v>
      </c>
      <c r="OCE1907" s="2166">
        <v>0</v>
      </c>
      <c r="OCF1907" s="1230">
        <f t="shared" si="3013"/>
        <v>0</v>
      </c>
      <c r="OCG1907" s="1193"/>
      <c r="OCH1907" s="1193"/>
      <c r="OCI1907" s="2164" t="s">
        <v>786</v>
      </c>
      <c r="OCJ1907" s="1436" t="s">
        <v>745</v>
      </c>
      <c r="OCK1907" s="2165">
        <v>0</v>
      </c>
      <c r="OCL1907" s="2165">
        <v>12106</v>
      </c>
      <c r="OCM1907" s="2166">
        <v>0</v>
      </c>
      <c r="OCN1907" s="1230">
        <f t="shared" si="3015"/>
        <v>0</v>
      </c>
      <c r="OCO1907" s="1193"/>
      <c r="OCP1907" s="1193"/>
      <c r="OCQ1907" s="2164" t="s">
        <v>786</v>
      </c>
      <c r="OCR1907" s="1436" t="s">
        <v>745</v>
      </c>
      <c r="OCS1907" s="2165">
        <v>0</v>
      </c>
      <c r="OCT1907" s="2165">
        <v>12106</v>
      </c>
      <c r="OCU1907" s="2166">
        <v>0</v>
      </c>
      <c r="OCV1907" s="1230">
        <f t="shared" si="3017"/>
        <v>0</v>
      </c>
      <c r="OCW1907" s="1193"/>
      <c r="OCX1907" s="1193"/>
      <c r="OCY1907" s="2164" t="s">
        <v>786</v>
      </c>
      <c r="OCZ1907" s="1436" t="s">
        <v>745</v>
      </c>
      <c r="ODA1907" s="2165">
        <v>0</v>
      </c>
      <c r="ODB1907" s="2165">
        <v>12106</v>
      </c>
      <c r="ODC1907" s="2166">
        <v>0</v>
      </c>
      <c r="ODD1907" s="1230">
        <f t="shared" si="3019"/>
        <v>0</v>
      </c>
      <c r="ODE1907" s="1193"/>
      <c r="ODF1907" s="1193"/>
      <c r="ODG1907" s="2164" t="s">
        <v>786</v>
      </c>
      <c r="ODH1907" s="1436" t="s">
        <v>745</v>
      </c>
      <c r="ODI1907" s="2165">
        <v>0</v>
      </c>
      <c r="ODJ1907" s="2165">
        <v>12106</v>
      </c>
      <c r="ODK1907" s="2166">
        <v>0</v>
      </c>
      <c r="ODL1907" s="1230">
        <f t="shared" si="3021"/>
        <v>0</v>
      </c>
      <c r="ODM1907" s="1193"/>
      <c r="ODN1907" s="1193"/>
      <c r="ODO1907" s="2164" t="s">
        <v>786</v>
      </c>
      <c r="ODP1907" s="1436" t="s">
        <v>745</v>
      </c>
      <c r="ODQ1907" s="2165">
        <v>0</v>
      </c>
      <c r="ODR1907" s="2165">
        <v>12106</v>
      </c>
      <c r="ODS1907" s="2166">
        <v>0</v>
      </c>
      <c r="ODT1907" s="1230">
        <f t="shared" si="3023"/>
        <v>0</v>
      </c>
      <c r="ODU1907" s="1193"/>
      <c r="ODV1907" s="1193"/>
      <c r="ODW1907" s="2164" t="s">
        <v>786</v>
      </c>
      <c r="ODX1907" s="1436" t="s">
        <v>745</v>
      </c>
      <c r="ODY1907" s="2165">
        <v>0</v>
      </c>
      <c r="ODZ1907" s="2165">
        <v>12106</v>
      </c>
      <c r="OEA1907" s="2166">
        <v>0</v>
      </c>
      <c r="OEB1907" s="1230">
        <f t="shared" si="3025"/>
        <v>0</v>
      </c>
      <c r="OEC1907" s="1193"/>
      <c r="OED1907" s="1193"/>
      <c r="OEE1907" s="2164" t="s">
        <v>786</v>
      </c>
      <c r="OEF1907" s="1436" t="s">
        <v>745</v>
      </c>
      <c r="OEG1907" s="2165">
        <v>0</v>
      </c>
      <c r="OEH1907" s="2165">
        <v>12106</v>
      </c>
      <c r="OEI1907" s="2166">
        <v>0</v>
      </c>
      <c r="OEJ1907" s="1230">
        <f t="shared" si="3027"/>
        <v>0</v>
      </c>
      <c r="OEK1907" s="1193"/>
      <c r="OEL1907" s="1193"/>
      <c r="OEM1907" s="2164" t="s">
        <v>786</v>
      </c>
      <c r="OEN1907" s="1436" t="s">
        <v>745</v>
      </c>
      <c r="OEO1907" s="2165">
        <v>0</v>
      </c>
      <c r="OEP1907" s="2165">
        <v>12106</v>
      </c>
      <c r="OEQ1907" s="2166">
        <v>0</v>
      </c>
      <c r="OER1907" s="1230">
        <f t="shared" si="3029"/>
        <v>0</v>
      </c>
      <c r="OES1907" s="1193"/>
      <c r="OET1907" s="1193"/>
      <c r="OEU1907" s="2164" t="s">
        <v>786</v>
      </c>
      <c r="OEV1907" s="1436" t="s">
        <v>745</v>
      </c>
      <c r="OEW1907" s="2165">
        <v>0</v>
      </c>
      <c r="OEX1907" s="2165">
        <v>12106</v>
      </c>
      <c r="OEY1907" s="2166">
        <v>0</v>
      </c>
      <c r="OEZ1907" s="1230">
        <f t="shared" si="3031"/>
        <v>0</v>
      </c>
      <c r="OFA1907" s="1193"/>
      <c r="OFB1907" s="1193"/>
      <c r="OFC1907" s="2164" t="s">
        <v>786</v>
      </c>
      <c r="OFD1907" s="1436" t="s">
        <v>745</v>
      </c>
      <c r="OFE1907" s="2165">
        <v>0</v>
      </c>
      <c r="OFF1907" s="2165">
        <v>12106</v>
      </c>
      <c r="OFG1907" s="2166">
        <v>0</v>
      </c>
      <c r="OFH1907" s="1230">
        <f t="shared" si="3033"/>
        <v>0</v>
      </c>
      <c r="OFI1907" s="1193"/>
      <c r="OFJ1907" s="1193"/>
      <c r="OFK1907" s="2164" t="s">
        <v>786</v>
      </c>
      <c r="OFL1907" s="1436" t="s">
        <v>745</v>
      </c>
      <c r="OFM1907" s="2165">
        <v>0</v>
      </c>
      <c r="OFN1907" s="2165">
        <v>12106</v>
      </c>
      <c r="OFO1907" s="2166">
        <v>0</v>
      </c>
      <c r="OFP1907" s="1230">
        <f t="shared" si="3035"/>
        <v>0</v>
      </c>
      <c r="OFQ1907" s="1193"/>
      <c r="OFR1907" s="1193"/>
      <c r="OFS1907" s="2164" t="s">
        <v>786</v>
      </c>
      <c r="OFT1907" s="1436" t="s">
        <v>745</v>
      </c>
      <c r="OFU1907" s="2165">
        <v>0</v>
      </c>
      <c r="OFV1907" s="2165">
        <v>12106</v>
      </c>
      <c r="OFW1907" s="2166">
        <v>0</v>
      </c>
      <c r="OFX1907" s="1230">
        <f t="shared" si="3037"/>
        <v>0</v>
      </c>
      <c r="OFY1907" s="1193"/>
      <c r="OFZ1907" s="1193"/>
      <c r="OGA1907" s="2164" t="s">
        <v>786</v>
      </c>
      <c r="OGB1907" s="1436" t="s">
        <v>745</v>
      </c>
      <c r="OGC1907" s="2165">
        <v>0</v>
      </c>
      <c r="OGD1907" s="2165">
        <v>12106</v>
      </c>
      <c r="OGE1907" s="2166">
        <v>0</v>
      </c>
      <c r="OGF1907" s="1230">
        <f t="shared" si="3039"/>
        <v>0</v>
      </c>
      <c r="OGG1907" s="1193"/>
      <c r="OGH1907" s="1193"/>
      <c r="OGI1907" s="2164" t="s">
        <v>786</v>
      </c>
      <c r="OGJ1907" s="1436" t="s">
        <v>745</v>
      </c>
      <c r="OGK1907" s="2165">
        <v>0</v>
      </c>
      <c r="OGL1907" s="2165">
        <v>12106</v>
      </c>
      <c r="OGM1907" s="2166">
        <v>0</v>
      </c>
      <c r="OGN1907" s="1230">
        <f t="shared" si="3041"/>
        <v>0</v>
      </c>
      <c r="OGO1907" s="1193"/>
      <c r="OGP1907" s="1193"/>
      <c r="OGQ1907" s="2164" t="s">
        <v>786</v>
      </c>
      <c r="OGR1907" s="1436" t="s">
        <v>745</v>
      </c>
      <c r="OGS1907" s="2165">
        <v>0</v>
      </c>
      <c r="OGT1907" s="2165">
        <v>12106</v>
      </c>
      <c r="OGU1907" s="2166">
        <v>0</v>
      </c>
      <c r="OGV1907" s="1230">
        <f t="shared" si="3043"/>
        <v>0</v>
      </c>
      <c r="OGW1907" s="1193"/>
      <c r="OGX1907" s="1193"/>
      <c r="OGY1907" s="2164" t="s">
        <v>786</v>
      </c>
      <c r="OGZ1907" s="1436" t="s">
        <v>745</v>
      </c>
      <c r="OHA1907" s="2165">
        <v>0</v>
      </c>
      <c r="OHB1907" s="2165">
        <v>12106</v>
      </c>
      <c r="OHC1907" s="2166">
        <v>0</v>
      </c>
      <c r="OHD1907" s="1230">
        <f t="shared" si="3045"/>
        <v>0</v>
      </c>
      <c r="OHE1907" s="1193"/>
      <c r="OHF1907" s="1193"/>
      <c r="OHG1907" s="2164" t="s">
        <v>786</v>
      </c>
      <c r="OHH1907" s="1436" t="s">
        <v>745</v>
      </c>
      <c r="OHI1907" s="2165">
        <v>0</v>
      </c>
      <c r="OHJ1907" s="2165">
        <v>12106</v>
      </c>
      <c r="OHK1907" s="2166">
        <v>0</v>
      </c>
      <c r="OHL1907" s="1230">
        <f t="shared" si="3047"/>
        <v>0</v>
      </c>
      <c r="OHM1907" s="1193"/>
      <c r="OHN1907" s="1193"/>
      <c r="OHO1907" s="2164" t="s">
        <v>786</v>
      </c>
      <c r="OHP1907" s="1436" t="s">
        <v>745</v>
      </c>
      <c r="OHQ1907" s="2165">
        <v>0</v>
      </c>
      <c r="OHR1907" s="2165">
        <v>12106</v>
      </c>
      <c r="OHS1907" s="2166">
        <v>0</v>
      </c>
      <c r="OHT1907" s="1230">
        <f t="shared" si="3049"/>
        <v>0</v>
      </c>
      <c r="OHU1907" s="1193"/>
      <c r="OHV1907" s="1193"/>
      <c r="OHW1907" s="2164" t="s">
        <v>786</v>
      </c>
      <c r="OHX1907" s="1436" t="s">
        <v>745</v>
      </c>
      <c r="OHY1907" s="2165">
        <v>0</v>
      </c>
      <c r="OHZ1907" s="2165">
        <v>12106</v>
      </c>
      <c r="OIA1907" s="2166">
        <v>0</v>
      </c>
      <c r="OIB1907" s="1230">
        <f t="shared" si="3051"/>
        <v>0</v>
      </c>
      <c r="OIC1907" s="1193"/>
      <c r="OID1907" s="1193"/>
      <c r="OIE1907" s="2164" t="s">
        <v>786</v>
      </c>
      <c r="OIF1907" s="1436" t="s">
        <v>745</v>
      </c>
      <c r="OIG1907" s="2165">
        <v>0</v>
      </c>
      <c r="OIH1907" s="2165">
        <v>12106</v>
      </c>
      <c r="OII1907" s="2166">
        <v>0</v>
      </c>
      <c r="OIJ1907" s="1230">
        <f t="shared" si="3053"/>
        <v>0</v>
      </c>
      <c r="OIK1907" s="1193"/>
      <c r="OIL1907" s="1193"/>
      <c r="OIM1907" s="2164" t="s">
        <v>786</v>
      </c>
      <c r="OIN1907" s="1436" t="s">
        <v>745</v>
      </c>
      <c r="OIO1907" s="2165">
        <v>0</v>
      </c>
      <c r="OIP1907" s="2165">
        <v>12106</v>
      </c>
      <c r="OIQ1907" s="2166">
        <v>0</v>
      </c>
      <c r="OIR1907" s="1230">
        <f t="shared" si="3055"/>
        <v>0</v>
      </c>
      <c r="OIS1907" s="1193"/>
      <c r="OIT1907" s="1193"/>
      <c r="OIU1907" s="2164" t="s">
        <v>786</v>
      </c>
      <c r="OIV1907" s="1436" t="s">
        <v>745</v>
      </c>
      <c r="OIW1907" s="2165">
        <v>0</v>
      </c>
      <c r="OIX1907" s="2165">
        <v>12106</v>
      </c>
      <c r="OIY1907" s="2166">
        <v>0</v>
      </c>
      <c r="OIZ1907" s="1230">
        <f t="shared" si="3057"/>
        <v>0</v>
      </c>
      <c r="OJA1907" s="1193"/>
      <c r="OJB1907" s="1193"/>
      <c r="OJC1907" s="2164" t="s">
        <v>786</v>
      </c>
      <c r="OJD1907" s="1436" t="s">
        <v>745</v>
      </c>
      <c r="OJE1907" s="2165">
        <v>0</v>
      </c>
      <c r="OJF1907" s="2165">
        <v>12106</v>
      </c>
      <c r="OJG1907" s="2166">
        <v>0</v>
      </c>
      <c r="OJH1907" s="1230">
        <f t="shared" si="3059"/>
        <v>0</v>
      </c>
      <c r="OJI1907" s="1193"/>
      <c r="OJJ1907" s="1193"/>
      <c r="OJK1907" s="2164" t="s">
        <v>786</v>
      </c>
      <c r="OJL1907" s="1436" t="s">
        <v>745</v>
      </c>
      <c r="OJM1907" s="2165">
        <v>0</v>
      </c>
      <c r="OJN1907" s="2165">
        <v>12106</v>
      </c>
      <c r="OJO1907" s="2166">
        <v>0</v>
      </c>
      <c r="OJP1907" s="1230">
        <f t="shared" si="3061"/>
        <v>0</v>
      </c>
      <c r="OJQ1907" s="1193"/>
      <c r="OJR1907" s="1193"/>
      <c r="OJS1907" s="2164" t="s">
        <v>786</v>
      </c>
      <c r="OJT1907" s="1436" t="s">
        <v>745</v>
      </c>
      <c r="OJU1907" s="2165">
        <v>0</v>
      </c>
      <c r="OJV1907" s="2165">
        <v>12106</v>
      </c>
      <c r="OJW1907" s="2166">
        <v>0</v>
      </c>
      <c r="OJX1907" s="1230">
        <f t="shared" si="3063"/>
        <v>0</v>
      </c>
      <c r="OJY1907" s="1193"/>
      <c r="OJZ1907" s="1193"/>
      <c r="OKA1907" s="2164" t="s">
        <v>786</v>
      </c>
      <c r="OKB1907" s="1436" t="s">
        <v>745</v>
      </c>
      <c r="OKC1907" s="2165">
        <v>0</v>
      </c>
      <c r="OKD1907" s="2165">
        <v>12106</v>
      </c>
      <c r="OKE1907" s="2166">
        <v>0</v>
      </c>
      <c r="OKF1907" s="1230">
        <f t="shared" si="3065"/>
        <v>0</v>
      </c>
      <c r="OKG1907" s="1193"/>
      <c r="OKH1907" s="1193"/>
      <c r="OKI1907" s="2164" t="s">
        <v>786</v>
      </c>
      <c r="OKJ1907" s="1436" t="s">
        <v>745</v>
      </c>
      <c r="OKK1907" s="2165">
        <v>0</v>
      </c>
      <c r="OKL1907" s="2165">
        <v>12106</v>
      </c>
      <c r="OKM1907" s="2166">
        <v>0</v>
      </c>
      <c r="OKN1907" s="1230">
        <f t="shared" si="3067"/>
        <v>0</v>
      </c>
      <c r="OKO1907" s="1193"/>
      <c r="OKP1907" s="1193"/>
      <c r="OKQ1907" s="2164" t="s">
        <v>786</v>
      </c>
      <c r="OKR1907" s="1436" t="s">
        <v>745</v>
      </c>
      <c r="OKS1907" s="2165">
        <v>0</v>
      </c>
      <c r="OKT1907" s="2165">
        <v>12106</v>
      </c>
      <c r="OKU1907" s="2166">
        <v>0</v>
      </c>
      <c r="OKV1907" s="1230">
        <f t="shared" si="3069"/>
        <v>0</v>
      </c>
      <c r="OKW1907" s="1193"/>
      <c r="OKX1907" s="1193"/>
      <c r="OKY1907" s="2164" t="s">
        <v>786</v>
      </c>
      <c r="OKZ1907" s="1436" t="s">
        <v>745</v>
      </c>
      <c r="OLA1907" s="2165">
        <v>0</v>
      </c>
      <c r="OLB1907" s="2165">
        <v>12106</v>
      </c>
      <c r="OLC1907" s="2166">
        <v>0</v>
      </c>
      <c r="OLD1907" s="1230">
        <f t="shared" si="3071"/>
        <v>0</v>
      </c>
      <c r="OLE1907" s="1193"/>
      <c r="OLF1907" s="1193"/>
      <c r="OLG1907" s="2164" t="s">
        <v>786</v>
      </c>
      <c r="OLH1907" s="1436" t="s">
        <v>745</v>
      </c>
      <c r="OLI1907" s="2165">
        <v>0</v>
      </c>
      <c r="OLJ1907" s="2165">
        <v>12106</v>
      </c>
      <c r="OLK1907" s="2166">
        <v>0</v>
      </c>
      <c r="OLL1907" s="1230">
        <f t="shared" si="3073"/>
        <v>0</v>
      </c>
      <c r="OLM1907" s="1193"/>
      <c r="OLN1907" s="1193"/>
      <c r="OLO1907" s="2164" t="s">
        <v>786</v>
      </c>
      <c r="OLP1907" s="1436" t="s">
        <v>745</v>
      </c>
      <c r="OLQ1907" s="2165">
        <v>0</v>
      </c>
      <c r="OLR1907" s="2165">
        <v>12106</v>
      </c>
      <c r="OLS1907" s="2166">
        <v>0</v>
      </c>
      <c r="OLT1907" s="1230">
        <f t="shared" si="3075"/>
        <v>0</v>
      </c>
      <c r="OLU1907" s="1193"/>
      <c r="OLV1907" s="1193"/>
      <c r="OLW1907" s="2164" t="s">
        <v>786</v>
      </c>
      <c r="OLX1907" s="1436" t="s">
        <v>745</v>
      </c>
      <c r="OLY1907" s="2165">
        <v>0</v>
      </c>
      <c r="OLZ1907" s="2165">
        <v>12106</v>
      </c>
      <c r="OMA1907" s="2166">
        <v>0</v>
      </c>
      <c r="OMB1907" s="1230">
        <f t="shared" si="3077"/>
        <v>0</v>
      </c>
      <c r="OMC1907" s="1193"/>
      <c r="OMD1907" s="1193"/>
      <c r="OME1907" s="2164" t="s">
        <v>786</v>
      </c>
      <c r="OMF1907" s="1436" t="s">
        <v>745</v>
      </c>
      <c r="OMG1907" s="2165">
        <v>0</v>
      </c>
      <c r="OMH1907" s="2165">
        <v>12106</v>
      </c>
      <c r="OMI1907" s="2166">
        <v>0</v>
      </c>
      <c r="OMJ1907" s="1230">
        <f t="shared" si="3079"/>
        <v>0</v>
      </c>
      <c r="OMK1907" s="1193"/>
      <c r="OML1907" s="1193"/>
      <c r="OMM1907" s="2164" t="s">
        <v>786</v>
      </c>
      <c r="OMN1907" s="1436" t="s">
        <v>745</v>
      </c>
      <c r="OMO1907" s="2165">
        <v>0</v>
      </c>
      <c r="OMP1907" s="2165">
        <v>12106</v>
      </c>
      <c r="OMQ1907" s="2166">
        <v>0</v>
      </c>
      <c r="OMR1907" s="1230">
        <f t="shared" si="3081"/>
        <v>0</v>
      </c>
      <c r="OMS1907" s="1193"/>
      <c r="OMT1907" s="1193"/>
      <c r="OMU1907" s="2164" t="s">
        <v>786</v>
      </c>
      <c r="OMV1907" s="1436" t="s">
        <v>745</v>
      </c>
      <c r="OMW1907" s="2165">
        <v>0</v>
      </c>
      <c r="OMX1907" s="2165">
        <v>12106</v>
      </c>
      <c r="OMY1907" s="2166">
        <v>0</v>
      </c>
      <c r="OMZ1907" s="1230">
        <f t="shared" si="3083"/>
        <v>0</v>
      </c>
      <c r="ONA1907" s="1193"/>
      <c r="ONB1907" s="1193"/>
      <c r="ONC1907" s="2164" t="s">
        <v>786</v>
      </c>
      <c r="OND1907" s="1436" t="s">
        <v>745</v>
      </c>
      <c r="ONE1907" s="2165">
        <v>0</v>
      </c>
      <c r="ONF1907" s="2165">
        <v>12106</v>
      </c>
      <c r="ONG1907" s="2166">
        <v>0</v>
      </c>
      <c r="ONH1907" s="1230">
        <f t="shared" si="3085"/>
        <v>0</v>
      </c>
      <c r="ONI1907" s="1193"/>
      <c r="ONJ1907" s="1193"/>
      <c r="ONK1907" s="2164" t="s">
        <v>786</v>
      </c>
      <c r="ONL1907" s="1436" t="s">
        <v>745</v>
      </c>
      <c r="ONM1907" s="2165">
        <v>0</v>
      </c>
      <c r="ONN1907" s="2165">
        <v>12106</v>
      </c>
      <c r="ONO1907" s="2166">
        <v>0</v>
      </c>
      <c r="ONP1907" s="1230">
        <f t="shared" si="3087"/>
        <v>0</v>
      </c>
      <c r="ONQ1907" s="1193"/>
      <c r="ONR1907" s="1193"/>
      <c r="ONS1907" s="2164" t="s">
        <v>786</v>
      </c>
      <c r="ONT1907" s="1436" t="s">
        <v>745</v>
      </c>
      <c r="ONU1907" s="2165">
        <v>0</v>
      </c>
      <c r="ONV1907" s="2165">
        <v>12106</v>
      </c>
      <c r="ONW1907" s="2166">
        <v>0</v>
      </c>
      <c r="ONX1907" s="1230">
        <f t="shared" si="3089"/>
        <v>0</v>
      </c>
      <c r="ONY1907" s="1193"/>
      <c r="ONZ1907" s="1193"/>
      <c r="OOA1907" s="2164" t="s">
        <v>786</v>
      </c>
      <c r="OOB1907" s="1436" t="s">
        <v>745</v>
      </c>
      <c r="OOC1907" s="2165">
        <v>0</v>
      </c>
      <c r="OOD1907" s="2165">
        <v>12106</v>
      </c>
      <c r="OOE1907" s="2166">
        <v>0</v>
      </c>
      <c r="OOF1907" s="1230">
        <f t="shared" si="3091"/>
        <v>0</v>
      </c>
      <c r="OOG1907" s="1193"/>
      <c r="OOH1907" s="1193"/>
      <c r="OOI1907" s="2164" t="s">
        <v>786</v>
      </c>
      <c r="OOJ1907" s="1436" t="s">
        <v>745</v>
      </c>
      <c r="OOK1907" s="2165">
        <v>0</v>
      </c>
      <c r="OOL1907" s="2165">
        <v>12106</v>
      </c>
      <c r="OOM1907" s="2166">
        <v>0</v>
      </c>
      <c r="OON1907" s="1230">
        <f t="shared" si="3093"/>
        <v>0</v>
      </c>
      <c r="OOO1907" s="1193"/>
      <c r="OOP1907" s="1193"/>
      <c r="OOQ1907" s="2164" t="s">
        <v>786</v>
      </c>
      <c r="OOR1907" s="1436" t="s">
        <v>745</v>
      </c>
      <c r="OOS1907" s="2165">
        <v>0</v>
      </c>
      <c r="OOT1907" s="2165">
        <v>12106</v>
      </c>
      <c r="OOU1907" s="2166">
        <v>0</v>
      </c>
      <c r="OOV1907" s="1230">
        <f t="shared" si="3095"/>
        <v>0</v>
      </c>
      <c r="OOW1907" s="1193"/>
      <c r="OOX1907" s="1193"/>
      <c r="OOY1907" s="2164" t="s">
        <v>786</v>
      </c>
      <c r="OOZ1907" s="1436" t="s">
        <v>745</v>
      </c>
      <c r="OPA1907" s="2165">
        <v>0</v>
      </c>
      <c r="OPB1907" s="2165">
        <v>12106</v>
      </c>
      <c r="OPC1907" s="2166">
        <v>0</v>
      </c>
      <c r="OPD1907" s="1230">
        <f t="shared" si="3097"/>
        <v>0</v>
      </c>
      <c r="OPE1907" s="1193"/>
      <c r="OPF1907" s="1193"/>
      <c r="OPG1907" s="2164" t="s">
        <v>786</v>
      </c>
      <c r="OPH1907" s="1436" t="s">
        <v>745</v>
      </c>
      <c r="OPI1907" s="2165">
        <v>0</v>
      </c>
      <c r="OPJ1907" s="2165">
        <v>12106</v>
      </c>
      <c r="OPK1907" s="2166">
        <v>0</v>
      </c>
      <c r="OPL1907" s="1230">
        <f t="shared" si="3099"/>
        <v>0</v>
      </c>
      <c r="OPM1907" s="1193"/>
      <c r="OPN1907" s="1193"/>
      <c r="OPO1907" s="2164" t="s">
        <v>786</v>
      </c>
      <c r="OPP1907" s="1436" t="s">
        <v>745</v>
      </c>
      <c r="OPQ1907" s="2165">
        <v>0</v>
      </c>
      <c r="OPR1907" s="2165">
        <v>12106</v>
      </c>
      <c r="OPS1907" s="2166">
        <v>0</v>
      </c>
      <c r="OPT1907" s="1230">
        <f t="shared" si="3101"/>
        <v>0</v>
      </c>
      <c r="OPU1907" s="1193"/>
      <c r="OPV1907" s="1193"/>
      <c r="OPW1907" s="2164" t="s">
        <v>786</v>
      </c>
      <c r="OPX1907" s="1436" t="s">
        <v>745</v>
      </c>
      <c r="OPY1907" s="2165">
        <v>0</v>
      </c>
      <c r="OPZ1907" s="2165">
        <v>12106</v>
      </c>
      <c r="OQA1907" s="2166">
        <v>0</v>
      </c>
      <c r="OQB1907" s="1230">
        <f t="shared" si="3103"/>
        <v>0</v>
      </c>
      <c r="OQC1907" s="1193"/>
      <c r="OQD1907" s="1193"/>
      <c r="OQE1907" s="2164" t="s">
        <v>786</v>
      </c>
      <c r="OQF1907" s="1436" t="s">
        <v>745</v>
      </c>
      <c r="OQG1907" s="2165">
        <v>0</v>
      </c>
      <c r="OQH1907" s="2165">
        <v>12106</v>
      </c>
      <c r="OQI1907" s="2166">
        <v>0</v>
      </c>
      <c r="OQJ1907" s="1230">
        <f t="shared" si="3105"/>
        <v>0</v>
      </c>
      <c r="OQK1907" s="1193"/>
      <c r="OQL1907" s="1193"/>
      <c r="OQM1907" s="2164" t="s">
        <v>786</v>
      </c>
      <c r="OQN1907" s="1436" t="s">
        <v>745</v>
      </c>
      <c r="OQO1907" s="2165">
        <v>0</v>
      </c>
      <c r="OQP1907" s="2165">
        <v>12106</v>
      </c>
      <c r="OQQ1907" s="2166">
        <v>0</v>
      </c>
      <c r="OQR1907" s="1230">
        <f t="shared" si="3107"/>
        <v>0</v>
      </c>
      <c r="OQS1907" s="1193"/>
      <c r="OQT1907" s="1193"/>
      <c r="OQU1907" s="2164" t="s">
        <v>786</v>
      </c>
      <c r="OQV1907" s="1436" t="s">
        <v>745</v>
      </c>
      <c r="OQW1907" s="2165">
        <v>0</v>
      </c>
      <c r="OQX1907" s="2165">
        <v>12106</v>
      </c>
      <c r="OQY1907" s="2166">
        <v>0</v>
      </c>
      <c r="OQZ1907" s="1230">
        <f t="shared" si="3109"/>
        <v>0</v>
      </c>
      <c r="ORA1907" s="1193"/>
      <c r="ORB1907" s="1193"/>
      <c r="ORC1907" s="2164" t="s">
        <v>786</v>
      </c>
      <c r="ORD1907" s="1436" t="s">
        <v>745</v>
      </c>
      <c r="ORE1907" s="2165">
        <v>0</v>
      </c>
      <c r="ORF1907" s="2165">
        <v>12106</v>
      </c>
      <c r="ORG1907" s="2166">
        <v>0</v>
      </c>
      <c r="ORH1907" s="1230">
        <f t="shared" si="3111"/>
        <v>0</v>
      </c>
      <c r="ORI1907" s="1193"/>
      <c r="ORJ1907" s="1193"/>
      <c r="ORK1907" s="2164" t="s">
        <v>786</v>
      </c>
      <c r="ORL1907" s="1436" t="s">
        <v>745</v>
      </c>
      <c r="ORM1907" s="2165">
        <v>0</v>
      </c>
      <c r="ORN1907" s="2165">
        <v>12106</v>
      </c>
      <c r="ORO1907" s="2166">
        <v>0</v>
      </c>
      <c r="ORP1907" s="1230">
        <f t="shared" si="3113"/>
        <v>0</v>
      </c>
      <c r="ORQ1907" s="1193"/>
      <c r="ORR1907" s="1193"/>
      <c r="ORS1907" s="2164" t="s">
        <v>786</v>
      </c>
      <c r="ORT1907" s="1436" t="s">
        <v>745</v>
      </c>
      <c r="ORU1907" s="2165">
        <v>0</v>
      </c>
      <c r="ORV1907" s="2165">
        <v>12106</v>
      </c>
      <c r="ORW1907" s="2166">
        <v>0</v>
      </c>
      <c r="ORX1907" s="1230">
        <f t="shared" si="3115"/>
        <v>0</v>
      </c>
      <c r="ORY1907" s="1193"/>
      <c r="ORZ1907" s="1193"/>
      <c r="OSA1907" s="2164" t="s">
        <v>786</v>
      </c>
      <c r="OSB1907" s="1436" t="s">
        <v>745</v>
      </c>
      <c r="OSC1907" s="2165">
        <v>0</v>
      </c>
      <c r="OSD1907" s="2165">
        <v>12106</v>
      </c>
      <c r="OSE1907" s="2166">
        <v>0</v>
      </c>
      <c r="OSF1907" s="1230">
        <f t="shared" si="3117"/>
        <v>0</v>
      </c>
      <c r="OSG1907" s="1193"/>
      <c r="OSH1907" s="1193"/>
      <c r="OSI1907" s="2164" t="s">
        <v>786</v>
      </c>
      <c r="OSJ1907" s="1436" t="s">
        <v>745</v>
      </c>
      <c r="OSK1907" s="2165">
        <v>0</v>
      </c>
      <c r="OSL1907" s="2165">
        <v>12106</v>
      </c>
      <c r="OSM1907" s="2166">
        <v>0</v>
      </c>
      <c r="OSN1907" s="1230">
        <f t="shared" si="3119"/>
        <v>0</v>
      </c>
      <c r="OSO1907" s="1193"/>
      <c r="OSP1907" s="1193"/>
      <c r="OSQ1907" s="2164" t="s">
        <v>786</v>
      </c>
      <c r="OSR1907" s="1436" t="s">
        <v>745</v>
      </c>
      <c r="OSS1907" s="2165">
        <v>0</v>
      </c>
      <c r="OST1907" s="2165">
        <v>12106</v>
      </c>
      <c r="OSU1907" s="2166">
        <v>0</v>
      </c>
      <c r="OSV1907" s="1230">
        <f t="shared" si="3121"/>
        <v>0</v>
      </c>
      <c r="OSW1907" s="1193"/>
      <c r="OSX1907" s="1193"/>
      <c r="OSY1907" s="2164" t="s">
        <v>786</v>
      </c>
      <c r="OSZ1907" s="1436" t="s">
        <v>745</v>
      </c>
      <c r="OTA1907" s="2165">
        <v>0</v>
      </c>
      <c r="OTB1907" s="2165">
        <v>12106</v>
      </c>
      <c r="OTC1907" s="2166">
        <v>0</v>
      </c>
      <c r="OTD1907" s="1230">
        <f t="shared" si="3123"/>
        <v>0</v>
      </c>
      <c r="OTE1907" s="1193"/>
      <c r="OTF1907" s="1193"/>
      <c r="OTG1907" s="2164" t="s">
        <v>786</v>
      </c>
      <c r="OTH1907" s="1436" t="s">
        <v>745</v>
      </c>
      <c r="OTI1907" s="2165">
        <v>0</v>
      </c>
      <c r="OTJ1907" s="2165">
        <v>12106</v>
      </c>
      <c r="OTK1907" s="2166">
        <v>0</v>
      </c>
      <c r="OTL1907" s="1230">
        <f t="shared" si="3125"/>
        <v>0</v>
      </c>
      <c r="OTM1907" s="1193"/>
      <c r="OTN1907" s="1193"/>
      <c r="OTO1907" s="2164" t="s">
        <v>786</v>
      </c>
      <c r="OTP1907" s="1436" t="s">
        <v>745</v>
      </c>
      <c r="OTQ1907" s="2165">
        <v>0</v>
      </c>
      <c r="OTR1907" s="2165">
        <v>12106</v>
      </c>
      <c r="OTS1907" s="2166">
        <v>0</v>
      </c>
      <c r="OTT1907" s="1230">
        <f t="shared" si="3127"/>
        <v>0</v>
      </c>
      <c r="OTU1907" s="1193"/>
      <c r="OTV1907" s="1193"/>
      <c r="OTW1907" s="2164" t="s">
        <v>786</v>
      </c>
      <c r="OTX1907" s="1436" t="s">
        <v>745</v>
      </c>
      <c r="OTY1907" s="2165">
        <v>0</v>
      </c>
      <c r="OTZ1907" s="2165">
        <v>12106</v>
      </c>
      <c r="OUA1907" s="2166">
        <v>0</v>
      </c>
      <c r="OUB1907" s="1230">
        <f t="shared" si="3129"/>
        <v>0</v>
      </c>
      <c r="OUC1907" s="1193"/>
      <c r="OUD1907" s="1193"/>
      <c r="OUE1907" s="2164" t="s">
        <v>786</v>
      </c>
      <c r="OUF1907" s="1436" t="s">
        <v>745</v>
      </c>
      <c r="OUG1907" s="2165">
        <v>0</v>
      </c>
      <c r="OUH1907" s="2165">
        <v>12106</v>
      </c>
      <c r="OUI1907" s="2166">
        <v>0</v>
      </c>
      <c r="OUJ1907" s="1230">
        <f t="shared" si="3131"/>
        <v>0</v>
      </c>
      <c r="OUK1907" s="1193"/>
      <c r="OUL1907" s="1193"/>
      <c r="OUM1907" s="2164" t="s">
        <v>786</v>
      </c>
      <c r="OUN1907" s="1436" t="s">
        <v>745</v>
      </c>
      <c r="OUO1907" s="2165">
        <v>0</v>
      </c>
      <c r="OUP1907" s="2165">
        <v>12106</v>
      </c>
      <c r="OUQ1907" s="2166">
        <v>0</v>
      </c>
      <c r="OUR1907" s="1230">
        <f t="shared" si="3133"/>
        <v>0</v>
      </c>
      <c r="OUS1907" s="1193"/>
      <c r="OUT1907" s="1193"/>
      <c r="OUU1907" s="2164" t="s">
        <v>786</v>
      </c>
      <c r="OUV1907" s="1436" t="s">
        <v>745</v>
      </c>
      <c r="OUW1907" s="2165">
        <v>0</v>
      </c>
      <c r="OUX1907" s="2165">
        <v>12106</v>
      </c>
      <c r="OUY1907" s="2166">
        <v>0</v>
      </c>
      <c r="OUZ1907" s="1230">
        <f t="shared" si="3135"/>
        <v>0</v>
      </c>
      <c r="OVA1907" s="1193"/>
      <c r="OVB1907" s="1193"/>
      <c r="OVC1907" s="2164" t="s">
        <v>786</v>
      </c>
      <c r="OVD1907" s="1436" t="s">
        <v>745</v>
      </c>
      <c r="OVE1907" s="2165">
        <v>0</v>
      </c>
      <c r="OVF1907" s="2165">
        <v>12106</v>
      </c>
      <c r="OVG1907" s="2166">
        <v>0</v>
      </c>
      <c r="OVH1907" s="1230">
        <f t="shared" si="3137"/>
        <v>0</v>
      </c>
      <c r="OVI1907" s="1193"/>
      <c r="OVJ1907" s="1193"/>
      <c r="OVK1907" s="2164" t="s">
        <v>786</v>
      </c>
      <c r="OVL1907" s="1436" t="s">
        <v>745</v>
      </c>
      <c r="OVM1907" s="2165">
        <v>0</v>
      </c>
      <c r="OVN1907" s="2165">
        <v>12106</v>
      </c>
      <c r="OVO1907" s="2166">
        <v>0</v>
      </c>
      <c r="OVP1907" s="1230">
        <f t="shared" si="3139"/>
        <v>0</v>
      </c>
      <c r="OVQ1907" s="1193"/>
      <c r="OVR1907" s="1193"/>
      <c r="OVS1907" s="2164" t="s">
        <v>786</v>
      </c>
      <c r="OVT1907" s="1436" t="s">
        <v>745</v>
      </c>
      <c r="OVU1907" s="2165">
        <v>0</v>
      </c>
      <c r="OVV1907" s="2165">
        <v>12106</v>
      </c>
      <c r="OVW1907" s="2166">
        <v>0</v>
      </c>
      <c r="OVX1907" s="1230">
        <f t="shared" si="3141"/>
        <v>0</v>
      </c>
      <c r="OVY1907" s="1193"/>
      <c r="OVZ1907" s="1193"/>
      <c r="OWA1907" s="2164" t="s">
        <v>786</v>
      </c>
      <c r="OWB1907" s="1436" t="s">
        <v>745</v>
      </c>
      <c r="OWC1907" s="2165">
        <v>0</v>
      </c>
      <c r="OWD1907" s="2165">
        <v>12106</v>
      </c>
      <c r="OWE1907" s="2166">
        <v>0</v>
      </c>
      <c r="OWF1907" s="1230">
        <f t="shared" si="3143"/>
        <v>0</v>
      </c>
      <c r="OWG1907" s="1193"/>
      <c r="OWH1907" s="1193"/>
      <c r="OWI1907" s="2164" t="s">
        <v>786</v>
      </c>
      <c r="OWJ1907" s="1436" t="s">
        <v>745</v>
      </c>
      <c r="OWK1907" s="2165">
        <v>0</v>
      </c>
      <c r="OWL1907" s="2165">
        <v>12106</v>
      </c>
      <c r="OWM1907" s="2166">
        <v>0</v>
      </c>
      <c r="OWN1907" s="1230">
        <f t="shared" si="3145"/>
        <v>0</v>
      </c>
      <c r="OWO1907" s="1193"/>
      <c r="OWP1907" s="1193"/>
      <c r="OWQ1907" s="2164" t="s">
        <v>786</v>
      </c>
      <c r="OWR1907" s="1436" t="s">
        <v>745</v>
      </c>
      <c r="OWS1907" s="2165">
        <v>0</v>
      </c>
      <c r="OWT1907" s="2165">
        <v>12106</v>
      </c>
      <c r="OWU1907" s="2166">
        <v>0</v>
      </c>
      <c r="OWV1907" s="1230">
        <f t="shared" si="3147"/>
        <v>0</v>
      </c>
      <c r="OWW1907" s="1193"/>
      <c r="OWX1907" s="1193"/>
      <c r="OWY1907" s="2164" t="s">
        <v>786</v>
      </c>
      <c r="OWZ1907" s="1436" t="s">
        <v>745</v>
      </c>
      <c r="OXA1907" s="2165">
        <v>0</v>
      </c>
      <c r="OXB1907" s="2165">
        <v>12106</v>
      </c>
      <c r="OXC1907" s="2166">
        <v>0</v>
      </c>
      <c r="OXD1907" s="1230">
        <f t="shared" si="3149"/>
        <v>0</v>
      </c>
      <c r="OXE1907" s="1193"/>
      <c r="OXF1907" s="1193"/>
      <c r="OXG1907" s="2164" t="s">
        <v>786</v>
      </c>
      <c r="OXH1907" s="1436" t="s">
        <v>745</v>
      </c>
      <c r="OXI1907" s="2165">
        <v>0</v>
      </c>
      <c r="OXJ1907" s="2165">
        <v>12106</v>
      </c>
      <c r="OXK1907" s="2166">
        <v>0</v>
      </c>
      <c r="OXL1907" s="1230">
        <f t="shared" si="3151"/>
        <v>0</v>
      </c>
      <c r="OXM1907" s="1193"/>
      <c r="OXN1907" s="1193"/>
      <c r="OXO1907" s="2164" t="s">
        <v>786</v>
      </c>
      <c r="OXP1907" s="1436" t="s">
        <v>745</v>
      </c>
      <c r="OXQ1907" s="2165">
        <v>0</v>
      </c>
      <c r="OXR1907" s="2165">
        <v>12106</v>
      </c>
      <c r="OXS1907" s="2166">
        <v>0</v>
      </c>
      <c r="OXT1907" s="1230">
        <f t="shared" si="3153"/>
        <v>0</v>
      </c>
      <c r="OXU1907" s="1193"/>
      <c r="OXV1907" s="1193"/>
      <c r="OXW1907" s="2164" t="s">
        <v>786</v>
      </c>
      <c r="OXX1907" s="1436" t="s">
        <v>745</v>
      </c>
      <c r="OXY1907" s="2165">
        <v>0</v>
      </c>
      <c r="OXZ1907" s="2165">
        <v>12106</v>
      </c>
      <c r="OYA1907" s="2166">
        <v>0</v>
      </c>
      <c r="OYB1907" s="1230">
        <f t="shared" si="3155"/>
        <v>0</v>
      </c>
      <c r="OYC1907" s="1193"/>
      <c r="OYD1907" s="1193"/>
      <c r="OYE1907" s="2164" t="s">
        <v>786</v>
      </c>
      <c r="OYF1907" s="1436" t="s">
        <v>745</v>
      </c>
      <c r="OYG1907" s="2165">
        <v>0</v>
      </c>
      <c r="OYH1907" s="2165">
        <v>12106</v>
      </c>
      <c r="OYI1907" s="2166">
        <v>0</v>
      </c>
      <c r="OYJ1907" s="1230">
        <f t="shared" si="3157"/>
        <v>0</v>
      </c>
      <c r="OYK1907" s="1193"/>
      <c r="OYL1907" s="1193"/>
      <c r="OYM1907" s="2164" t="s">
        <v>786</v>
      </c>
      <c r="OYN1907" s="1436" t="s">
        <v>745</v>
      </c>
      <c r="OYO1907" s="2165">
        <v>0</v>
      </c>
      <c r="OYP1907" s="2165">
        <v>12106</v>
      </c>
      <c r="OYQ1907" s="2166">
        <v>0</v>
      </c>
      <c r="OYR1907" s="1230">
        <f t="shared" si="3159"/>
        <v>0</v>
      </c>
      <c r="OYS1907" s="1193"/>
      <c r="OYT1907" s="1193"/>
      <c r="OYU1907" s="2164" t="s">
        <v>786</v>
      </c>
      <c r="OYV1907" s="1436" t="s">
        <v>745</v>
      </c>
      <c r="OYW1907" s="2165">
        <v>0</v>
      </c>
      <c r="OYX1907" s="2165">
        <v>12106</v>
      </c>
      <c r="OYY1907" s="2166">
        <v>0</v>
      </c>
      <c r="OYZ1907" s="1230">
        <f t="shared" si="3161"/>
        <v>0</v>
      </c>
      <c r="OZA1907" s="1193"/>
      <c r="OZB1907" s="1193"/>
      <c r="OZC1907" s="2164" t="s">
        <v>786</v>
      </c>
      <c r="OZD1907" s="1436" t="s">
        <v>745</v>
      </c>
      <c r="OZE1907" s="2165">
        <v>0</v>
      </c>
      <c r="OZF1907" s="2165">
        <v>12106</v>
      </c>
      <c r="OZG1907" s="2166">
        <v>0</v>
      </c>
      <c r="OZH1907" s="1230">
        <f t="shared" si="3163"/>
        <v>0</v>
      </c>
      <c r="OZI1907" s="1193"/>
      <c r="OZJ1907" s="1193"/>
      <c r="OZK1907" s="2164" t="s">
        <v>786</v>
      </c>
      <c r="OZL1907" s="1436" t="s">
        <v>745</v>
      </c>
      <c r="OZM1907" s="2165">
        <v>0</v>
      </c>
      <c r="OZN1907" s="2165">
        <v>12106</v>
      </c>
      <c r="OZO1907" s="2166">
        <v>0</v>
      </c>
      <c r="OZP1907" s="1230">
        <f t="shared" si="3165"/>
        <v>0</v>
      </c>
      <c r="OZQ1907" s="1193"/>
      <c r="OZR1907" s="1193"/>
      <c r="OZS1907" s="2164" t="s">
        <v>786</v>
      </c>
      <c r="OZT1907" s="1436" t="s">
        <v>745</v>
      </c>
      <c r="OZU1907" s="2165">
        <v>0</v>
      </c>
      <c r="OZV1907" s="2165">
        <v>12106</v>
      </c>
      <c r="OZW1907" s="2166">
        <v>0</v>
      </c>
      <c r="OZX1907" s="1230">
        <f t="shared" si="3167"/>
        <v>0</v>
      </c>
      <c r="OZY1907" s="1193"/>
      <c r="OZZ1907" s="1193"/>
      <c r="PAA1907" s="2164" t="s">
        <v>786</v>
      </c>
      <c r="PAB1907" s="1436" t="s">
        <v>745</v>
      </c>
      <c r="PAC1907" s="2165">
        <v>0</v>
      </c>
      <c r="PAD1907" s="2165">
        <v>12106</v>
      </c>
      <c r="PAE1907" s="2166">
        <v>0</v>
      </c>
      <c r="PAF1907" s="1230">
        <f t="shared" si="3169"/>
        <v>0</v>
      </c>
      <c r="PAG1907" s="1193"/>
      <c r="PAH1907" s="1193"/>
      <c r="PAI1907" s="2164" t="s">
        <v>786</v>
      </c>
      <c r="PAJ1907" s="1436" t="s">
        <v>745</v>
      </c>
      <c r="PAK1907" s="2165">
        <v>0</v>
      </c>
      <c r="PAL1907" s="2165">
        <v>12106</v>
      </c>
      <c r="PAM1907" s="2166">
        <v>0</v>
      </c>
      <c r="PAN1907" s="1230">
        <f t="shared" si="3171"/>
        <v>0</v>
      </c>
      <c r="PAO1907" s="1193"/>
      <c r="PAP1907" s="1193"/>
      <c r="PAQ1907" s="2164" t="s">
        <v>786</v>
      </c>
      <c r="PAR1907" s="1436" t="s">
        <v>745</v>
      </c>
      <c r="PAS1907" s="2165">
        <v>0</v>
      </c>
      <c r="PAT1907" s="2165">
        <v>12106</v>
      </c>
      <c r="PAU1907" s="2166">
        <v>0</v>
      </c>
      <c r="PAV1907" s="1230">
        <f t="shared" si="3173"/>
        <v>0</v>
      </c>
      <c r="PAW1907" s="1193"/>
      <c r="PAX1907" s="1193"/>
      <c r="PAY1907" s="2164" t="s">
        <v>786</v>
      </c>
      <c r="PAZ1907" s="1436" t="s">
        <v>745</v>
      </c>
      <c r="PBA1907" s="2165">
        <v>0</v>
      </c>
      <c r="PBB1907" s="2165">
        <v>12106</v>
      </c>
      <c r="PBC1907" s="2166">
        <v>0</v>
      </c>
      <c r="PBD1907" s="1230">
        <f t="shared" si="3175"/>
        <v>0</v>
      </c>
      <c r="PBE1907" s="1193"/>
      <c r="PBF1907" s="1193"/>
      <c r="PBG1907" s="2164" t="s">
        <v>786</v>
      </c>
      <c r="PBH1907" s="1436" t="s">
        <v>745</v>
      </c>
      <c r="PBI1907" s="2165">
        <v>0</v>
      </c>
      <c r="PBJ1907" s="2165">
        <v>12106</v>
      </c>
      <c r="PBK1907" s="2166">
        <v>0</v>
      </c>
      <c r="PBL1907" s="1230">
        <f t="shared" si="3177"/>
        <v>0</v>
      </c>
      <c r="PBM1907" s="1193"/>
      <c r="PBN1907" s="1193"/>
      <c r="PBO1907" s="2164" t="s">
        <v>786</v>
      </c>
      <c r="PBP1907" s="1436" t="s">
        <v>745</v>
      </c>
      <c r="PBQ1907" s="2165">
        <v>0</v>
      </c>
      <c r="PBR1907" s="2165">
        <v>12106</v>
      </c>
      <c r="PBS1907" s="2166">
        <v>0</v>
      </c>
      <c r="PBT1907" s="1230">
        <f t="shared" si="3179"/>
        <v>0</v>
      </c>
      <c r="PBU1907" s="1193"/>
      <c r="PBV1907" s="1193"/>
      <c r="PBW1907" s="2164" t="s">
        <v>786</v>
      </c>
      <c r="PBX1907" s="1436" t="s">
        <v>745</v>
      </c>
      <c r="PBY1907" s="2165">
        <v>0</v>
      </c>
      <c r="PBZ1907" s="2165">
        <v>12106</v>
      </c>
      <c r="PCA1907" s="2166">
        <v>0</v>
      </c>
      <c r="PCB1907" s="1230">
        <f t="shared" si="3181"/>
        <v>0</v>
      </c>
      <c r="PCC1907" s="1193"/>
      <c r="PCD1907" s="1193"/>
      <c r="PCE1907" s="2164" t="s">
        <v>786</v>
      </c>
      <c r="PCF1907" s="1436" t="s">
        <v>745</v>
      </c>
      <c r="PCG1907" s="2165">
        <v>0</v>
      </c>
      <c r="PCH1907" s="2165">
        <v>12106</v>
      </c>
      <c r="PCI1907" s="2166">
        <v>0</v>
      </c>
      <c r="PCJ1907" s="1230">
        <f t="shared" si="3183"/>
        <v>0</v>
      </c>
      <c r="PCK1907" s="1193"/>
      <c r="PCL1907" s="1193"/>
      <c r="PCM1907" s="2164" t="s">
        <v>786</v>
      </c>
      <c r="PCN1907" s="1436" t="s">
        <v>745</v>
      </c>
      <c r="PCO1907" s="2165">
        <v>0</v>
      </c>
      <c r="PCP1907" s="2165">
        <v>12106</v>
      </c>
      <c r="PCQ1907" s="2166">
        <v>0</v>
      </c>
      <c r="PCR1907" s="1230">
        <f t="shared" si="3185"/>
        <v>0</v>
      </c>
      <c r="PCS1907" s="1193"/>
      <c r="PCT1907" s="1193"/>
      <c r="PCU1907" s="2164" t="s">
        <v>786</v>
      </c>
      <c r="PCV1907" s="1436" t="s">
        <v>745</v>
      </c>
      <c r="PCW1907" s="2165">
        <v>0</v>
      </c>
      <c r="PCX1907" s="2165">
        <v>12106</v>
      </c>
      <c r="PCY1907" s="2166">
        <v>0</v>
      </c>
      <c r="PCZ1907" s="1230">
        <f t="shared" si="3187"/>
        <v>0</v>
      </c>
      <c r="PDA1907" s="1193"/>
      <c r="PDB1907" s="1193"/>
      <c r="PDC1907" s="2164" t="s">
        <v>786</v>
      </c>
      <c r="PDD1907" s="1436" t="s">
        <v>745</v>
      </c>
      <c r="PDE1907" s="2165">
        <v>0</v>
      </c>
      <c r="PDF1907" s="2165">
        <v>12106</v>
      </c>
      <c r="PDG1907" s="2166">
        <v>0</v>
      </c>
      <c r="PDH1907" s="1230">
        <f t="shared" si="3189"/>
        <v>0</v>
      </c>
      <c r="PDI1907" s="1193"/>
      <c r="PDJ1907" s="1193"/>
      <c r="PDK1907" s="2164" t="s">
        <v>786</v>
      </c>
      <c r="PDL1907" s="1436" t="s">
        <v>745</v>
      </c>
      <c r="PDM1907" s="2165">
        <v>0</v>
      </c>
      <c r="PDN1907" s="2165">
        <v>12106</v>
      </c>
      <c r="PDO1907" s="2166">
        <v>0</v>
      </c>
      <c r="PDP1907" s="1230">
        <f t="shared" si="3191"/>
        <v>0</v>
      </c>
      <c r="PDQ1907" s="1193"/>
      <c r="PDR1907" s="1193"/>
      <c r="PDS1907" s="2164" t="s">
        <v>786</v>
      </c>
      <c r="PDT1907" s="1436" t="s">
        <v>745</v>
      </c>
      <c r="PDU1907" s="2165">
        <v>0</v>
      </c>
      <c r="PDV1907" s="2165">
        <v>12106</v>
      </c>
      <c r="PDW1907" s="2166">
        <v>0</v>
      </c>
      <c r="PDX1907" s="1230">
        <f t="shared" si="3193"/>
        <v>0</v>
      </c>
      <c r="PDY1907" s="1193"/>
      <c r="PDZ1907" s="1193"/>
      <c r="PEA1907" s="2164" t="s">
        <v>786</v>
      </c>
      <c r="PEB1907" s="1436" t="s">
        <v>745</v>
      </c>
      <c r="PEC1907" s="2165">
        <v>0</v>
      </c>
      <c r="PED1907" s="2165">
        <v>12106</v>
      </c>
      <c r="PEE1907" s="2166">
        <v>0</v>
      </c>
      <c r="PEF1907" s="1230">
        <f t="shared" si="3195"/>
        <v>0</v>
      </c>
      <c r="PEG1907" s="1193"/>
      <c r="PEH1907" s="1193"/>
      <c r="PEI1907" s="2164" t="s">
        <v>786</v>
      </c>
      <c r="PEJ1907" s="1436" t="s">
        <v>745</v>
      </c>
      <c r="PEK1907" s="2165">
        <v>0</v>
      </c>
      <c r="PEL1907" s="2165">
        <v>12106</v>
      </c>
      <c r="PEM1907" s="2166">
        <v>0</v>
      </c>
      <c r="PEN1907" s="1230">
        <f t="shared" si="3197"/>
        <v>0</v>
      </c>
      <c r="PEO1907" s="1193"/>
      <c r="PEP1907" s="1193"/>
      <c r="PEQ1907" s="2164" t="s">
        <v>786</v>
      </c>
      <c r="PER1907" s="1436" t="s">
        <v>745</v>
      </c>
      <c r="PES1907" s="2165">
        <v>0</v>
      </c>
      <c r="PET1907" s="2165">
        <v>12106</v>
      </c>
      <c r="PEU1907" s="2166">
        <v>0</v>
      </c>
      <c r="PEV1907" s="1230">
        <f t="shared" si="3199"/>
        <v>0</v>
      </c>
      <c r="PEW1907" s="1193"/>
      <c r="PEX1907" s="1193"/>
      <c r="PEY1907" s="2164" t="s">
        <v>786</v>
      </c>
      <c r="PEZ1907" s="1436" t="s">
        <v>745</v>
      </c>
      <c r="PFA1907" s="2165">
        <v>0</v>
      </c>
      <c r="PFB1907" s="2165">
        <v>12106</v>
      </c>
      <c r="PFC1907" s="2166">
        <v>0</v>
      </c>
      <c r="PFD1907" s="1230">
        <f t="shared" si="3201"/>
        <v>0</v>
      </c>
      <c r="PFE1907" s="1193"/>
      <c r="PFF1907" s="1193"/>
      <c r="PFG1907" s="2164" t="s">
        <v>786</v>
      </c>
      <c r="PFH1907" s="1436" t="s">
        <v>745</v>
      </c>
      <c r="PFI1907" s="2165">
        <v>0</v>
      </c>
      <c r="PFJ1907" s="2165">
        <v>12106</v>
      </c>
      <c r="PFK1907" s="2166">
        <v>0</v>
      </c>
      <c r="PFL1907" s="1230">
        <f t="shared" si="3203"/>
        <v>0</v>
      </c>
      <c r="PFM1907" s="1193"/>
      <c r="PFN1907" s="1193"/>
      <c r="PFO1907" s="2164" t="s">
        <v>786</v>
      </c>
      <c r="PFP1907" s="1436" t="s">
        <v>745</v>
      </c>
      <c r="PFQ1907" s="2165">
        <v>0</v>
      </c>
      <c r="PFR1907" s="2165">
        <v>12106</v>
      </c>
      <c r="PFS1907" s="2166">
        <v>0</v>
      </c>
      <c r="PFT1907" s="1230">
        <f t="shared" si="3205"/>
        <v>0</v>
      </c>
      <c r="PFU1907" s="1193"/>
      <c r="PFV1907" s="1193"/>
      <c r="PFW1907" s="2164" t="s">
        <v>786</v>
      </c>
      <c r="PFX1907" s="1436" t="s">
        <v>745</v>
      </c>
      <c r="PFY1907" s="2165">
        <v>0</v>
      </c>
      <c r="PFZ1907" s="2165">
        <v>12106</v>
      </c>
      <c r="PGA1907" s="2166">
        <v>0</v>
      </c>
      <c r="PGB1907" s="1230">
        <f t="shared" si="3207"/>
        <v>0</v>
      </c>
      <c r="PGC1907" s="1193"/>
      <c r="PGD1907" s="1193"/>
      <c r="PGE1907" s="2164" t="s">
        <v>786</v>
      </c>
      <c r="PGF1907" s="1436" t="s">
        <v>745</v>
      </c>
      <c r="PGG1907" s="2165">
        <v>0</v>
      </c>
      <c r="PGH1907" s="2165">
        <v>12106</v>
      </c>
      <c r="PGI1907" s="2166">
        <v>0</v>
      </c>
      <c r="PGJ1907" s="1230">
        <f t="shared" si="3209"/>
        <v>0</v>
      </c>
      <c r="PGK1907" s="1193"/>
      <c r="PGL1907" s="1193"/>
      <c r="PGM1907" s="2164" t="s">
        <v>786</v>
      </c>
      <c r="PGN1907" s="1436" t="s">
        <v>745</v>
      </c>
      <c r="PGO1907" s="2165">
        <v>0</v>
      </c>
      <c r="PGP1907" s="2165">
        <v>12106</v>
      </c>
      <c r="PGQ1907" s="2166">
        <v>0</v>
      </c>
      <c r="PGR1907" s="1230">
        <f t="shared" si="3211"/>
        <v>0</v>
      </c>
      <c r="PGS1907" s="1193"/>
      <c r="PGT1907" s="1193"/>
      <c r="PGU1907" s="2164" t="s">
        <v>786</v>
      </c>
      <c r="PGV1907" s="1436" t="s">
        <v>745</v>
      </c>
      <c r="PGW1907" s="2165">
        <v>0</v>
      </c>
      <c r="PGX1907" s="2165">
        <v>12106</v>
      </c>
      <c r="PGY1907" s="2166">
        <v>0</v>
      </c>
      <c r="PGZ1907" s="1230">
        <f t="shared" si="3213"/>
        <v>0</v>
      </c>
      <c r="PHA1907" s="1193"/>
      <c r="PHB1907" s="1193"/>
      <c r="PHC1907" s="2164" t="s">
        <v>786</v>
      </c>
      <c r="PHD1907" s="1436" t="s">
        <v>745</v>
      </c>
      <c r="PHE1907" s="2165">
        <v>0</v>
      </c>
      <c r="PHF1907" s="2165">
        <v>12106</v>
      </c>
      <c r="PHG1907" s="2166">
        <v>0</v>
      </c>
      <c r="PHH1907" s="1230">
        <f t="shared" si="3215"/>
        <v>0</v>
      </c>
      <c r="PHI1907" s="1193"/>
      <c r="PHJ1907" s="1193"/>
      <c r="PHK1907" s="2164" t="s">
        <v>786</v>
      </c>
      <c r="PHL1907" s="1436" t="s">
        <v>745</v>
      </c>
      <c r="PHM1907" s="2165">
        <v>0</v>
      </c>
      <c r="PHN1907" s="2165">
        <v>12106</v>
      </c>
      <c r="PHO1907" s="2166">
        <v>0</v>
      </c>
      <c r="PHP1907" s="1230">
        <f t="shared" si="3217"/>
        <v>0</v>
      </c>
      <c r="PHQ1907" s="1193"/>
      <c r="PHR1907" s="1193"/>
      <c r="PHS1907" s="2164" t="s">
        <v>786</v>
      </c>
      <c r="PHT1907" s="1436" t="s">
        <v>745</v>
      </c>
      <c r="PHU1907" s="2165">
        <v>0</v>
      </c>
      <c r="PHV1907" s="2165">
        <v>12106</v>
      </c>
      <c r="PHW1907" s="2166">
        <v>0</v>
      </c>
      <c r="PHX1907" s="1230">
        <f t="shared" si="3219"/>
        <v>0</v>
      </c>
      <c r="PHY1907" s="1193"/>
      <c r="PHZ1907" s="1193"/>
      <c r="PIA1907" s="2164" t="s">
        <v>786</v>
      </c>
      <c r="PIB1907" s="1436" t="s">
        <v>745</v>
      </c>
      <c r="PIC1907" s="2165">
        <v>0</v>
      </c>
      <c r="PID1907" s="2165">
        <v>12106</v>
      </c>
      <c r="PIE1907" s="2166">
        <v>0</v>
      </c>
      <c r="PIF1907" s="1230">
        <f t="shared" si="3221"/>
        <v>0</v>
      </c>
      <c r="PIG1907" s="1193"/>
      <c r="PIH1907" s="1193"/>
      <c r="PII1907" s="2164" t="s">
        <v>786</v>
      </c>
      <c r="PIJ1907" s="1436" t="s">
        <v>745</v>
      </c>
      <c r="PIK1907" s="2165">
        <v>0</v>
      </c>
      <c r="PIL1907" s="2165">
        <v>12106</v>
      </c>
      <c r="PIM1907" s="2166">
        <v>0</v>
      </c>
      <c r="PIN1907" s="1230">
        <f t="shared" si="3223"/>
        <v>0</v>
      </c>
      <c r="PIO1907" s="1193"/>
      <c r="PIP1907" s="1193"/>
      <c r="PIQ1907" s="2164" t="s">
        <v>786</v>
      </c>
      <c r="PIR1907" s="1436" t="s">
        <v>745</v>
      </c>
      <c r="PIS1907" s="2165">
        <v>0</v>
      </c>
      <c r="PIT1907" s="2165">
        <v>12106</v>
      </c>
      <c r="PIU1907" s="2166">
        <v>0</v>
      </c>
      <c r="PIV1907" s="1230">
        <f t="shared" si="3225"/>
        <v>0</v>
      </c>
      <c r="PIW1907" s="1193"/>
      <c r="PIX1907" s="1193"/>
      <c r="PIY1907" s="2164" t="s">
        <v>786</v>
      </c>
      <c r="PIZ1907" s="1436" t="s">
        <v>745</v>
      </c>
      <c r="PJA1907" s="2165">
        <v>0</v>
      </c>
      <c r="PJB1907" s="2165">
        <v>12106</v>
      </c>
      <c r="PJC1907" s="2166">
        <v>0</v>
      </c>
      <c r="PJD1907" s="1230">
        <f t="shared" si="3227"/>
        <v>0</v>
      </c>
      <c r="PJE1907" s="1193"/>
      <c r="PJF1907" s="1193"/>
      <c r="PJG1907" s="2164" t="s">
        <v>786</v>
      </c>
      <c r="PJH1907" s="1436" t="s">
        <v>745</v>
      </c>
      <c r="PJI1907" s="2165">
        <v>0</v>
      </c>
      <c r="PJJ1907" s="2165">
        <v>12106</v>
      </c>
      <c r="PJK1907" s="2166">
        <v>0</v>
      </c>
      <c r="PJL1907" s="1230">
        <f t="shared" si="3229"/>
        <v>0</v>
      </c>
      <c r="PJM1907" s="1193"/>
      <c r="PJN1907" s="1193"/>
      <c r="PJO1907" s="2164" t="s">
        <v>786</v>
      </c>
      <c r="PJP1907" s="1436" t="s">
        <v>745</v>
      </c>
      <c r="PJQ1907" s="2165">
        <v>0</v>
      </c>
      <c r="PJR1907" s="2165">
        <v>12106</v>
      </c>
      <c r="PJS1907" s="2166">
        <v>0</v>
      </c>
      <c r="PJT1907" s="1230">
        <f t="shared" si="3231"/>
        <v>0</v>
      </c>
      <c r="PJU1907" s="1193"/>
      <c r="PJV1907" s="1193"/>
      <c r="PJW1907" s="2164" t="s">
        <v>786</v>
      </c>
      <c r="PJX1907" s="1436" t="s">
        <v>745</v>
      </c>
      <c r="PJY1907" s="2165">
        <v>0</v>
      </c>
      <c r="PJZ1907" s="2165">
        <v>12106</v>
      </c>
      <c r="PKA1907" s="2166">
        <v>0</v>
      </c>
      <c r="PKB1907" s="1230">
        <f t="shared" si="3233"/>
        <v>0</v>
      </c>
      <c r="PKC1907" s="1193"/>
      <c r="PKD1907" s="1193"/>
      <c r="PKE1907" s="2164" t="s">
        <v>786</v>
      </c>
      <c r="PKF1907" s="1436" t="s">
        <v>745</v>
      </c>
      <c r="PKG1907" s="2165">
        <v>0</v>
      </c>
      <c r="PKH1907" s="2165">
        <v>12106</v>
      </c>
      <c r="PKI1907" s="2166">
        <v>0</v>
      </c>
      <c r="PKJ1907" s="1230">
        <f t="shared" si="3235"/>
        <v>0</v>
      </c>
      <c r="PKK1907" s="1193"/>
      <c r="PKL1907" s="1193"/>
      <c r="PKM1907" s="2164" t="s">
        <v>786</v>
      </c>
      <c r="PKN1907" s="1436" t="s">
        <v>745</v>
      </c>
      <c r="PKO1907" s="2165">
        <v>0</v>
      </c>
      <c r="PKP1907" s="2165">
        <v>12106</v>
      </c>
      <c r="PKQ1907" s="2166">
        <v>0</v>
      </c>
      <c r="PKR1907" s="1230">
        <f t="shared" si="3237"/>
        <v>0</v>
      </c>
      <c r="PKS1907" s="1193"/>
      <c r="PKT1907" s="1193"/>
      <c r="PKU1907" s="2164" t="s">
        <v>786</v>
      </c>
      <c r="PKV1907" s="1436" t="s">
        <v>745</v>
      </c>
      <c r="PKW1907" s="2165">
        <v>0</v>
      </c>
      <c r="PKX1907" s="2165">
        <v>12106</v>
      </c>
      <c r="PKY1907" s="2166">
        <v>0</v>
      </c>
      <c r="PKZ1907" s="1230">
        <f t="shared" si="3239"/>
        <v>0</v>
      </c>
      <c r="PLA1907" s="1193"/>
      <c r="PLB1907" s="1193"/>
      <c r="PLC1907" s="2164" t="s">
        <v>786</v>
      </c>
      <c r="PLD1907" s="1436" t="s">
        <v>745</v>
      </c>
      <c r="PLE1907" s="2165">
        <v>0</v>
      </c>
      <c r="PLF1907" s="2165">
        <v>12106</v>
      </c>
      <c r="PLG1907" s="2166">
        <v>0</v>
      </c>
      <c r="PLH1907" s="1230">
        <f t="shared" si="3241"/>
        <v>0</v>
      </c>
      <c r="PLI1907" s="1193"/>
      <c r="PLJ1907" s="1193"/>
      <c r="PLK1907" s="2164" t="s">
        <v>786</v>
      </c>
      <c r="PLL1907" s="1436" t="s">
        <v>745</v>
      </c>
      <c r="PLM1907" s="2165">
        <v>0</v>
      </c>
      <c r="PLN1907" s="2165">
        <v>12106</v>
      </c>
      <c r="PLO1907" s="2166">
        <v>0</v>
      </c>
      <c r="PLP1907" s="1230">
        <f t="shared" si="3243"/>
        <v>0</v>
      </c>
      <c r="PLQ1907" s="1193"/>
      <c r="PLR1907" s="1193"/>
      <c r="PLS1907" s="2164" t="s">
        <v>786</v>
      </c>
      <c r="PLT1907" s="1436" t="s">
        <v>745</v>
      </c>
      <c r="PLU1907" s="2165">
        <v>0</v>
      </c>
      <c r="PLV1907" s="2165">
        <v>12106</v>
      </c>
      <c r="PLW1907" s="2166">
        <v>0</v>
      </c>
      <c r="PLX1907" s="1230">
        <f t="shared" si="3245"/>
        <v>0</v>
      </c>
      <c r="PLY1907" s="1193"/>
      <c r="PLZ1907" s="1193"/>
      <c r="PMA1907" s="2164" t="s">
        <v>786</v>
      </c>
      <c r="PMB1907" s="1436" t="s">
        <v>745</v>
      </c>
      <c r="PMC1907" s="2165">
        <v>0</v>
      </c>
      <c r="PMD1907" s="2165">
        <v>12106</v>
      </c>
      <c r="PME1907" s="2166">
        <v>0</v>
      </c>
      <c r="PMF1907" s="1230">
        <f t="shared" si="3247"/>
        <v>0</v>
      </c>
      <c r="PMG1907" s="1193"/>
      <c r="PMH1907" s="1193"/>
      <c r="PMI1907" s="2164" t="s">
        <v>786</v>
      </c>
      <c r="PMJ1907" s="1436" t="s">
        <v>745</v>
      </c>
      <c r="PMK1907" s="2165">
        <v>0</v>
      </c>
      <c r="PML1907" s="2165">
        <v>12106</v>
      </c>
      <c r="PMM1907" s="2166">
        <v>0</v>
      </c>
      <c r="PMN1907" s="1230">
        <f t="shared" si="3249"/>
        <v>0</v>
      </c>
      <c r="PMO1907" s="1193"/>
      <c r="PMP1907" s="1193"/>
      <c r="PMQ1907" s="2164" t="s">
        <v>786</v>
      </c>
      <c r="PMR1907" s="1436" t="s">
        <v>745</v>
      </c>
      <c r="PMS1907" s="2165">
        <v>0</v>
      </c>
      <c r="PMT1907" s="2165">
        <v>12106</v>
      </c>
      <c r="PMU1907" s="2166">
        <v>0</v>
      </c>
      <c r="PMV1907" s="1230">
        <f t="shared" si="3251"/>
        <v>0</v>
      </c>
      <c r="PMW1907" s="1193"/>
      <c r="PMX1907" s="1193"/>
      <c r="PMY1907" s="2164" t="s">
        <v>786</v>
      </c>
      <c r="PMZ1907" s="1436" t="s">
        <v>745</v>
      </c>
      <c r="PNA1907" s="2165">
        <v>0</v>
      </c>
      <c r="PNB1907" s="2165">
        <v>12106</v>
      </c>
      <c r="PNC1907" s="2166">
        <v>0</v>
      </c>
      <c r="PND1907" s="1230">
        <f t="shared" si="3253"/>
        <v>0</v>
      </c>
      <c r="PNE1907" s="1193"/>
      <c r="PNF1907" s="1193"/>
      <c r="PNG1907" s="2164" t="s">
        <v>786</v>
      </c>
      <c r="PNH1907" s="1436" t="s">
        <v>745</v>
      </c>
      <c r="PNI1907" s="2165">
        <v>0</v>
      </c>
      <c r="PNJ1907" s="2165">
        <v>12106</v>
      </c>
      <c r="PNK1907" s="2166">
        <v>0</v>
      </c>
      <c r="PNL1907" s="1230">
        <f t="shared" si="3255"/>
        <v>0</v>
      </c>
      <c r="PNM1907" s="1193"/>
      <c r="PNN1907" s="1193"/>
      <c r="PNO1907" s="2164" t="s">
        <v>786</v>
      </c>
      <c r="PNP1907" s="1436" t="s">
        <v>745</v>
      </c>
      <c r="PNQ1907" s="2165">
        <v>0</v>
      </c>
      <c r="PNR1907" s="2165">
        <v>12106</v>
      </c>
      <c r="PNS1907" s="2166">
        <v>0</v>
      </c>
      <c r="PNT1907" s="1230">
        <f t="shared" si="3257"/>
        <v>0</v>
      </c>
      <c r="PNU1907" s="1193"/>
      <c r="PNV1907" s="1193"/>
      <c r="PNW1907" s="2164" t="s">
        <v>786</v>
      </c>
      <c r="PNX1907" s="1436" t="s">
        <v>745</v>
      </c>
      <c r="PNY1907" s="2165">
        <v>0</v>
      </c>
      <c r="PNZ1907" s="2165">
        <v>12106</v>
      </c>
      <c r="POA1907" s="2166">
        <v>0</v>
      </c>
      <c r="POB1907" s="1230">
        <f t="shared" si="3259"/>
        <v>0</v>
      </c>
      <c r="POC1907" s="1193"/>
      <c r="POD1907" s="1193"/>
      <c r="POE1907" s="2164" t="s">
        <v>786</v>
      </c>
      <c r="POF1907" s="1436" t="s">
        <v>745</v>
      </c>
      <c r="POG1907" s="2165">
        <v>0</v>
      </c>
      <c r="POH1907" s="2165">
        <v>12106</v>
      </c>
      <c r="POI1907" s="2166">
        <v>0</v>
      </c>
      <c r="POJ1907" s="1230">
        <f t="shared" si="3261"/>
        <v>0</v>
      </c>
      <c r="POK1907" s="1193"/>
      <c r="POL1907" s="1193"/>
      <c r="POM1907" s="2164" t="s">
        <v>786</v>
      </c>
      <c r="PON1907" s="1436" t="s">
        <v>745</v>
      </c>
      <c r="POO1907" s="2165">
        <v>0</v>
      </c>
      <c r="POP1907" s="2165">
        <v>12106</v>
      </c>
      <c r="POQ1907" s="2166">
        <v>0</v>
      </c>
      <c r="POR1907" s="1230">
        <f t="shared" si="3263"/>
        <v>0</v>
      </c>
      <c r="POS1907" s="1193"/>
      <c r="POT1907" s="1193"/>
      <c r="POU1907" s="2164" t="s">
        <v>786</v>
      </c>
      <c r="POV1907" s="1436" t="s">
        <v>745</v>
      </c>
      <c r="POW1907" s="2165">
        <v>0</v>
      </c>
      <c r="POX1907" s="2165">
        <v>12106</v>
      </c>
      <c r="POY1907" s="2166">
        <v>0</v>
      </c>
      <c r="POZ1907" s="1230">
        <f t="shared" si="3265"/>
        <v>0</v>
      </c>
      <c r="PPA1907" s="1193"/>
      <c r="PPB1907" s="1193"/>
      <c r="PPC1907" s="2164" t="s">
        <v>786</v>
      </c>
      <c r="PPD1907" s="1436" t="s">
        <v>745</v>
      </c>
      <c r="PPE1907" s="2165">
        <v>0</v>
      </c>
      <c r="PPF1907" s="2165">
        <v>12106</v>
      </c>
      <c r="PPG1907" s="2166">
        <v>0</v>
      </c>
      <c r="PPH1907" s="1230">
        <f t="shared" si="3267"/>
        <v>0</v>
      </c>
      <c r="PPI1907" s="1193"/>
      <c r="PPJ1907" s="1193"/>
      <c r="PPK1907" s="2164" t="s">
        <v>786</v>
      </c>
      <c r="PPL1907" s="1436" t="s">
        <v>745</v>
      </c>
      <c r="PPM1907" s="2165">
        <v>0</v>
      </c>
      <c r="PPN1907" s="2165">
        <v>12106</v>
      </c>
      <c r="PPO1907" s="2166">
        <v>0</v>
      </c>
      <c r="PPP1907" s="1230">
        <f t="shared" si="3269"/>
        <v>0</v>
      </c>
      <c r="PPQ1907" s="1193"/>
      <c r="PPR1907" s="1193"/>
      <c r="PPS1907" s="2164" t="s">
        <v>786</v>
      </c>
      <c r="PPT1907" s="1436" t="s">
        <v>745</v>
      </c>
      <c r="PPU1907" s="2165">
        <v>0</v>
      </c>
      <c r="PPV1907" s="2165">
        <v>12106</v>
      </c>
      <c r="PPW1907" s="2166">
        <v>0</v>
      </c>
      <c r="PPX1907" s="1230">
        <f t="shared" si="3271"/>
        <v>0</v>
      </c>
      <c r="PPY1907" s="1193"/>
      <c r="PPZ1907" s="1193"/>
      <c r="PQA1907" s="2164" t="s">
        <v>786</v>
      </c>
      <c r="PQB1907" s="1436" t="s">
        <v>745</v>
      </c>
      <c r="PQC1907" s="2165">
        <v>0</v>
      </c>
      <c r="PQD1907" s="2165">
        <v>12106</v>
      </c>
      <c r="PQE1907" s="2166">
        <v>0</v>
      </c>
      <c r="PQF1907" s="1230">
        <f t="shared" si="3273"/>
        <v>0</v>
      </c>
      <c r="PQG1907" s="1193"/>
      <c r="PQH1907" s="1193"/>
      <c r="PQI1907" s="2164" t="s">
        <v>786</v>
      </c>
      <c r="PQJ1907" s="1436" t="s">
        <v>745</v>
      </c>
      <c r="PQK1907" s="2165">
        <v>0</v>
      </c>
      <c r="PQL1907" s="2165">
        <v>12106</v>
      </c>
      <c r="PQM1907" s="2166">
        <v>0</v>
      </c>
      <c r="PQN1907" s="1230">
        <f t="shared" si="3275"/>
        <v>0</v>
      </c>
      <c r="PQO1907" s="1193"/>
      <c r="PQP1907" s="1193"/>
      <c r="PQQ1907" s="2164" t="s">
        <v>786</v>
      </c>
      <c r="PQR1907" s="1436" t="s">
        <v>745</v>
      </c>
      <c r="PQS1907" s="2165">
        <v>0</v>
      </c>
      <c r="PQT1907" s="2165">
        <v>12106</v>
      </c>
      <c r="PQU1907" s="2166">
        <v>0</v>
      </c>
      <c r="PQV1907" s="1230">
        <f t="shared" si="3277"/>
        <v>0</v>
      </c>
      <c r="PQW1907" s="1193"/>
      <c r="PQX1907" s="1193"/>
      <c r="PQY1907" s="2164" t="s">
        <v>786</v>
      </c>
      <c r="PQZ1907" s="1436" t="s">
        <v>745</v>
      </c>
      <c r="PRA1907" s="2165">
        <v>0</v>
      </c>
      <c r="PRB1907" s="2165">
        <v>12106</v>
      </c>
      <c r="PRC1907" s="2166">
        <v>0</v>
      </c>
      <c r="PRD1907" s="1230">
        <f t="shared" si="3279"/>
        <v>0</v>
      </c>
      <c r="PRE1907" s="1193"/>
      <c r="PRF1907" s="1193"/>
      <c r="PRG1907" s="2164" t="s">
        <v>786</v>
      </c>
      <c r="PRH1907" s="1436" t="s">
        <v>745</v>
      </c>
      <c r="PRI1907" s="2165">
        <v>0</v>
      </c>
      <c r="PRJ1907" s="2165">
        <v>12106</v>
      </c>
      <c r="PRK1907" s="2166">
        <v>0</v>
      </c>
      <c r="PRL1907" s="1230">
        <f t="shared" si="3281"/>
        <v>0</v>
      </c>
      <c r="PRM1907" s="1193"/>
      <c r="PRN1907" s="1193"/>
      <c r="PRO1907" s="2164" t="s">
        <v>786</v>
      </c>
      <c r="PRP1907" s="1436" t="s">
        <v>745</v>
      </c>
      <c r="PRQ1907" s="2165">
        <v>0</v>
      </c>
      <c r="PRR1907" s="2165">
        <v>12106</v>
      </c>
      <c r="PRS1907" s="2166">
        <v>0</v>
      </c>
      <c r="PRT1907" s="1230">
        <f t="shared" si="3283"/>
        <v>0</v>
      </c>
      <c r="PRU1907" s="1193"/>
      <c r="PRV1907" s="1193"/>
      <c r="PRW1907" s="2164" t="s">
        <v>786</v>
      </c>
      <c r="PRX1907" s="1436" t="s">
        <v>745</v>
      </c>
      <c r="PRY1907" s="2165">
        <v>0</v>
      </c>
      <c r="PRZ1907" s="2165">
        <v>12106</v>
      </c>
      <c r="PSA1907" s="2166">
        <v>0</v>
      </c>
      <c r="PSB1907" s="1230">
        <f t="shared" si="3285"/>
        <v>0</v>
      </c>
      <c r="PSC1907" s="1193"/>
      <c r="PSD1907" s="1193"/>
      <c r="PSE1907" s="2164" t="s">
        <v>786</v>
      </c>
      <c r="PSF1907" s="1436" t="s">
        <v>745</v>
      </c>
      <c r="PSG1907" s="2165">
        <v>0</v>
      </c>
      <c r="PSH1907" s="2165">
        <v>12106</v>
      </c>
      <c r="PSI1907" s="2166">
        <v>0</v>
      </c>
      <c r="PSJ1907" s="1230">
        <f t="shared" si="3287"/>
        <v>0</v>
      </c>
      <c r="PSK1907" s="1193"/>
      <c r="PSL1907" s="1193"/>
      <c r="PSM1907" s="2164" t="s">
        <v>786</v>
      </c>
      <c r="PSN1907" s="1436" t="s">
        <v>745</v>
      </c>
      <c r="PSO1907" s="2165">
        <v>0</v>
      </c>
      <c r="PSP1907" s="2165">
        <v>12106</v>
      </c>
      <c r="PSQ1907" s="2166">
        <v>0</v>
      </c>
      <c r="PSR1907" s="1230">
        <f t="shared" si="3289"/>
        <v>0</v>
      </c>
      <c r="PSS1907" s="1193"/>
      <c r="PST1907" s="1193"/>
      <c r="PSU1907" s="2164" t="s">
        <v>786</v>
      </c>
      <c r="PSV1907" s="1436" t="s">
        <v>745</v>
      </c>
      <c r="PSW1907" s="2165">
        <v>0</v>
      </c>
      <c r="PSX1907" s="2165">
        <v>12106</v>
      </c>
      <c r="PSY1907" s="2166">
        <v>0</v>
      </c>
      <c r="PSZ1907" s="1230">
        <f t="shared" si="3291"/>
        <v>0</v>
      </c>
      <c r="PTA1907" s="1193"/>
      <c r="PTB1907" s="1193"/>
      <c r="PTC1907" s="2164" t="s">
        <v>786</v>
      </c>
      <c r="PTD1907" s="1436" t="s">
        <v>745</v>
      </c>
      <c r="PTE1907" s="2165">
        <v>0</v>
      </c>
      <c r="PTF1907" s="2165">
        <v>12106</v>
      </c>
      <c r="PTG1907" s="2166">
        <v>0</v>
      </c>
      <c r="PTH1907" s="1230">
        <f t="shared" si="3293"/>
        <v>0</v>
      </c>
      <c r="PTI1907" s="1193"/>
      <c r="PTJ1907" s="1193"/>
      <c r="PTK1907" s="2164" t="s">
        <v>786</v>
      </c>
      <c r="PTL1907" s="1436" t="s">
        <v>745</v>
      </c>
      <c r="PTM1907" s="2165">
        <v>0</v>
      </c>
      <c r="PTN1907" s="2165">
        <v>12106</v>
      </c>
      <c r="PTO1907" s="2166">
        <v>0</v>
      </c>
      <c r="PTP1907" s="1230">
        <f t="shared" si="3295"/>
        <v>0</v>
      </c>
      <c r="PTQ1907" s="1193"/>
      <c r="PTR1907" s="1193"/>
      <c r="PTS1907" s="2164" t="s">
        <v>786</v>
      </c>
      <c r="PTT1907" s="1436" t="s">
        <v>745</v>
      </c>
      <c r="PTU1907" s="2165">
        <v>0</v>
      </c>
      <c r="PTV1907" s="2165">
        <v>12106</v>
      </c>
      <c r="PTW1907" s="2166">
        <v>0</v>
      </c>
      <c r="PTX1907" s="1230">
        <f t="shared" si="3297"/>
        <v>0</v>
      </c>
      <c r="PTY1907" s="1193"/>
      <c r="PTZ1907" s="1193"/>
      <c r="PUA1907" s="2164" t="s">
        <v>786</v>
      </c>
      <c r="PUB1907" s="1436" t="s">
        <v>745</v>
      </c>
      <c r="PUC1907" s="2165">
        <v>0</v>
      </c>
      <c r="PUD1907" s="2165">
        <v>12106</v>
      </c>
      <c r="PUE1907" s="2166">
        <v>0</v>
      </c>
      <c r="PUF1907" s="1230">
        <f t="shared" si="3299"/>
        <v>0</v>
      </c>
      <c r="PUG1907" s="1193"/>
      <c r="PUH1907" s="1193"/>
      <c r="PUI1907" s="2164" t="s">
        <v>786</v>
      </c>
      <c r="PUJ1907" s="1436" t="s">
        <v>745</v>
      </c>
      <c r="PUK1907" s="2165">
        <v>0</v>
      </c>
      <c r="PUL1907" s="2165">
        <v>12106</v>
      </c>
      <c r="PUM1907" s="2166">
        <v>0</v>
      </c>
      <c r="PUN1907" s="1230">
        <f t="shared" si="3301"/>
        <v>0</v>
      </c>
      <c r="PUO1907" s="1193"/>
      <c r="PUP1907" s="1193"/>
      <c r="PUQ1907" s="2164" t="s">
        <v>786</v>
      </c>
      <c r="PUR1907" s="1436" t="s">
        <v>745</v>
      </c>
      <c r="PUS1907" s="2165">
        <v>0</v>
      </c>
      <c r="PUT1907" s="2165">
        <v>12106</v>
      </c>
      <c r="PUU1907" s="2166">
        <v>0</v>
      </c>
      <c r="PUV1907" s="1230">
        <f t="shared" si="3303"/>
        <v>0</v>
      </c>
      <c r="PUW1907" s="1193"/>
      <c r="PUX1907" s="1193"/>
      <c r="PUY1907" s="2164" t="s">
        <v>786</v>
      </c>
      <c r="PUZ1907" s="1436" t="s">
        <v>745</v>
      </c>
      <c r="PVA1907" s="2165">
        <v>0</v>
      </c>
      <c r="PVB1907" s="2165">
        <v>12106</v>
      </c>
      <c r="PVC1907" s="2166">
        <v>0</v>
      </c>
      <c r="PVD1907" s="1230">
        <f t="shared" si="3305"/>
        <v>0</v>
      </c>
      <c r="PVE1907" s="1193"/>
      <c r="PVF1907" s="1193"/>
      <c r="PVG1907" s="2164" t="s">
        <v>786</v>
      </c>
      <c r="PVH1907" s="1436" t="s">
        <v>745</v>
      </c>
      <c r="PVI1907" s="2165">
        <v>0</v>
      </c>
      <c r="PVJ1907" s="2165">
        <v>12106</v>
      </c>
      <c r="PVK1907" s="2166">
        <v>0</v>
      </c>
      <c r="PVL1907" s="1230">
        <f t="shared" si="3307"/>
        <v>0</v>
      </c>
      <c r="PVM1907" s="1193"/>
      <c r="PVN1907" s="1193"/>
      <c r="PVO1907" s="2164" t="s">
        <v>786</v>
      </c>
      <c r="PVP1907" s="1436" t="s">
        <v>745</v>
      </c>
      <c r="PVQ1907" s="2165">
        <v>0</v>
      </c>
      <c r="PVR1907" s="2165">
        <v>12106</v>
      </c>
      <c r="PVS1907" s="2166">
        <v>0</v>
      </c>
      <c r="PVT1907" s="1230">
        <f t="shared" si="3309"/>
        <v>0</v>
      </c>
      <c r="PVU1907" s="1193"/>
      <c r="PVV1907" s="1193"/>
      <c r="PVW1907" s="2164" t="s">
        <v>786</v>
      </c>
      <c r="PVX1907" s="1436" t="s">
        <v>745</v>
      </c>
      <c r="PVY1907" s="2165">
        <v>0</v>
      </c>
      <c r="PVZ1907" s="2165">
        <v>12106</v>
      </c>
      <c r="PWA1907" s="2166">
        <v>0</v>
      </c>
      <c r="PWB1907" s="1230">
        <f t="shared" si="3311"/>
        <v>0</v>
      </c>
      <c r="PWC1907" s="1193"/>
      <c r="PWD1907" s="1193"/>
      <c r="PWE1907" s="2164" t="s">
        <v>786</v>
      </c>
      <c r="PWF1907" s="1436" t="s">
        <v>745</v>
      </c>
      <c r="PWG1907" s="2165">
        <v>0</v>
      </c>
      <c r="PWH1907" s="2165">
        <v>12106</v>
      </c>
      <c r="PWI1907" s="2166">
        <v>0</v>
      </c>
      <c r="PWJ1907" s="1230">
        <f t="shared" si="3313"/>
        <v>0</v>
      </c>
      <c r="PWK1907" s="1193"/>
      <c r="PWL1907" s="1193"/>
      <c r="PWM1907" s="2164" t="s">
        <v>786</v>
      </c>
      <c r="PWN1907" s="1436" t="s">
        <v>745</v>
      </c>
      <c r="PWO1907" s="2165">
        <v>0</v>
      </c>
      <c r="PWP1907" s="2165">
        <v>12106</v>
      </c>
      <c r="PWQ1907" s="2166">
        <v>0</v>
      </c>
      <c r="PWR1907" s="1230">
        <f t="shared" si="3315"/>
        <v>0</v>
      </c>
      <c r="PWS1907" s="1193"/>
      <c r="PWT1907" s="1193"/>
      <c r="PWU1907" s="2164" t="s">
        <v>786</v>
      </c>
      <c r="PWV1907" s="1436" t="s">
        <v>745</v>
      </c>
      <c r="PWW1907" s="2165">
        <v>0</v>
      </c>
      <c r="PWX1907" s="2165">
        <v>12106</v>
      </c>
      <c r="PWY1907" s="2166">
        <v>0</v>
      </c>
      <c r="PWZ1907" s="1230">
        <f t="shared" si="3317"/>
        <v>0</v>
      </c>
      <c r="PXA1907" s="1193"/>
      <c r="PXB1907" s="1193"/>
      <c r="PXC1907" s="2164" t="s">
        <v>786</v>
      </c>
      <c r="PXD1907" s="1436" t="s">
        <v>745</v>
      </c>
      <c r="PXE1907" s="2165">
        <v>0</v>
      </c>
      <c r="PXF1907" s="2165">
        <v>12106</v>
      </c>
      <c r="PXG1907" s="2166">
        <v>0</v>
      </c>
      <c r="PXH1907" s="1230">
        <f t="shared" si="3319"/>
        <v>0</v>
      </c>
      <c r="PXI1907" s="1193"/>
      <c r="PXJ1907" s="1193"/>
      <c r="PXK1907" s="2164" t="s">
        <v>786</v>
      </c>
      <c r="PXL1907" s="1436" t="s">
        <v>745</v>
      </c>
      <c r="PXM1907" s="2165">
        <v>0</v>
      </c>
      <c r="PXN1907" s="2165">
        <v>12106</v>
      </c>
      <c r="PXO1907" s="2166">
        <v>0</v>
      </c>
      <c r="PXP1907" s="1230">
        <f t="shared" si="3321"/>
        <v>0</v>
      </c>
      <c r="PXQ1907" s="1193"/>
      <c r="PXR1907" s="1193"/>
      <c r="PXS1907" s="2164" t="s">
        <v>786</v>
      </c>
      <c r="PXT1907" s="1436" t="s">
        <v>745</v>
      </c>
      <c r="PXU1907" s="2165">
        <v>0</v>
      </c>
      <c r="PXV1907" s="2165">
        <v>12106</v>
      </c>
      <c r="PXW1907" s="2166">
        <v>0</v>
      </c>
      <c r="PXX1907" s="1230">
        <f t="shared" si="3323"/>
        <v>0</v>
      </c>
      <c r="PXY1907" s="1193"/>
      <c r="PXZ1907" s="1193"/>
      <c r="PYA1907" s="2164" t="s">
        <v>786</v>
      </c>
      <c r="PYB1907" s="1436" t="s">
        <v>745</v>
      </c>
      <c r="PYC1907" s="2165">
        <v>0</v>
      </c>
      <c r="PYD1907" s="2165">
        <v>12106</v>
      </c>
      <c r="PYE1907" s="2166">
        <v>0</v>
      </c>
      <c r="PYF1907" s="1230">
        <f t="shared" si="3325"/>
        <v>0</v>
      </c>
      <c r="PYG1907" s="1193"/>
      <c r="PYH1907" s="1193"/>
      <c r="PYI1907" s="2164" t="s">
        <v>786</v>
      </c>
      <c r="PYJ1907" s="1436" t="s">
        <v>745</v>
      </c>
      <c r="PYK1907" s="2165">
        <v>0</v>
      </c>
      <c r="PYL1907" s="2165">
        <v>12106</v>
      </c>
      <c r="PYM1907" s="2166">
        <v>0</v>
      </c>
      <c r="PYN1907" s="1230">
        <f t="shared" si="3327"/>
        <v>0</v>
      </c>
      <c r="PYO1907" s="1193"/>
      <c r="PYP1907" s="1193"/>
      <c r="PYQ1907" s="2164" t="s">
        <v>786</v>
      </c>
      <c r="PYR1907" s="1436" t="s">
        <v>745</v>
      </c>
      <c r="PYS1907" s="2165">
        <v>0</v>
      </c>
      <c r="PYT1907" s="2165">
        <v>12106</v>
      </c>
      <c r="PYU1907" s="2166">
        <v>0</v>
      </c>
      <c r="PYV1907" s="1230">
        <f t="shared" si="3329"/>
        <v>0</v>
      </c>
      <c r="PYW1907" s="1193"/>
      <c r="PYX1907" s="1193"/>
      <c r="PYY1907" s="2164" t="s">
        <v>786</v>
      </c>
      <c r="PYZ1907" s="1436" t="s">
        <v>745</v>
      </c>
      <c r="PZA1907" s="2165">
        <v>0</v>
      </c>
      <c r="PZB1907" s="2165">
        <v>12106</v>
      </c>
      <c r="PZC1907" s="2166">
        <v>0</v>
      </c>
      <c r="PZD1907" s="1230">
        <f t="shared" si="3331"/>
        <v>0</v>
      </c>
      <c r="PZE1907" s="1193"/>
      <c r="PZF1907" s="1193"/>
      <c r="PZG1907" s="2164" t="s">
        <v>786</v>
      </c>
      <c r="PZH1907" s="1436" t="s">
        <v>745</v>
      </c>
      <c r="PZI1907" s="2165">
        <v>0</v>
      </c>
      <c r="PZJ1907" s="2165">
        <v>12106</v>
      </c>
      <c r="PZK1907" s="2166">
        <v>0</v>
      </c>
      <c r="PZL1907" s="1230">
        <f t="shared" si="3333"/>
        <v>0</v>
      </c>
      <c r="PZM1907" s="1193"/>
      <c r="PZN1907" s="1193"/>
      <c r="PZO1907" s="2164" t="s">
        <v>786</v>
      </c>
      <c r="PZP1907" s="1436" t="s">
        <v>745</v>
      </c>
      <c r="PZQ1907" s="2165">
        <v>0</v>
      </c>
      <c r="PZR1907" s="2165">
        <v>12106</v>
      </c>
      <c r="PZS1907" s="2166">
        <v>0</v>
      </c>
      <c r="PZT1907" s="1230">
        <f t="shared" si="3335"/>
        <v>0</v>
      </c>
      <c r="PZU1907" s="1193"/>
      <c r="PZV1907" s="1193"/>
      <c r="PZW1907" s="2164" t="s">
        <v>786</v>
      </c>
      <c r="PZX1907" s="1436" t="s">
        <v>745</v>
      </c>
      <c r="PZY1907" s="2165">
        <v>0</v>
      </c>
      <c r="PZZ1907" s="2165">
        <v>12106</v>
      </c>
      <c r="QAA1907" s="2166">
        <v>0</v>
      </c>
      <c r="QAB1907" s="1230">
        <f t="shared" si="3337"/>
        <v>0</v>
      </c>
      <c r="QAC1907" s="1193"/>
      <c r="QAD1907" s="1193"/>
      <c r="QAE1907" s="2164" t="s">
        <v>786</v>
      </c>
      <c r="QAF1907" s="1436" t="s">
        <v>745</v>
      </c>
      <c r="QAG1907" s="2165">
        <v>0</v>
      </c>
      <c r="QAH1907" s="2165">
        <v>12106</v>
      </c>
      <c r="QAI1907" s="2166">
        <v>0</v>
      </c>
      <c r="QAJ1907" s="1230">
        <f t="shared" si="3339"/>
        <v>0</v>
      </c>
      <c r="QAK1907" s="1193"/>
      <c r="QAL1907" s="1193"/>
      <c r="QAM1907" s="2164" t="s">
        <v>786</v>
      </c>
      <c r="QAN1907" s="1436" t="s">
        <v>745</v>
      </c>
      <c r="QAO1907" s="2165">
        <v>0</v>
      </c>
      <c r="QAP1907" s="2165">
        <v>12106</v>
      </c>
      <c r="QAQ1907" s="2166">
        <v>0</v>
      </c>
      <c r="QAR1907" s="1230">
        <f t="shared" si="3341"/>
        <v>0</v>
      </c>
      <c r="QAS1907" s="1193"/>
      <c r="QAT1907" s="1193"/>
      <c r="QAU1907" s="2164" t="s">
        <v>786</v>
      </c>
      <c r="QAV1907" s="1436" t="s">
        <v>745</v>
      </c>
      <c r="QAW1907" s="2165">
        <v>0</v>
      </c>
      <c r="QAX1907" s="2165">
        <v>12106</v>
      </c>
      <c r="QAY1907" s="2166">
        <v>0</v>
      </c>
      <c r="QAZ1907" s="1230">
        <f t="shared" si="3343"/>
        <v>0</v>
      </c>
      <c r="QBA1907" s="1193"/>
      <c r="QBB1907" s="1193"/>
      <c r="QBC1907" s="2164" t="s">
        <v>786</v>
      </c>
      <c r="QBD1907" s="1436" t="s">
        <v>745</v>
      </c>
      <c r="QBE1907" s="2165">
        <v>0</v>
      </c>
      <c r="QBF1907" s="2165">
        <v>12106</v>
      </c>
      <c r="QBG1907" s="2166">
        <v>0</v>
      </c>
      <c r="QBH1907" s="1230">
        <f t="shared" si="3345"/>
        <v>0</v>
      </c>
      <c r="QBI1907" s="1193"/>
      <c r="QBJ1907" s="1193"/>
      <c r="QBK1907" s="2164" t="s">
        <v>786</v>
      </c>
      <c r="QBL1907" s="1436" t="s">
        <v>745</v>
      </c>
      <c r="QBM1907" s="2165">
        <v>0</v>
      </c>
      <c r="QBN1907" s="2165">
        <v>12106</v>
      </c>
      <c r="QBO1907" s="2166">
        <v>0</v>
      </c>
      <c r="QBP1907" s="1230">
        <f t="shared" si="3347"/>
        <v>0</v>
      </c>
      <c r="QBQ1907" s="1193"/>
      <c r="QBR1907" s="1193"/>
      <c r="QBS1907" s="2164" t="s">
        <v>786</v>
      </c>
      <c r="QBT1907" s="1436" t="s">
        <v>745</v>
      </c>
      <c r="QBU1907" s="2165">
        <v>0</v>
      </c>
      <c r="QBV1907" s="2165">
        <v>12106</v>
      </c>
      <c r="QBW1907" s="2166">
        <v>0</v>
      </c>
      <c r="QBX1907" s="1230">
        <f t="shared" si="3349"/>
        <v>0</v>
      </c>
      <c r="QBY1907" s="1193"/>
      <c r="QBZ1907" s="1193"/>
      <c r="QCA1907" s="2164" t="s">
        <v>786</v>
      </c>
      <c r="QCB1907" s="1436" t="s">
        <v>745</v>
      </c>
      <c r="QCC1907" s="2165">
        <v>0</v>
      </c>
      <c r="QCD1907" s="2165">
        <v>12106</v>
      </c>
      <c r="QCE1907" s="2166">
        <v>0</v>
      </c>
      <c r="QCF1907" s="1230">
        <f t="shared" si="3351"/>
        <v>0</v>
      </c>
      <c r="QCG1907" s="1193"/>
      <c r="QCH1907" s="1193"/>
      <c r="QCI1907" s="2164" t="s">
        <v>786</v>
      </c>
      <c r="QCJ1907" s="1436" t="s">
        <v>745</v>
      </c>
      <c r="QCK1907" s="2165">
        <v>0</v>
      </c>
      <c r="QCL1907" s="2165">
        <v>12106</v>
      </c>
      <c r="QCM1907" s="2166">
        <v>0</v>
      </c>
      <c r="QCN1907" s="1230">
        <f t="shared" si="3353"/>
        <v>0</v>
      </c>
      <c r="QCO1907" s="1193"/>
      <c r="QCP1907" s="1193"/>
      <c r="QCQ1907" s="2164" t="s">
        <v>786</v>
      </c>
      <c r="QCR1907" s="1436" t="s">
        <v>745</v>
      </c>
      <c r="QCS1907" s="2165">
        <v>0</v>
      </c>
      <c r="QCT1907" s="2165">
        <v>12106</v>
      </c>
      <c r="QCU1907" s="2166">
        <v>0</v>
      </c>
      <c r="QCV1907" s="1230">
        <f t="shared" si="3355"/>
        <v>0</v>
      </c>
      <c r="QCW1907" s="1193"/>
      <c r="QCX1907" s="1193"/>
      <c r="QCY1907" s="2164" t="s">
        <v>786</v>
      </c>
      <c r="QCZ1907" s="1436" t="s">
        <v>745</v>
      </c>
      <c r="QDA1907" s="2165">
        <v>0</v>
      </c>
      <c r="QDB1907" s="2165">
        <v>12106</v>
      </c>
      <c r="QDC1907" s="2166">
        <v>0</v>
      </c>
      <c r="QDD1907" s="1230">
        <f t="shared" si="3357"/>
        <v>0</v>
      </c>
      <c r="QDE1907" s="1193"/>
      <c r="QDF1907" s="1193"/>
      <c r="QDG1907" s="2164" t="s">
        <v>786</v>
      </c>
      <c r="QDH1907" s="1436" t="s">
        <v>745</v>
      </c>
      <c r="QDI1907" s="2165">
        <v>0</v>
      </c>
      <c r="QDJ1907" s="2165">
        <v>12106</v>
      </c>
      <c r="QDK1907" s="2166">
        <v>0</v>
      </c>
      <c r="QDL1907" s="1230">
        <f t="shared" si="3359"/>
        <v>0</v>
      </c>
      <c r="QDM1907" s="1193"/>
      <c r="QDN1907" s="1193"/>
      <c r="QDO1907" s="2164" t="s">
        <v>786</v>
      </c>
      <c r="QDP1907" s="1436" t="s">
        <v>745</v>
      </c>
      <c r="QDQ1907" s="2165">
        <v>0</v>
      </c>
      <c r="QDR1907" s="2165">
        <v>12106</v>
      </c>
      <c r="QDS1907" s="2166">
        <v>0</v>
      </c>
      <c r="QDT1907" s="1230">
        <f t="shared" si="3361"/>
        <v>0</v>
      </c>
      <c r="QDU1907" s="1193"/>
      <c r="QDV1907" s="1193"/>
      <c r="QDW1907" s="2164" t="s">
        <v>786</v>
      </c>
      <c r="QDX1907" s="1436" t="s">
        <v>745</v>
      </c>
      <c r="QDY1907" s="2165">
        <v>0</v>
      </c>
      <c r="QDZ1907" s="2165">
        <v>12106</v>
      </c>
      <c r="QEA1907" s="2166">
        <v>0</v>
      </c>
      <c r="QEB1907" s="1230">
        <f t="shared" si="3363"/>
        <v>0</v>
      </c>
      <c r="QEC1907" s="1193"/>
      <c r="QED1907" s="1193"/>
      <c r="QEE1907" s="2164" t="s">
        <v>786</v>
      </c>
      <c r="QEF1907" s="1436" t="s">
        <v>745</v>
      </c>
      <c r="QEG1907" s="2165">
        <v>0</v>
      </c>
      <c r="QEH1907" s="2165">
        <v>12106</v>
      </c>
      <c r="QEI1907" s="2166">
        <v>0</v>
      </c>
      <c r="QEJ1907" s="1230">
        <f t="shared" si="3365"/>
        <v>0</v>
      </c>
      <c r="QEK1907" s="1193"/>
      <c r="QEL1907" s="1193"/>
      <c r="QEM1907" s="2164" t="s">
        <v>786</v>
      </c>
      <c r="QEN1907" s="1436" t="s">
        <v>745</v>
      </c>
      <c r="QEO1907" s="2165">
        <v>0</v>
      </c>
      <c r="QEP1907" s="2165">
        <v>12106</v>
      </c>
      <c r="QEQ1907" s="2166">
        <v>0</v>
      </c>
      <c r="QER1907" s="1230">
        <f t="shared" si="3367"/>
        <v>0</v>
      </c>
      <c r="QES1907" s="1193"/>
      <c r="QET1907" s="1193"/>
      <c r="QEU1907" s="2164" t="s">
        <v>786</v>
      </c>
      <c r="QEV1907" s="1436" t="s">
        <v>745</v>
      </c>
      <c r="QEW1907" s="2165">
        <v>0</v>
      </c>
      <c r="QEX1907" s="2165">
        <v>12106</v>
      </c>
      <c r="QEY1907" s="2166">
        <v>0</v>
      </c>
      <c r="QEZ1907" s="1230">
        <f t="shared" si="3369"/>
        <v>0</v>
      </c>
      <c r="QFA1907" s="1193"/>
      <c r="QFB1907" s="1193"/>
      <c r="QFC1907" s="2164" t="s">
        <v>786</v>
      </c>
      <c r="QFD1907" s="1436" t="s">
        <v>745</v>
      </c>
      <c r="QFE1907" s="2165">
        <v>0</v>
      </c>
      <c r="QFF1907" s="2165">
        <v>12106</v>
      </c>
      <c r="QFG1907" s="2166">
        <v>0</v>
      </c>
      <c r="QFH1907" s="1230">
        <f t="shared" si="3371"/>
        <v>0</v>
      </c>
      <c r="QFI1907" s="1193"/>
      <c r="QFJ1907" s="1193"/>
      <c r="QFK1907" s="2164" t="s">
        <v>786</v>
      </c>
      <c r="QFL1907" s="1436" t="s">
        <v>745</v>
      </c>
      <c r="QFM1907" s="2165">
        <v>0</v>
      </c>
      <c r="QFN1907" s="2165">
        <v>12106</v>
      </c>
      <c r="QFO1907" s="2166">
        <v>0</v>
      </c>
      <c r="QFP1907" s="1230">
        <f t="shared" si="3373"/>
        <v>0</v>
      </c>
      <c r="QFQ1907" s="1193"/>
      <c r="QFR1907" s="1193"/>
      <c r="QFS1907" s="2164" t="s">
        <v>786</v>
      </c>
      <c r="QFT1907" s="1436" t="s">
        <v>745</v>
      </c>
      <c r="QFU1907" s="2165">
        <v>0</v>
      </c>
      <c r="QFV1907" s="2165">
        <v>12106</v>
      </c>
      <c r="QFW1907" s="2166">
        <v>0</v>
      </c>
      <c r="QFX1907" s="1230">
        <f t="shared" si="3375"/>
        <v>0</v>
      </c>
      <c r="QFY1907" s="1193"/>
      <c r="QFZ1907" s="1193"/>
      <c r="QGA1907" s="2164" t="s">
        <v>786</v>
      </c>
      <c r="QGB1907" s="1436" t="s">
        <v>745</v>
      </c>
      <c r="QGC1907" s="2165">
        <v>0</v>
      </c>
      <c r="QGD1907" s="2165">
        <v>12106</v>
      </c>
      <c r="QGE1907" s="2166">
        <v>0</v>
      </c>
      <c r="QGF1907" s="1230">
        <f t="shared" si="3377"/>
        <v>0</v>
      </c>
      <c r="QGG1907" s="1193"/>
      <c r="QGH1907" s="1193"/>
      <c r="QGI1907" s="2164" t="s">
        <v>786</v>
      </c>
      <c r="QGJ1907" s="1436" t="s">
        <v>745</v>
      </c>
      <c r="QGK1907" s="2165">
        <v>0</v>
      </c>
      <c r="QGL1907" s="2165">
        <v>12106</v>
      </c>
      <c r="QGM1907" s="2166">
        <v>0</v>
      </c>
      <c r="QGN1907" s="1230">
        <f t="shared" si="3379"/>
        <v>0</v>
      </c>
      <c r="QGO1907" s="1193"/>
      <c r="QGP1907" s="1193"/>
      <c r="QGQ1907" s="2164" t="s">
        <v>786</v>
      </c>
      <c r="QGR1907" s="1436" t="s">
        <v>745</v>
      </c>
      <c r="QGS1907" s="2165">
        <v>0</v>
      </c>
      <c r="QGT1907" s="2165">
        <v>12106</v>
      </c>
      <c r="QGU1907" s="2166">
        <v>0</v>
      </c>
      <c r="QGV1907" s="1230">
        <f t="shared" si="3381"/>
        <v>0</v>
      </c>
      <c r="QGW1907" s="1193"/>
      <c r="QGX1907" s="1193"/>
      <c r="QGY1907" s="2164" t="s">
        <v>786</v>
      </c>
      <c r="QGZ1907" s="1436" t="s">
        <v>745</v>
      </c>
      <c r="QHA1907" s="2165">
        <v>0</v>
      </c>
      <c r="QHB1907" s="2165">
        <v>12106</v>
      </c>
      <c r="QHC1907" s="2166">
        <v>0</v>
      </c>
      <c r="QHD1907" s="1230">
        <f t="shared" si="3383"/>
        <v>0</v>
      </c>
      <c r="QHE1907" s="1193"/>
      <c r="QHF1907" s="1193"/>
      <c r="QHG1907" s="2164" t="s">
        <v>786</v>
      </c>
      <c r="QHH1907" s="1436" t="s">
        <v>745</v>
      </c>
      <c r="QHI1907" s="2165">
        <v>0</v>
      </c>
      <c r="QHJ1907" s="2165">
        <v>12106</v>
      </c>
      <c r="QHK1907" s="2166">
        <v>0</v>
      </c>
      <c r="QHL1907" s="1230">
        <f t="shared" si="3385"/>
        <v>0</v>
      </c>
      <c r="QHM1907" s="1193"/>
      <c r="QHN1907" s="1193"/>
      <c r="QHO1907" s="2164" t="s">
        <v>786</v>
      </c>
      <c r="QHP1907" s="1436" t="s">
        <v>745</v>
      </c>
      <c r="QHQ1907" s="2165">
        <v>0</v>
      </c>
      <c r="QHR1907" s="2165">
        <v>12106</v>
      </c>
      <c r="QHS1907" s="2166">
        <v>0</v>
      </c>
      <c r="QHT1907" s="1230">
        <f t="shared" si="3387"/>
        <v>0</v>
      </c>
      <c r="QHU1907" s="1193"/>
      <c r="QHV1907" s="1193"/>
      <c r="QHW1907" s="2164" t="s">
        <v>786</v>
      </c>
      <c r="QHX1907" s="1436" t="s">
        <v>745</v>
      </c>
      <c r="QHY1907" s="2165">
        <v>0</v>
      </c>
      <c r="QHZ1907" s="2165">
        <v>12106</v>
      </c>
      <c r="QIA1907" s="2166">
        <v>0</v>
      </c>
      <c r="QIB1907" s="1230">
        <f t="shared" si="3389"/>
        <v>0</v>
      </c>
      <c r="QIC1907" s="1193"/>
      <c r="QID1907" s="1193"/>
      <c r="QIE1907" s="2164" t="s">
        <v>786</v>
      </c>
      <c r="QIF1907" s="1436" t="s">
        <v>745</v>
      </c>
      <c r="QIG1907" s="2165">
        <v>0</v>
      </c>
      <c r="QIH1907" s="2165">
        <v>12106</v>
      </c>
      <c r="QII1907" s="2166">
        <v>0</v>
      </c>
      <c r="QIJ1907" s="1230">
        <f t="shared" si="3391"/>
        <v>0</v>
      </c>
      <c r="QIK1907" s="1193"/>
      <c r="QIL1907" s="1193"/>
      <c r="QIM1907" s="2164" t="s">
        <v>786</v>
      </c>
      <c r="QIN1907" s="1436" t="s">
        <v>745</v>
      </c>
      <c r="QIO1907" s="2165">
        <v>0</v>
      </c>
      <c r="QIP1907" s="2165">
        <v>12106</v>
      </c>
      <c r="QIQ1907" s="2166">
        <v>0</v>
      </c>
      <c r="QIR1907" s="1230">
        <f t="shared" si="3393"/>
        <v>0</v>
      </c>
      <c r="QIS1907" s="1193"/>
      <c r="QIT1907" s="1193"/>
      <c r="QIU1907" s="2164" t="s">
        <v>786</v>
      </c>
      <c r="QIV1907" s="1436" t="s">
        <v>745</v>
      </c>
      <c r="QIW1907" s="2165">
        <v>0</v>
      </c>
      <c r="QIX1907" s="2165">
        <v>12106</v>
      </c>
      <c r="QIY1907" s="2166">
        <v>0</v>
      </c>
      <c r="QIZ1907" s="1230">
        <f t="shared" si="3395"/>
        <v>0</v>
      </c>
      <c r="QJA1907" s="1193"/>
      <c r="QJB1907" s="1193"/>
      <c r="QJC1907" s="2164" t="s">
        <v>786</v>
      </c>
      <c r="QJD1907" s="1436" t="s">
        <v>745</v>
      </c>
      <c r="QJE1907" s="2165">
        <v>0</v>
      </c>
      <c r="QJF1907" s="2165">
        <v>12106</v>
      </c>
      <c r="QJG1907" s="2166">
        <v>0</v>
      </c>
      <c r="QJH1907" s="1230">
        <f t="shared" si="3397"/>
        <v>0</v>
      </c>
      <c r="QJI1907" s="1193"/>
      <c r="QJJ1907" s="1193"/>
      <c r="QJK1907" s="2164" t="s">
        <v>786</v>
      </c>
      <c r="QJL1907" s="1436" t="s">
        <v>745</v>
      </c>
      <c r="QJM1907" s="2165">
        <v>0</v>
      </c>
      <c r="QJN1907" s="2165">
        <v>12106</v>
      </c>
      <c r="QJO1907" s="2166">
        <v>0</v>
      </c>
      <c r="QJP1907" s="1230">
        <f t="shared" si="3399"/>
        <v>0</v>
      </c>
      <c r="QJQ1907" s="1193"/>
      <c r="QJR1907" s="1193"/>
      <c r="QJS1907" s="2164" t="s">
        <v>786</v>
      </c>
      <c r="QJT1907" s="1436" t="s">
        <v>745</v>
      </c>
      <c r="QJU1907" s="2165">
        <v>0</v>
      </c>
      <c r="QJV1907" s="2165">
        <v>12106</v>
      </c>
      <c r="QJW1907" s="2166">
        <v>0</v>
      </c>
      <c r="QJX1907" s="1230">
        <f t="shared" si="3401"/>
        <v>0</v>
      </c>
      <c r="QJY1907" s="1193"/>
      <c r="QJZ1907" s="1193"/>
      <c r="QKA1907" s="2164" t="s">
        <v>786</v>
      </c>
      <c r="QKB1907" s="1436" t="s">
        <v>745</v>
      </c>
      <c r="QKC1907" s="2165">
        <v>0</v>
      </c>
      <c r="QKD1907" s="2165">
        <v>12106</v>
      </c>
      <c r="QKE1907" s="2166">
        <v>0</v>
      </c>
      <c r="QKF1907" s="1230">
        <f t="shared" si="3403"/>
        <v>0</v>
      </c>
      <c r="QKG1907" s="1193"/>
      <c r="QKH1907" s="1193"/>
      <c r="QKI1907" s="2164" t="s">
        <v>786</v>
      </c>
      <c r="QKJ1907" s="1436" t="s">
        <v>745</v>
      </c>
      <c r="QKK1907" s="2165">
        <v>0</v>
      </c>
      <c r="QKL1907" s="2165">
        <v>12106</v>
      </c>
      <c r="QKM1907" s="2166">
        <v>0</v>
      </c>
      <c r="QKN1907" s="1230">
        <f t="shared" si="3405"/>
        <v>0</v>
      </c>
      <c r="QKO1907" s="1193"/>
      <c r="QKP1907" s="1193"/>
      <c r="QKQ1907" s="2164" t="s">
        <v>786</v>
      </c>
      <c r="QKR1907" s="1436" t="s">
        <v>745</v>
      </c>
      <c r="QKS1907" s="2165">
        <v>0</v>
      </c>
      <c r="QKT1907" s="2165">
        <v>12106</v>
      </c>
      <c r="QKU1907" s="2166">
        <v>0</v>
      </c>
      <c r="QKV1907" s="1230">
        <f t="shared" si="3407"/>
        <v>0</v>
      </c>
      <c r="QKW1907" s="1193"/>
      <c r="QKX1907" s="1193"/>
      <c r="QKY1907" s="2164" t="s">
        <v>786</v>
      </c>
      <c r="QKZ1907" s="1436" t="s">
        <v>745</v>
      </c>
      <c r="QLA1907" s="2165">
        <v>0</v>
      </c>
      <c r="QLB1907" s="2165">
        <v>12106</v>
      </c>
      <c r="QLC1907" s="2166">
        <v>0</v>
      </c>
      <c r="QLD1907" s="1230">
        <f t="shared" si="3409"/>
        <v>0</v>
      </c>
      <c r="QLE1907" s="1193"/>
      <c r="QLF1907" s="1193"/>
      <c r="QLG1907" s="2164" t="s">
        <v>786</v>
      </c>
      <c r="QLH1907" s="1436" t="s">
        <v>745</v>
      </c>
      <c r="QLI1907" s="2165">
        <v>0</v>
      </c>
      <c r="QLJ1907" s="2165">
        <v>12106</v>
      </c>
      <c r="QLK1907" s="2166">
        <v>0</v>
      </c>
      <c r="QLL1907" s="1230">
        <f t="shared" si="3411"/>
        <v>0</v>
      </c>
      <c r="QLM1907" s="1193"/>
      <c r="QLN1907" s="1193"/>
      <c r="QLO1907" s="2164" t="s">
        <v>786</v>
      </c>
      <c r="QLP1907" s="1436" t="s">
        <v>745</v>
      </c>
      <c r="QLQ1907" s="2165">
        <v>0</v>
      </c>
      <c r="QLR1907" s="2165">
        <v>12106</v>
      </c>
      <c r="QLS1907" s="2166">
        <v>0</v>
      </c>
      <c r="QLT1907" s="1230">
        <f t="shared" si="3413"/>
        <v>0</v>
      </c>
      <c r="QLU1907" s="1193"/>
      <c r="QLV1907" s="1193"/>
      <c r="QLW1907" s="2164" t="s">
        <v>786</v>
      </c>
      <c r="QLX1907" s="1436" t="s">
        <v>745</v>
      </c>
      <c r="QLY1907" s="2165">
        <v>0</v>
      </c>
      <c r="QLZ1907" s="2165">
        <v>12106</v>
      </c>
      <c r="QMA1907" s="2166">
        <v>0</v>
      </c>
      <c r="QMB1907" s="1230">
        <f t="shared" si="3415"/>
        <v>0</v>
      </c>
      <c r="QMC1907" s="1193"/>
      <c r="QMD1907" s="1193"/>
      <c r="QME1907" s="2164" t="s">
        <v>786</v>
      </c>
      <c r="QMF1907" s="1436" t="s">
        <v>745</v>
      </c>
      <c r="QMG1907" s="2165">
        <v>0</v>
      </c>
      <c r="QMH1907" s="2165">
        <v>12106</v>
      </c>
      <c r="QMI1907" s="2166">
        <v>0</v>
      </c>
      <c r="QMJ1907" s="1230">
        <f t="shared" si="3417"/>
        <v>0</v>
      </c>
      <c r="QMK1907" s="1193"/>
      <c r="QML1907" s="1193"/>
      <c r="QMM1907" s="2164" t="s">
        <v>786</v>
      </c>
      <c r="QMN1907" s="1436" t="s">
        <v>745</v>
      </c>
      <c r="QMO1907" s="2165">
        <v>0</v>
      </c>
      <c r="QMP1907" s="2165">
        <v>12106</v>
      </c>
      <c r="QMQ1907" s="2166">
        <v>0</v>
      </c>
      <c r="QMR1907" s="1230">
        <f t="shared" si="3419"/>
        <v>0</v>
      </c>
      <c r="QMS1907" s="1193"/>
      <c r="QMT1907" s="1193"/>
      <c r="QMU1907" s="2164" t="s">
        <v>786</v>
      </c>
      <c r="QMV1907" s="1436" t="s">
        <v>745</v>
      </c>
      <c r="QMW1907" s="2165">
        <v>0</v>
      </c>
      <c r="QMX1907" s="2165">
        <v>12106</v>
      </c>
      <c r="QMY1907" s="2166">
        <v>0</v>
      </c>
      <c r="QMZ1907" s="1230">
        <f t="shared" si="3421"/>
        <v>0</v>
      </c>
      <c r="QNA1907" s="1193"/>
      <c r="QNB1907" s="1193"/>
      <c r="QNC1907" s="2164" t="s">
        <v>786</v>
      </c>
      <c r="QND1907" s="1436" t="s">
        <v>745</v>
      </c>
      <c r="QNE1907" s="2165">
        <v>0</v>
      </c>
      <c r="QNF1907" s="2165">
        <v>12106</v>
      </c>
      <c r="QNG1907" s="2166">
        <v>0</v>
      </c>
      <c r="QNH1907" s="1230">
        <f t="shared" si="3423"/>
        <v>0</v>
      </c>
      <c r="QNI1907" s="1193"/>
      <c r="QNJ1907" s="1193"/>
      <c r="QNK1907" s="2164" t="s">
        <v>786</v>
      </c>
      <c r="QNL1907" s="1436" t="s">
        <v>745</v>
      </c>
      <c r="QNM1907" s="2165">
        <v>0</v>
      </c>
      <c r="QNN1907" s="2165">
        <v>12106</v>
      </c>
      <c r="QNO1907" s="2166">
        <v>0</v>
      </c>
      <c r="QNP1907" s="1230">
        <f t="shared" si="3425"/>
        <v>0</v>
      </c>
      <c r="QNQ1907" s="1193"/>
      <c r="QNR1907" s="1193"/>
      <c r="QNS1907" s="2164" t="s">
        <v>786</v>
      </c>
      <c r="QNT1907" s="1436" t="s">
        <v>745</v>
      </c>
      <c r="QNU1907" s="2165">
        <v>0</v>
      </c>
      <c r="QNV1907" s="2165">
        <v>12106</v>
      </c>
      <c r="QNW1907" s="2166">
        <v>0</v>
      </c>
      <c r="QNX1907" s="1230">
        <f t="shared" si="3427"/>
        <v>0</v>
      </c>
      <c r="QNY1907" s="1193"/>
      <c r="QNZ1907" s="1193"/>
      <c r="QOA1907" s="2164" t="s">
        <v>786</v>
      </c>
      <c r="QOB1907" s="1436" t="s">
        <v>745</v>
      </c>
      <c r="QOC1907" s="2165">
        <v>0</v>
      </c>
      <c r="QOD1907" s="2165">
        <v>12106</v>
      </c>
      <c r="QOE1907" s="2166">
        <v>0</v>
      </c>
      <c r="QOF1907" s="1230">
        <f t="shared" si="3429"/>
        <v>0</v>
      </c>
      <c r="QOG1907" s="1193"/>
      <c r="QOH1907" s="1193"/>
      <c r="QOI1907" s="2164" t="s">
        <v>786</v>
      </c>
      <c r="QOJ1907" s="1436" t="s">
        <v>745</v>
      </c>
      <c r="QOK1907" s="2165">
        <v>0</v>
      </c>
      <c r="QOL1907" s="2165">
        <v>12106</v>
      </c>
      <c r="QOM1907" s="2166">
        <v>0</v>
      </c>
      <c r="QON1907" s="1230">
        <f t="shared" si="3431"/>
        <v>0</v>
      </c>
      <c r="QOO1907" s="1193"/>
      <c r="QOP1907" s="1193"/>
      <c r="QOQ1907" s="2164" t="s">
        <v>786</v>
      </c>
      <c r="QOR1907" s="1436" t="s">
        <v>745</v>
      </c>
      <c r="QOS1907" s="2165">
        <v>0</v>
      </c>
      <c r="QOT1907" s="2165">
        <v>12106</v>
      </c>
      <c r="QOU1907" s="2166">
        <v>0</v>
      </c>
      <c r="QOV1907" s="1230">
        <f t="shared" si="3433"/>
        <v>0</v>
      </c>
      <c r="QOW1907" s="1193"/>
      <c r="QOX1907" s="1193"/>
      <c r="QOY1907" s="2164" t="s">
        <v>786</v>
      </c>
      <c r="QOZ1907" s="1436" t="s">
        <v>745</v>
      </c>
      <c r="QPA1907" s="2165">
        <v>0</v>
      </c>
      <c r="QPB1907" s="2165">
        <v>12106</v>
      </c>
      <c r="QPC1907" s="2166">
        <v>0</v>
      </c>
      <c r="QPD1907" s="1230">
        <f t="shared" si="3435"/>
        <v>0</v>
      </c>
      <c r="QPE1907" s="1193"/>
      <c r="QPF1907" s="1193"/>
      <c r="QPG1907" s="2164" t="s">
        <v>786</v>
      </c>
      <c r="QPH1907" s="1436" t="s">
        <v>745</v>
      </c>
      <c r="QPI1907" s="2165">
        <v>0</v>
      </c>
      <c r="QPJ1907" s="2165">
        <v>12106</v>
      </c>
      <c r="QPK1907" s="2166">
        <v>0</v>
      </c>
      <c r="QPL1907" s="1230">
        <f t="shared" si="3437"/>
        <v>0</v>
      </c>
      <c r="QPM1907" s="1193"/>
      <c r="QPN1907" s="1193"/>
      <c r="QPO1907" s="2164" t="s">
        <v>786</v>
      </c>
      <c r="QPP1907" s="1436" t="s">
        <v>745</v>
      </c>
      <c r="QPQ1907" s="2165">
        <v>0</v>
      </c>
      <c r="QPR1907" s="2165">
        <v>12106</v>
      </c>
      <c r="QPS1907" s="2166">
        <v>0</v>
      </c>
      <c r="QPT1907" s="1230">
        <f t="shared" si="3439"/>
        <v>0</v>
      </c>
      <c r="QPU1907" s="1193"/>
      <c r="QPV1907" s="1193"/>
      <c r="QPW1907" s="2164" t="s">
        <v>786</v>
      </c>
      <c r="QPX1907" s="1436" t="s">
        <v>745</v>
      </c>
      <c r="QPY1907" s="2165">
        <v>0</v>
      </c>
      <c r="QPZ1907" s="2165">
        <v>12106</v>
      </c>
      <c r="QQA1907" s="2166">
        <v>0</v>
      </c>
      <c r="QQB1907" s="1230">
        <f t="shared" si="3441"/>
        <v>0</v>
      </c>
      <c r="QQC1907" s="1193"/>
      <c r="QQD1907" s="1193"/>
      <c r="QQE1907" s="2164" t="s">
        <v>786</v>
      </c>
      <c r="QQF1907" s="1436" t="s">
        <v>745</v>
      </c>
      <c r="QQG1907" s="2165">
        <v>0</v>
      </c>
      <c r="QQH1907" s="2165">
        <v>12106</v>
      </c>
      <c r="QQI1907" s="2166">
        <v>0</v>
      </c>
      <c r="QQJ1907" s="1230">
        <f t="shared" si="3443"/>
        <v>0</v>
      </c>
      <c r="QQK1907" s="1193"/>
      <c r="QQL1907" s="1193"/>
      <c r="QQM1907" s="2164" t="s">
        <v>786</v>
      </c>
      <c r="QQN1907" s="1436" t="s">
        <v>745</v>
      </c>
      <c r="QQO1907" s="2165">
        <v>0</v>
      </c>
      <c r="QQP1907" s="2165">
        <v>12106</v>
      </c>
      <c r="QQQ1907" s="2166">
        <v>0</v>
      </c>
      <c r="QQR1907" s="1230">
        <f t="shared" si="3445"/>
        <v>0</v>
      </c>
      <c r="QQS1907" s="1193"/>
      <c r="QQT1907" s="1193"/>
      <c r="QQU1907" s="2164" t="s">
        <v>786</v>
      </c>
      <c r="QQV1907" s="1436" t="s">
        <v>745</v>
      </c>
      <c r="QQW1907" s="2165">
        <v>0</v>
      </c>
      <c r="QQX1907" s="2165">
        <v>12106</v>
      </c>
      <c r="QQY1907" s="2166">
        <v>0</v>
      </c>
      <c r="QQZ1907" s="1230">
        <f t="shared" si="3447"/>
        <v>0</v>
      </c>
      <c r="QRA1907" s="1193"/>
      <c r="QRB1907" s="1193"/>
      <c r="QRC1907" s="2164" t="s">
        <v>786</v>
      </c>
      <c r="QRD1907" s="1436" t="s">
        <v>745</v>
      </c>
      <c r="QRE1907" s="2165">
        <v>0</v>
      </c>
      <c r="QRF1907" s="2165">
        <v>12106</v>
      </c>
      <c r="QRG1907" s="2166">
        <v>0</v>
      </c>
      <c r="QRH1907" s="1230">
        <f t="shared" si="3449"/>
        <v>0</v>
      </c>
      <c r="QRI1907" s="1193"/>
      <c r="QRJ1907" s="1193"/>
      <c r="QRK1907" s="2164" t="s">
        <v>786</v>
      </c>
      <c r="QRL1907" s="1436" t="s">
        <v>745</v>
      </c>
      <c r="QRM1907" s="2165">
        <v>0</v>
      </c>
      <c r="QRN1907" s="2165">
        <v>12106</v>
      </c>
      <c r="QRO1907" s="2166">
        <v>0</v>
      </c>
      <c r="QRP1907" s="1230">
        <f t="shared" si="3451"/>
        <v>0</v>
      </c>
      <c r="QRQ1907" s="1193"/>
      <c r="QRR1907" s="1193"/>
      <c r="QRS1907" s="2164" t="s">
        <v>786</v>
      </c>
      <c r="QRT1907" s="1436" t="s">
        <v>745</v>
      </c>
      <c r="QRU1907" s="2165">
        <v>0</v>
      </c>
      <c r="QRV1907" s="2165">
        <v>12106</v>
      </c>
      <c r="QRW1907" s="2166">
        <v>0</v>
      </c>
      <c r="QRX1907" s="1230">
        <f t="shared" si="3453"/>
        <v>0</v>
      </c>
      <c r="QRY1907" s="1193"/>
      <c r="QRZ1907" s="1193"/>
      <c r="QSA1907" s="2164" t="s">
        <v>786</v>
      </c>
      <c r="QSB1907" s="1436" t="s">
        <v>745</v>
      </c>
      <c r="QSC1907" s="2165">
        <v>0</v>
      </c>
      <c r="QSD1907" s="2165">
        <v>12106</v>
      </c>
      <c r="QSE1907" s="2166">
        <v>0</v>
      </c>
      <c r="QSF1907" s="1230">
        <f t="shared" si="3455"/>
        <v>0</v>
      </c>
      <c r="QSG1907" s="1193"/>
      <c r="QSH1907" s="1193"/>
      <c r="QSI1907" s="2164" t="s">
        <v>786</v>
      </c>
      <c r="QSJ1907" s="1436" t="s">
        <v>745</v>
      </c>
      <c r="QSK1907" s="2165">
        <v>0</v>
      </c>
      <c r="QSL1907" s="2165">
        <v>12106</v>
      </c>
      <c r="QSM1907" s="2166">
        <v>0</v>
      </c>
      <c r="QSN1907" s="1230">
        <f t="shared" si="3457"/>
        <v>0</v>
      </c>
      <c r="QSO1907" s="1193"/>
      <c r="QSP1907" s="1193"/>
      <c r="QSQ1907" s="2164" t="s">
        <v>786</v>
      </c>
      <c r="QSR1907" s="1436" t="s">
        <v>745</v>
      </c>
      <c r="QSS1907" s="2165">
        <v>0</v>
      </c>
      <c r="QST1907" s="2165">
        <v>12106</v>
      </c>
      <c r="QSU1907" s="2166">
        <v>0</v>
      </c>
      <c r="QSV1907" s="1230">
        <f t="shared" si="3459"/>
        <v>0</v>
      </c>
      <c r="QSW1907" s="1193"/>
      <c r="QSX1907" s="1193"/>
      <c r="QSY1907" s="2164" t="s">
        <v>786</v>
      </c>
      <c r="QSZ1907" s="1436" t="s">
        <v>745</v>
      </c>
      <c r="QTA1907" s="2165">
        <v>0</v>
      </c>
      <c r="QTB1907" s="2165">
        <v>12106</v>
      </c>
      <c r="QTC1907" s="2166">
        <v>0</v>
      </c>
      <c r="QTD1907" s="1230">
        <f t="shared" si="3461"/>
        <v>0</v>
      </c>
      <c r="QTE1907" s="1193"/>
      <c r="QTF1907" s="1193"/>
      <c r="QTG1907" s="2164" t="s">
        <v>786</v>
      </c>
      <c r="QTH1907" s="1436" t="s">
        <v>745</v>
      </c>
      <c r="QTI1907" s="2165">
        <v>0</v>
      </c>
      <c r="QTJ1907" s="2165">
        <v>12106</v>
      </c>
      <c r="QTK1907" s="2166">
        <v>0</v>
      </c>
      <c r="QTL1907" s="1230">
        <f t="shared" si="3463"/>
        <v>0</v>
      </c>
      <c r="QTM1907" s="1193"/>
      <c r="QTN1907" s="1193"/>
      <c r="QTO1907" s="2164" t="s">
        <v>786</v>
      </c>
      <c r="QTP1907" s="1436" t="s">
        <v>745</v>
      </c>
      <c r="QTQ1907" s="2165">
        <v>0</v>
      </c>
      <c r="QTR1907" s="2165">
        <v>12106</v>
      </c>
      <c r="QTS1907" s="2166">
        <v>0</v>
      </c>
      <c r="QTT1907" s="1230">
        <f t="shared" si="3465"/>
        <v>0</v>
      </c>
      <c r="QTU1907" s="1193"/>
      <c r="QTV1907" s="1193"/>
      <c r="QTW1907" s="2164" t="s">
        <v>786</v>
      </c>
      <c r="QTX1907" s="1436" t="s">
        <v>745</v>
      </c>
      <c r="QTY1907" s="2165">
        <v>0</v>
      </c>
      <c r="QTZ1907" s="2165">
        <v>12106</v>
      </c>
      <c r="QUA1907" s="2166">
        <v>0</v>
      </c>
      <c r="QUB1907" s="1230">
        <f t="shared" si="3467"/>
        <v>0</v>
      </c>
      <c r="QUC1907" s="1193"/>
      <c r="QUD1907" s="1193"/>
      <c r="QUE1907" s="2164" t="s">
        <v>786</v>
      </c>
      <c r="QUF1907" s="1436" t="s">
        <v>745</v>
      </c>
      <c r="QUG1907" s="2165">
        <v>0</v>
      </c>
      <c r="QUH1907" s="2165">
        <v>12106</v>
      </c>
      <c r="QUI1907" s="2166">
        <v>0</v>
      </c>
      <c r="QUJ1907" s="1230">
        <f t="shared" si="3469"/>
        <v>0</v>
      </c>
      <c r="QUK1907" s="1193"/>
      <c r="QUL1907" s="1193"/>
      <c r="QUM1907" s="2164" t="s">
        <v>786</v>
      </c>
      <c r="QUN1907" s="1436" t="s">
        <v>745</v>
      </c>
      <c r="QUO1907" s="2165">
        <v>0</v>
      </c>
      <c r="QUP1907" s="2165">
        <v>12106</v>
      </c>
      <c r="QUQ1907" s="2166">
        <v>0</v>
      </c>
      <c r="QUR1907" s="1230">
        <f t="shared" si="3471"/>
        <v>0</v>
      </c>
      <c r="QUS1907" s="1193"/>
      <c r="QUT1907" s="1193"/>
      <c r="QUU1907" s="2164" t="s">
        <v>786</v>
      </c>
      <c r="QUV1907" s="1436" t="s">
        <v>745</v>
      </c>
      <c r="QUW1907" s="2165">
        <v>0</v>
      </c>
      <c r="QUX1907" s="2165">
        <v>12106</v>
      </c>
      <c r="QUY1907" s="2166">
        <v>0</v>
      </c>
      <c r="QUZ1907" s="1230">
        <f t="shared" si="3473"/>
        <v>0</v>
      </c>
      <c r="QVA1907" s="1193"/>
      <c r="QVB1907" s="1193"/>
      <c r="QVC1907" s="2164" t="s">
        <v>786</v>
      </c>
      <c r="QVD1907" s="1436" t="s">
        <v>745</v>
      </c>
      <c r="QVE1907" s="2165">
        <v>0</v>
      </c>
      <c r="QVF1907" s="2165">
        <v>12106</v>
      </c>
      <c r="QVG1907" s="2166">
        <v>0</v>
      </c>
      <c r="QVH1907" s="1230">
        <f t="shared" si="3475"/>
        <v>0</v>
      </c>
      <c r="QVI1907" s="1193"/>
      <c r="QVJ1907" s="1193"/>
      <c r="QVK1907" s="2164" t="s">
        <v>786</v>
      </c>
      <c r="QVL1907" s="1436" t="s">
        <v>745</v>
      </c>
      <c r="QVM1907" s="2165">
        <v>0</v>
      </c>
      <c r="QVN1907" s="2165">
        <v>12106</v>
      </c>
      <c r="QVO1907" s="2166">
        <v>0</v>
      </c>
      <c r="QVP1907" s="1230">
        <f t="shared" si="3477"/>
        <v>0</v>
      </c>
      <c r="QVQ1907" s="1193"/>
      <c r="QVR1907" s="1193"/>
      <c r="QVS1907" s="2164" t="s">
        <v>786</v>
      </c>
      <c r="QVT1907" s="1436" t="s">
        <v>745</v>
      </c>
      <c r="QVU1907" s="2165">
        <v>0</v>
      </c>
      <c r="QVV1907" s="2165">
        <v>12106</v>
      </c>
      <c r="QVW1907" s="2166">
        <v>0</v>
      </c>
      <c r="QVX1907" s="1230">
        <f t="shared" si="3479"/>
        <v>0</v>
      </c>
      <c r="QVY1907" s="1193"/>
      <c r="QVZ1907" s="1193"/>
      <c r="QWA1907" s="2164" t="s">
        <v>786</v>
      </c>
      <c r="QWB1907" s="1436" t="s">
        <v>745</v>
      </c>
      <c r="QWC1907" s="2165">
        <v>0</v>
      </c>
      <c r="QWD1907" s="2165">
        <v>12106</v>
      </c>
      <c r="QWE1907" s="2166">
        <v>0</v>
      </c>
      <c r="QWF1907" s="1230">
        <f t="shared" si="3481"/>
        <v>0</v>
      </c>
      <c r="QWG1907" s="1193"/>
      <c r="QWH1907" s="1193"/>
      <c r="QWI1907" s="2164" t="s">
        <v>786</v>
      </c>
      <c r="QWJ1907" s="1436" t="s">
        <v>745</v>
      </c>
      <c r="QWK1907" s="2165">
        <v>0</v>
      </c>
      <c r="QWL1907" s="2165">
        <v>12106</v>
      </c>
      <c r="QWM1907" s="2166">
        <v>0</v>
      </c>
      <c r="QWN1907" s="1230">
        <f t="shared" si="3483"/>
        <v>0</v>
      </c>
      <c r="QWO1907" s="1193"/>
      <c r="QWP1907" s="1193"/>
      <c r="QWQ1907" s="2164" t="s">
        <v>786</v>
      </c>
      <c r="QWR1907" s="1436" t="s">
        <v>745</v>
      </c>
      <c r="QWS1907" s="2165">
        <v>0</v>
      </c>
      <c r="QWT1907" s="2165">
        <v>12106</v>
      </c>
      <c r="QWU1907" s="2166">
        <v>0</v>
      </c>
      <c r="QWV1907" s="1230">
        <f t="shared" si="3485"/>
        <v>0</v>
      </c>
      <c r="QWW1907" s="1193"/>
      <c r="QWX1907" s="1193"/>
      <c r="QWY1907" s="2164" t="s">
        <v>786</v>
      </c>
      <c r="QWZ1907" s="1436" t="s">
        <v>745</v>
      </c>
      <c r="QXA1907" s="2165">
        <v>0</v>
      </c>
      <c r="QXB1907" s="2165">
        <v>12106</v>
      </c>
      <c r="QXC1907" s="2166">
        <v>0</v>
      </c>
      <c r="QXD1907" s="1230">
        <f t="shared" si="3487"/>
        <v>0</v>
      </c>
      <c r="QXE1907" s="1193"/>
      <c r="QXF1907" s="1193"/>
      <c r="QXG1907" s="2164" t="s">
        <v>786</v>
      </c>
      <c r="QXH1907" s="1436" t="s">
        <v>745</v>
      </c>
      <c r="QXI1907" s="2165">
        <v>0</v>
      </c>
      <c r="QXJ1907" s="2165">
        <v>12106</v>
      </c>
      <c r="QXK1907" s="2166">
        <v>0</v>
      </c>
      <c r="QXL1907" s="1230">
        <f t="shared" si="3489"/>
        <v>0</v>
      </c>
      <c r="QXM1907" s="1193"/>
      <c r="QXN1907" s="1193"/>
      <c r="QXO1907" s="2164" t="s">
        <v>786</v>
      </c>
      <c r="QXP1907" s="1436" t="s">
        <v>745</v>
      </c>
      <c r="QXQ1907" s="2165">
        <v>0</v>
      </c>
      <c r="QXR1907" s="2165">
        <v>12106</v>
      </c>
      <c r="QXS1907" s="2166">
        <v>0</v>
      </c>
      <c r="QXT1907" s="1230">
        <f t="shared" si="3491"/>
        <v>0</v>
      </c>
      <c r="QXU1907" s="1193"/>
      <c r="QXV1907" s="1193"/>
      <c r="QXW1907" s="2164" t="s">
        <v>786</v>
      </c>
      <c r="QXX1907" s="1436" t="s">
        <v>745</v>
      </c>
      <c r="QXY1907" s="2165">
        <v>0</v>
      </c>
      <c r="QXZ1907" s="2165">
        <v>12106</v>
      </c>
      <c r="QYA1907" s="2166">
        <v>0</v>
      </c>
      <c r="QYB1907" s="1230">
        <f t="shared" si="3493"/>
        <v>0</v>
      </c>
      <c r="QYC1907" s="1193"/>
      <c r="QYD1907" s="1193"/>
      <c r="QYE1907" s="2164" t="s">
        <v>786</v>
      </c>
      <c r="QYF1907" s="1436" t="s">
        <v>745</v>
      </c>
      <c r="QYG1907" s="2165">
        <v>0</v>
      </c>
      <c r="QYH1907" s="2165">
        <v>12106</v>
      </c>
      <c r="QYI1907" s="2166">
        <v>0</v>
      </c>
      <c r="QYJ1907" s="1230">
        <f t="shared" si="3495"/>
        <v>0</v>
      </c>
      <c r="QYK1907" s="1193"/>
      <c r="QYL1907" s="1193"/>
      <c r="QYM1907" s="2164" t="s">
        <v>786</v>
      </c>
      <c r="QYN1907" s="1436" t="s">
        <v>745</v>
      </c>
      <c r="QYO1907" s="2165">
        <v>0</v>
      </c>
      <c r="QYP1907" s="2165">
        <v>12106</v>
      </c>
      <c r="QYQ1907" s="2166">
        <v>0</v>
      </c>
      <c r="QYR1907" s="1230">
        <f t="shared" si="3497"/>
        <v>0</v>
      </c>
      <c r="QYS1907" s="1193"/>
      <c r="QYT1907" s="1193"/>
      <c r="QYU1907" s="2164" t="s">
        <v>786</v>
      </c>
      <c r="QYV1907" s="1436" t="s">
        <v>745</v>
      </c>
      <c r="QYW1907" s="2165">
        <v>0</v>
      </c>
      <c r="QYX1907" s="2165">
        <v>12106</v>
      </c>
      <c r="QYY1907" s="2166">
        <v>0</v>
      </c>
      <c r="QYZ1907" s="1230">
        <f t="shared" si="3499"/>
        <v>0</v>
      </c>
      <c r="QZA1907" s="1193"/>
      <c r="QZB1907" s="1193"/>
      <c r="QZC1907" s="2164" t="s">
        <v>786</v>
      </c>
      <c r="QZD1907" s="1436" t="s">
        <v>745</v>
      </c>
      <c r="QZE1907" s="2165">
        <v>0</v>
      </c>
      <c r="QZF1907" s="2165">
        <v>12106</v>
      </c>
      <c r="QZG1907" s="2166">
        <v>0</v>
      </c>
      <c r="QZH1907" s="1230">
        <f t="shared" si="3501"/>
        <v>0</v>
      </c>
      <c r="QZI1907" s="1193"/>
      <c r="QZJ1907" s="1193"/>
      <c r="QZK1907" s="2164" t="s">
        <v>786</v>
      </c>
      <c r="QZL1907" s="1436" t="s">
        <v>745</v>
      </c>
      <c r="QZM1907" s="2165">
        <v>0</v>
      </c>
      <c r="QZN1907" s="2165">
        <v>12106</v>
      </c>
      <c r="QZO1907" s="2166">
        <v>0</v>
      </c>
      <c r="QZP1907" s="1230">
        <f t="shared" si="3503"/>
        <v>0</v>
      </c>
      <c r="QZQ1907" s="1193"/>
      <c r="QZR1907" s="1193"/>
      <c r="QZS1907" s="2164" t="s">
        <v>786</v>
      </c>
      <c r="QZT1907" s="1436" t="s">
        <v>745</v>
      </c>
      <c r="QZU1907" s="2165">
        <v>0</v>
      </c>
      <c r="QZV1907" s="2165">
        <v>12106</v>
      </c>
      <c r="QZW1907" s="2166">
        <v>0</v>
      </c>
      <c r="QZX1907" s="1230">
        <f t="shared" si="3505"/>
        <v>0</v>
      </c>
      <c r="QZY1907" s="1193"/>
      <c r="QZZ1907" s="1193"/>
      <c r="RAA1907" s="2164" t="s">
        <v>786</v>
      </c>
      <c r="RAB1907" s="1436" t="s">
        <v>745</v>
      </c>
      <c r="RAC1907" s="2165">
        <v>0</v>
      </c>
      <c r="RAD1907" s="2165">
        <v>12106</v>
      </c>
      <c r="RAE1907" s="2166">
        <v>0</v>
      </c>
      <c r="RAF1907" s="1230">
        <f t="shared" si="3507"/>
        <v>0</v>
      </c>
      <c r="RAG1907" s="1193"/>
      <c r="RAH1907" s="1193"/>
      <c r="RAI1907" s="2164" t="s">
        <v>786</v>
      </c>
      <c r="RAJ1907" s="1436" t="s">
        <v>745</v>
      </c>
      <c r="RAK1907" s="2165">
        <v>0</v>
      </c>
      <c r="RAL1907" s="2165">
        <v>12106</v>
      </c>
      <c r="RAM1907" s="2166">
        <v>0</v>
      </c>
      <c r="RAN1907" s="1230">
        <f t="shared" si="3509"/>
        <v>0</v>
      </c>
      <c r="RAO1907" s="1193"/>
      <c r="RAP1907" s="1193"/>
      <c r="RAQ1907" s="2164" t="s">
        <v>786</v>
      </c>
      <c r="RAR1907" s="1436" t="s">
        <v>745</v>
      </c>
      <c r="RAS1907" s="2165">
        <v>0</v>
      </c>
      <c r="RAT1907" s="2165">
        <v>12106</v>
      </c>
      <c r="RAU1907" s="2166">
        <v>0</v>
      </c>
      <c r="RAV1907" s="1230">
        <f t="shared" si="3511"/>
        <v>0</v>
      </c>
      <c r="RAW1907" s="1193"/>
      <c r="RAX1907" s="1193"/>
      <c r="RAY1907" s="2164" t="s">
        <v>786</v>
      </c>
      <c r="RAZ1907" s="1436" t="s">
        <v>745</v>
      </c>
      <c r="RBA1907" s="2165">
        <v>0</v>
      </c>
      <c r="RBB1907" s="2165">
        <v>12106</v>
      </c>
      <c r="RBC1907" s="2166">
        <v>0</v>
      </c>
      <c r="RBD1907" s="1230">
        <f t="shared" si="3513"/>
        <v>0</v>
      </c>
      <c r="RBE1907" s="1193"/>
      <c r="RBF1907" s="1193"/>
      <c r="RBG1907" s="2164" t="s">
        <v>786</v>
      </c>
      <c r="RBH1907" s="1436" t="s">
        <v>745</v>
      </c>
      <c r="RBI1907" s="2165">
        <v>0</v>
      </c>
      <c r="RBJ1907" s="2165">
        <v>12106</v>
      </c>
      <c r="RBK1907" s="2166">
        <v>0</v>
      </c>
      <c r="RBL1907" s="1230">
        <f t="shared" si="3515"/>
        <v>0</v>
      </c>
      <c r="RBM1907" s="1193"/>
      <c r="RBN1907" s="1193"/>
      <c r="RBO1907" s="2164" t="s">
        <v>786</v>
      </c>
      <c r="RBP1907" s="1436" t="s">
        <v>745</v>
      </c>
      <c r="RBQ1907" s="2165">
        <v>0</v>
      </c>
      <c r="RBR1907" s="2165">
        <v>12106</v>
      </c>
      <c r="RBS1907" s="2166">
        <v>0</v>
      </c>
      <c r="RBT1907" s="1230">
        <f t="shared" si="3517"/>
        <v>0</v>
      </c>
      <c r="RBU1907" s="1193"/>
      <c r="RBV1907" s="1193"/>
      <c r="RBW1907" s="2164" t="s">
        <v>786</v>
      </c>
      <c r="RBX1907" s="1436" t="s">
        <v>745</v>
      </c>
      <c r="RBY1907" s="2165">
        <v>0</v>
      </c>
      <c r="RBZ1907" s="2165">
        <v>12106</v>
      </c>
      <c r="RCA1907" s="2166">
        <v>0</v>
      </c>
      <c r="RCB1907" s="1230">
        <f t="shared" si="3519"/>
        <v>0</v>
      </c>
      <c r="RCC1907" s="1193"/>
      <c r="RCD1907" s="1193"/>
      <c r="RCE1907" s="2164" t="s">
        <v>786</v>
      </c>
      <c r="RCF1907" s="1436" t="s">
        <v>745</v>
      </c>
      <c r="RCG1907" s="2165">
        <v>0</v>
      </c>
      <c r="RCH1907" s="2165">
        <v>12106</v>
      </c>
      <c r="RCI1907" s="2166">
        <v>0</v>
      </c>
      <c r="RCJ1907" s="1230">
        <f t="shared" si="3521"/>
        <v>0</v>
      </c>
      <c r="RCK1907" s="1193"/>
      <c r="RCL1907" s="1193"/>
      <c r="RCM1907" s="2164" t="s">
        <v>786</v>
      </c>
      <c r="RCN1907" s="1436" t="s">
        <v>745</v>
      </c>
      <c r="RCO1907" s="2165">
        <v>0</v>
      </c>
      <c r="RCP1907" s="2165">
        <v>12106</v>
      </c>
      <c r="RCQ1907" s="2166">
        <v>0</v>
      </c>
      <c r="RCR1907" s="1230">
        <f t="shared" si="3523"/>
        <v>0</v>
      </c>
      <c r="RCS1907" s="1193"/>
      <c r="RCT1907" s="1193"/>
      <c r="RCU1907" s="2164" t="s">
        <v>786</v>
      </c>
      <c r="RCV1907" s="1436" t="s">
        <v>745</v>
      </c>
      <c r="RCW1907" s="2165">
        <v>0</v>
      </c>
      <c r="RCX1907" s="2165">
        <v>12106</v>
      </c>
      <c r="RCY1907" s="2166">
        <v>0</v>
      </c>
      <c r="RCZ1907" s="1230">
        <f t="shared" si="3525"/>
        <v>0</v>
      </c>
      <c r="RDA1907" s="1193"/>
      <c r="RDB1907" s="1193"/>
      <c r="RDC1907" s="2164" t="s">
        <v>786</v>
      </c>
      <c r="RDD1907" s="1436" t="s">
        <v>745</v>
      </c>
      <c r="RDE1907" s="2165">
        <v>0</v>
      </c>
      <c r="RDF1907" s="2165">
        <v>12106</v>
      </c>
      <c r="RDG1907" s="2166">
        <v>0</v>
      </c>
      <c r="RDH1907" s="1230">
        <f t="shared" si="3527"/>
        <v>0</v>
      </c>
      <c r="RDI1907" s="1193"/>
      <c r="RDJ1907" s="1193"/>
      <c r="RDK1907" s="2164" t="s">
        <v>786</v>
      </c>
      <c r="RDL1907" s="1436" t="s">
        <v>745</v>
      </c>
      <c r="RDM1907" s="2165">
        <v>0</v>
      </c>
      <c r="RDN1907" s="2165">
        <v>12106</v>
      </c>
      <c r="RDO1907" s="2166">
        <v>0</v>
      </c>
      <c r="RDP1907" s="1230">
        <f t="shared" si="3529"/>
        <v>0</v>
      </c>
      <c r="RDQ1907" s="1193"/>
      <c r="RDR1907" s="1193"/>
      <c r="RDS1907" s="2164" t="s">
        <v>786</v>
      </c>
      <c r="RDT1907" s="1436" t="s">
        <v>745</v>
      </c>
      <c r="RDU1907" s="2165">
        <v>0</v>
      </c>
      <c r="RDV1907" s="2165">
        <v>12106</v>
      </c>
      <c r="RDW1907" s="2166">
        <v>0</v>
      </c>
      <c r="RDX1907" s="1230">
        <f t="shared" si="3531"/>
        <v>0</v>
      </c>
      <c r="RDY1907" s="1193"/>
      <c r="RDZ1907" s="1193"/>
      <c r="REA1907" s="2164" t="s">
        <v>786</v>
      </c>
      <c r="REB1907" s="1436" t="s">
        <v>745</v>
      </c>
      <c r="REC1907" s="2165">
        <v>0</v>
      </c>
      <c r="RED1907" s="2165">
        <v>12106</v>
      </c>
      <c r="REE1907" s="2166">
        <v>0</v>
      </c>
      <c r="REF1907" s="1230">
        <f t="shared" si="3533"/>
        <v>0</v>
      </c>
      <c r="REG1907" s="1193"/>
      <c r="REH1907" s="1193"/>
      <c r="REI1907" s="2164" t="s">
        <v>786</v>
      </c>
      <c r="REJ1907" s="1436" t="s">
        <v>745</v>
      </c>
      <c r="REK1907" s="2165">
        <v>0</v>
      </c>
      <c r="REL1907" s="2165">
        <v>12106</v>
      </c>
      <c r="REM1907" s="2166">
        <v>0</v>
      </c>
      <c r="REN1907" s="1230">
        <f t="shared" si="3535"/>
        <v>0</v>
      </c>
      <c r="REO1907" s="1193"/>
      <c r="REP1907" s="1193"/>
      <c r="REQ1907" s="2164" t="s">
        <v>786</v>
      </c>
      <c r="RER1907" s="1436" t="s">
        <v>745</v>
      </c>
      <c r="RES1907" s="2165">
        <v>0</v>
      </c>
      <c r="RET1907" s="2165">
        <v>12106</v>
      </c>
      <c r="REU1907" s="2166">
        <v>0</v>
      </c>
      <c r="REV1907" s="1230">
        <f t="shared" si="3537"/>
        <v>0</v>
      </c>
      <c r="REW1907" s="1193"/>
      <c r="REX1907" s="1193"/>
      <c r="REY1907" s="2164" t="s">
        <v>786</v>
      </c>
      <c r="REZ1907" s="1436" t="s">
        <v>745</v>
      </c>
      <c r="RFA1907" s="2165">
        <v>0</v>
      </c>
      <c r="RFB1907" s="2165">
        <v>12106</v>
      </c>
      <c r="RFC1907" s="2166">
        <v>0</v>
      </c>
      <c r="RFD1907" s="1230">
        <f t="shared" si="3539"/>
        <v>0</v>
      </c>
      <c r="RFE1907" s="1193"/>
      <c r="RFF1907" s="1193"/>
      <c r="RFG1907" s="2164" t="s">
        <v>786</v>
      </c>
      <c r="RFH1907" s="1436" t="s">
        <v>745</v>
      </c>
      <c r="RFI1907" s="2165">
        <v>0</v>
      </c>
      <c r="RFJ1907" s="2165">
        <v>12106</v>
      </c>
      <c r="RFK1907" s="2166">
        <v>0</v>
      </c>
      <c r="RFL1907" s="1230">
        <f t="shared" si="3541"/>
        <v>0</v>
      </c>
      <c r="RFM1907" s="1193"/>
      <c r="RFN1907" s="1193"/>
      <c r="RFO1907" s="2164" t="s">
        <v>786</v>
      </c>
      <c r="RFP1907" s="1436" t="s">
        <v>745</v>
      </c>
      <c r="RFQ1907" s="2165">
        <v>0</v>
      </c>
      <c r="RFR1907" s="2165">
        <v>12106</v>
      </c>
      <c r="RFS1907" s="2166">
        <v>0</v>
      </c>
      <c r="RFT1907" s="1230">
        <f t="shared" si="3543"/>
        <v>0</v>
      </c>
      <c r="RFU1907" s="1193"/>
      <c r="RFV1907" s="1193"/>
      <c r="RFW1907" s="2164" t="s">
        <v>786</v>
      </c>
      <c r="RFX1907" s="1436" t="s">
        <v>745</v>
      </c>
      <c r="RFY1907" s="2165">
        <v>0</v>
      </c>
      <c r="RFZ1907" s="2165">
        <v>12106</v>
      </c>
      <c r="RGA1907" s="2166">
        <v>0</v>
      </c>
      <c r="RGB1907" s="1230">
        <f t="shared" si="3545"/>
        <v>0</v>
      </c>
      <c r="RGC1907" s="1193"/>
      <c r="RGD1907" s="1193"/>
      <c r="RGE1907" s="2164" t="s">
        <v>786</v>
      </c>
      <c r="RGF1907" s="1436" t="s">
        <v>745</v>
      </c>
      <c r="RGG1907" s="2165">
        <v>0</v>
      </c>
      <c r="RGH1907" s="2165">
        <v>12106</v>
      </c>
      <c r="RGI1907" s="2166">
        <v>0</v>
      </c>
      <c r="RGJ1907" s="1230">
        <f t="shared" si="3547"/>
        <v>0</v>
      </c>
      <c r="RGK1907" s="1193"/>
      <c r="RGL1907" s="1193"/>
      <c r="RGM1907" s="2164" t="s">
        <v>786</v>
      </c>
      <c r="RGN1907" s="1436" t="s">
        <v>745</v>
      </c>
      <c r="RGO1907" s="2165">
        <v>0</v>
      </c>
      <c r="RGP1907" s="2165">
        <v>12106</v>
      </c>
      <c r="RGQ1907" s="2166">
        <v>0</v>
      </c>
      <c r="RGR1907" s="1230">
        <f t="shared" si="3549"/>
        <v>0</v>
      </c>
      <c r="RGS1907" s="1193"/>
      <c r="RGT1907" s="1193"/>
      <c r="RGU1907" s="2164" t="s">
        <v>786</v>
      </c>
      <c r="RGV1907" s="1436" t="s">
        <v>745</v>
      </c>
      <c r="RGW1907" s="2165">
        <v>0</v>
      </c>
      <c r="RGX1907" s="2165">
        <v>12106</v>
      </c>
      <c r="RGY1907" s="2166">
        <v>0</v>
      </c>
      <c r="RGZ1907" s="1230">
        <f t="shared" si="3551"/>
        <v>0</v>
      </c>
      <c r="RHA1907" s="1193"/>
      <c r="RHB1907" s="1193"/>
      <c r="RHC1907" s="2164" t="s">
        <v>786</v>
      </c>
      <c r="RHD1907" s="1436" t="s">
        <v>745</v>
      </c>
      <c r="RHE1907" s="2165">
        <v>0</v>
      </c>
      <c r="RHF1907" s="2165">
        <v>12106</v>
      </c>
      <c r="RHG1907" s="2166">
        <v>0</v>
      </c>
      <c r="RHH1907" s="1230">
        <f t="shared" si="3553"/>
        <v>0</v>
      </c>
      <c r="RHI1907" s="1193"/>
      <c r="RHJ1907" s="1193"/>
      <c r="RHK1907" s="2164" t="s">
        <v>786</v>
      </c>
      <c r="RHL1907" s="1436" t="s">
        <v>745</v>
      </c>
      <c r="RHM1907" s="2165">
        <v>0</v>
      </c>
      <c r="RHN1907" s="2165">
        <v>12106</v>
      </c>
      <c r="RHO1907" s="2166">
        <v>0</v>
      </c>
      <c r="RHP1907" s="1230">
        <f t="shared" si="3555"/>
        <v>0</v>
      </c>
      <c r="RHQ1907" s="1193"/>
      <c r="RHR1907" s="1193"/>
      <c r="RHS1907" s="2164" t="s">
        <v>786</v>
      </c>
      <c r="RHT1907" s="1436" t="s">
        <v>745</v>
      </c>
      <c r="RHU1907" s="2165">
        <v>0</v>
      </c>
      <c r="RHV1907" s="2165">
        <v>12106</v>
      </c>
      <c r="RHW1907" s="2166">
        <v>0</v>
      </c>
      <c r="RHX1907" s="1230">
        <f t="shared" si="3557"/>
        <v>0</v>
      </c>
      <c r="RHY1907" s="1193"/>
      <c r="RHZ1907" s="1193"/>
      <c r="RIA1907" s="2164" t="s">
        <v>786</v>
      </c>
      <c r="RIB1907" s="1436" t="s">
        <v>745</v>
      </c>
      <c r="RIC1907" s="2165">
        <v>0</v>
      </c>
      <c r="RID1907" s="2165">
        <v>12106</v>
      </c>
      <c r="RIE1907" s="2166">
        <v>0</v>
      </c>
      <c r="RIF1907" s="1230">
        <f t="shared" si="3559"/>
        <v>0</v>
      </c>
      <c r="RIG1907" s="1193"/>
      <c r="RIH1907" s="1193"/>
      <c r="RII1907" s="2164" t="s">
        <v>786</v>
      </c>
      <c r="RIJ1907" s="1436" t="s">
        <v>745</v>
      </c>
      <c r="RIK1907" s="2165">
        <v>0</v>
      </c>
      <c r="RIL1907" s="2165">
        <v>12106</v>
      </c>
      <c r="RIM1907" s="2166">
        <v>0</v>
      </c>
      <c r="RIN1907" s="1230">
        <f t="shared" si="3561"/>
        <v>0</v>
      </c>
      <c r="RIO1907" s="1193"/>
      <c r="RIP1907" s="1193"/>
      <c r="RIQ1907" s="2164" t="s">
        <v>786</v>
      </c>
      <c r="RIR1907" s="1436" t="s">
        <v>745</v>
      </c>
      <c r="RIS1907" s="2165">
        <v>0</v>
      </c>
      <c r="RIT1907" s="2165">
        <v>12106</v>
      </c>
      <c r="RIU1907" s="2166">
        <v>0</v>
      </c>
      <c r="RIV1907" s="1230">
        <f t="shared" si="3563"/>
        <v>0</v>
      </c>
      <c r="RIW1907" s="1193"/>
      <c r="RIX1907" s="1193"/>
      <c r="RIY1907" s="2164" t="s">
        <v>786</v>
      </c>
      <c r="RIZ1907" s="1436" t="s">
        <v>745</v>
      </c>
      <c r="RJA1907" s="2165">
        <v>0</v>
      </c>
      <c r="RJB1907" s="2165">
        <v>12106</v>
      </c>
      <c r="RJC1907" s="2166">
        <v>0</v>
      </c>
      <c r="RJD1907" s="1230">
        <f t="shared" si="3565"/>
        <v>0</v>
      </c>
      <c r="RJE1907" s="1193"/>
      <c r="RJF1907" s="1193"/>
      <c r="RJG1907" s="2164" t="s">
        <v>786</v>
      </c>
      <c r="RJH1907" s="1436" t="s">
        <v>745</v>
      </c>
      <c r="RJI1907" s="2165">
        <v>0</v>
      </c>
      <c r="RJJ1907" s="2165">
        <v>12106</v>
      </c>
      <c r="RJK1907" s="2166">
        <v>0</v>
      </c>
      <c r="RJL1907" s="1230">
        <f t="shared" si="3567"/>
        <v>0</v>
      </c>
      <c r="RJM1907" s="1193"/>
      <c r="RJN1907" s="1193"/>
      <c r="RJO1907" s="2164" t="s">
        <v>786</v>
      </c>
      <c r="RJP1907" s="1436" t="s">
        <v>745</v>
      </c>
      <c r="RJQ1907" s="2165">
        <v>0</v>
      </c>
      <c r="RJR1907" s="2165">
        <v>12106</v>
      </c>
      <c r="RJS1907" s="2166">
        <v>0</v>
      </c>
      <c r="RJT1907" s="1230">
        <f t="shared" si="3569"/>
        <v>0</v>
      </c>
      <c r="RJU1907" s="1193"/>
      <c r="RJV1907" s="1193"/>
      <c r="RJW1907" s="2164" t="s">
        <v>786</v>
      </c>
      <c r="RJX1907" s="1436" t="s">
        <v>745</v>
      </c>
      <c r="RJY1907" s="2165">
        <v>0</v>
      </c>
      <c r="RJZ1907" s="2165">
        <v>12106</v>
      </c>
      <c r="RKA1907" s="2166">
        <v>0</v>
      </c>
      <c r="RKB1907" s="1230">
        <f t="shared" si="3571"/>
        <v>0</v>
      </c>
      <c r="RKC1907" s="1193"/>
      <c r="RKD1907" s="1193"/>
      <c r="RKE1907" s="2164" t="s">
        <v>786</v>
      </c>
      <c r="RKF1907" s="1436" t="s">
        <v>745</v>
      </c>
      <c r="RKG1907" s="2165">
        <v>0</v>
      </c>
      <c r="RKH1907" s="2165">
        <v>12106</v>
      </c>
      <c r="RKI1907" s="2166">
        <v>0</v>
      </c>
      <c r="RKJ1907" s="1230">
        <f t="shared" si="3573"/>
        <v>0</v>
      </c>
      <c r="RKK1907" s="1193"/>
      <c r="RKL1907" s="1193"/>
      <c r="RKM1907" s="2164" t="s">
        <v>786</v>
      </c>
      <c r="RKN1907" s="1436" t="s">
        <v>745</v>
      </c>
      <c r="RKO1907" s="2165">
        <v>0</v>
      </c>
      <c r="RKP1907" s="2165">
        <v>12106</v>
      </c>
      <c r="RKQ1907" s="2166">
        <v>0</v>
      </c>
      <c r="RKR1907" s="1230">
        <f t="shared" si="3575"/>
        <v>0</v>
      </c>
      <c r="RKS1907" s="1193"/>
      <c r="RKT1907" s="1193"/>
      <c r="RKU1907" s="2164" t="s">
        <v>786</v>
      </c>
      <c r="RKV1907" s="1436" t="s">
        <v>745</v>
      </c>
      <c r="RKW1907" s="2165">
        <v>0</v>
      </c>
      <c r="RKX1907" s="2165">
        <v>12106</v>
      </c>
      <c r="RKY1907" s="2166">
        <v>0</v>
      </c>
      <c r="RKZ1907" s="1230">
        <f t="shared" si="3577"/>
        <v>0</v>
      </c>
      <c r="RLA1907" s="1193"/>
      <c r="RLB1907" s="1193"/>
      <c r="RLC1907" s="2164" t="s">
        <v>786</v>
      </c>
      <c r="RLD1907" s="1436" t="s">
        <v>745</v>
      </c>
      <c r="RLE1907" s="2165">
        <v>0</v>
      </c>
      <c r="RLF1907" s="2165">
        <v>12106</v>
      </c>
      <c r="RLG1907" s="2166">
        <v>0</v>
      </c>
      <c r="RLH1907" s="1230">
        <f t="shared" si="3579"/>
        <v>0</v>
      </c>
      <c r="RLI1907" s="1193"/>
      <c r="RLJ1907" s="1193"/>
      <c r="RLK1907" s="2164" t="s">
        <v>786</v>
      </c>
      <c r="RLL1907" s="1436" t="s">
        <v>745</v>
      </c>
      <c r="RLM1907" s="2165">
        <v>0</v>
      </c>
      <c r="RLN1907" s="2165">
        <v>12106</v>
      </c>
      <c r="RLO1907" s="2166">
        <v>0</v>
      </c>
      <c r="RLP1907" s="1230">
        <f t="shared" si="3581"/>
        <v>0</v>
      </c>
      <c r="RLQ1907" s="1193"/>
      <c r="RLR1907" s="1193"/>
      <c r="RLS1907" s="2164" t="s">
        <v>786</v>
      </c>
      <c r="RLT1907" s="1436" t="s">
        <v>745</v>
      </c>
      <c r="RLU1907" s="2165">
        <v>0</v>
      </c>
      <c r="RLV1907" s="2165">
        <v>12106</v>
      </c>
      <c r="RLW1907" s="2166">
        <v>0</v>
      </c>
      <c r="RLX1907" s="1230">
        <f t="shared" si="3583"/>
        <v>0</v>
      </c>
      <c r="RLY1907" s="1193"/>
      <c r="RLZ1907" s="1193"/>
      <c r="RMA1907" s="2164" t="s">
        <v>786</v>
      </c>
      <c r="RMB1907" s="1436" t="s">
        <v>745</v>
      </c>
      <c r="RMC1907" s="2165">
        <v>0</v>
      </c>
      <c r="RMD1907" s="2165">
        <v>12106</v>
      </c>
      <c r="RME1907" s="2166">
        <v>0</v>
      </c>
      <c r="RMF1907" s="1230">
        <f t="shared" si="3585"/>
        <v>0</v>
      </c>
      <c r="RMG1907" s="1193"/>
      <c r="RMH1907" s="1193"/>
      <c r="RMI1907" s="2164" t="s">
        <v>786</v>
      </c>
      <c r="RMJ1907" s="1436" t="s">
        <v>745</v>
      </c>
      <c r="RMK1907" s="2165">
        <v>0</v>
      </c>
      <c r="RML1907" s="2165">
        <v>12106</v>
      </c>
      <c r="RMM1907" s="2166">
        <v>0</v>
      </c>
      <c r="RMN1907" s="1230">
        <f t="shared" si="3587"/>
        <v>0</v>
      </c>
      <c r="RMO1907" s="1193"/>
      <c r="RMP1907" s="1193"/>
      <c r="RMQ1907" s="2164" t="s">
        <v>786</v>
      </c>
      <c r="RMR1907" s="1436" t="s">
        <v>745</v>
      </c>
      <c r="RMS1907" s="2165">
        <v>0</v>
      </c>
      <c r="RMT1907" s="2165">
        <v>12106</v>
      </c>
      <c r="RMU1907" s="2166">
        <v>0</v>
      </c>
      <c r="RMV1907" s="1230">
        <f t="shared" si="3589"/>
        <v>0</v>
      </c>
      <c r="RMW1907" s="1193"/>
      <c r="RMX1907" s="1193"/>
      <c r="RMY1907" s="2164" t="s">
        <v>786</v>
      </c>
      <c r="RMZ1907" s="1436" t="s">
        <v>745</v>
      </c>
      <c r="RNA1907" s="2165">
        <v>0</v>
      </c>
      <c r="RNB1907" s="2165">
        <v>12106</v>
      </c>
      <c r="RNC1907" s="2166">
        <v>0</v>
      </c>
      <c r="RND1907" s="1230">
        <f t="shared" si="3591"/>
        <v>0</v>
      </c>
      <c r="RNE1907" s="1193"/>
      <c r="RNF1907" s="1193"/>
      <c r="RNG1907" s="2164" t="s">
        <v>786</v>
      </c>
      <c r="RNH1907" s="1436" t="s">
        <v>745</v>
      </c>
      <c r="RNI1907" s="2165">
        <v>0</v>
      </c>
      <c r="RNJ1907" s="2165">
        <v>12106</v>
      </c>
      <c r="RNK1907" s="2166">
        <v>0</v>
      </c>
      <c r="RNL1907" s="1230">
        <f t="shared" si="3593"/>
        <v>0</v>
      </c>
      <c r="RNM1907" s="1193"/>
      <c r="RNN1907" s="1193"/>
      <c r="RNO1907" s="2164" t="s">
        <v>786</v>
      </c>
      <c r="RNP1907" s="1436" t="s">
        <v>745</v>
      </c>
      <c r="RNQ1907" s="2165">
        <v>0</v>
      </c>
      <c r="RNR1907" s="2165">
        <v>12106</v>
      </c>
      <c r="RNS1907" s="2166">
        <v>0</v>
      </c>
      <c r="RNT1907" s="1230">
        <f t="shared" si="3595"/>
        <v>0</v>
      </c>
      <c r="RNU1907" s="1193"/>
      <c r="RNV1907" s="1193"/>
      <c r="RNW1907" s="2164" t="s">
        <v>786</v>
      </c>
      <c r="RNX1907" s="1436" t="s">
        <v>745</v>
      </c>
      <c r="RNY1907" s="2165">
        <v>0</v>
      </c>
      <c r="RNZ1907" s="2165">
        <v>12106</v>
      </c>
      <c r="ROA1907" s="2166">
        <v>0</v>
      </c>
      <c r="ROB1907" s="1230">
        <f t="shared" si="3597"/>
        <v>0</v>
      </c>
      <c r="ROC1907" s="1193"/>
      <c r="ROD1907" s="1193"/>
      <c r="ROE1907" s="2164" t="s">
        <v>786</v>
      </c>
      <c r="ROF1907" s="1436" t="s">
        <v>745</v>
      </c>
      <c r="ROG1907" s="2165">
        <v>0</v>
      </c>
      <c r="ROH1907" s="2165">
        <v>12106</v>
      </c>
      <c r="ROI1907" s="2166">
        <v>0</v>
      </c>
      <c r="ROJ1907" s="1230">
        <f t="shared" si="3599"/>
        <v>0</v>
      </c>
      <c r="ROK1907" s="1193"/>
      <c r="ROL1907" s="1193"/>
      <c r="ROM1907" s="2164" t="s">
        <v>786</v>
      </c>
      <c r="RON1907" s="1436" t="s">
        <v>745</v>
      </c>
      <c r="ROO1907" s="2165">
        <v>0</v>
      </c>
      <c r="ROP1907" s="2165">
        <v>12106</v>
      </c>
      <c r="ROQ1907" s="2166">
        <v>0</v>
      </c>
      <c r="ROR1907" s="1230">
        <f t="shared" si="3601"/>
        <v>0</v>
      </c>
      <c r="ROS1907" s="1193"/>
      <c r="ROT1907" s="1193"/>
      <c r="ROU1907" s="2164" t="s">
        <v>786</v>
      </c>
      <c r="ROV1907" s="1436" t="s">
        <v>745</v>
      </c>
      <c r="ROW1907" s="2165">
        <v>0</v>
      </c>
      <c r="ROX1907" s="2165">
        <v>12106</v>
      </c>
      <c r="ROY1907" s="2166">
        <v>0</v>
      </c>
      <c r="ROZ1907" s="1230">
        <f t="shared" si="3603"/>
        <v>0</v>
      </c>
      <c r="RPA1907" s="1193"/>
      <c r="RPB1907" s="1193"/>
      <c r="RPC1907" s="2164" t="s">
        <v>786</v>
      </c>
      <c r="RPD1907" s="1436" t="s">
        <v>745</v>
      </c>
      <c r="RPE1907" s="2165">
        <v>0</v>
      </c>
      <c r="RPF1907" s="2165">
        <v>12106</v>
      </c>
      <c r="RPG1907" s="2166">
        <v>0</v>
      </c>
      <c r="RPH1907" s="1230">
        <f t="shared" si="3605"/>
        <v>0</v>
      </c>
      <c r="RPI1907" s="1193"/>
      <c r="RPJ1907" s="1193"/>
      <c r="RPK1907" s="2164" t="s">
        <v>786</v>
      </c>
      <c r="RPL1907" s="1436" t="s">
        <v>745</v>
      </c>
      <c r="RPM1907" s="2165">
        <v>0</v>
      </c>
      <c r="RPN1907" s="2165">
        <v>12106</v>
      </c>
      <c r="RPO1907" s="2166">
        <v>0</v>
      </c>
      <c r="RPP1907" s="1230">
        <f t="shared" si="3607"/>
        <v>0</v>
      </c>
      <c r="RPQ1907" s="1193"/>
      <c r="RPR1907" s="1193"/>
      <c r="RPS1907" s="2164" t="s">
        <v>786</v>
      </c>
      <c r="RPT1907" s="1436" t="s">
        <v>745</v>
      </c>
      <c r="RPU1907" s="2165">
        <v>0</v>
      </c>
      <c r="RPV1907" s="2165">
        <v>12106</v>
      </c>
      <c r="RPW1907" s="2166">
        <v>0</v>
      </c>
      <c r="RPX1907" s="1230">
        <f t="shared" si="3609"/>
        <v>0</v>
      </c>
      <c r="RPY1907" s="1193"/>
      <c r="RPZ1907" s="1193"/>
      <c r="RQA1907" s="2164" t="s">
        <v>786</v>
      </c>
      <c r="RQB1907" s="1436" t="s">
        <v>745</v>
      </c>
      <c r="RQC1907" s="2165">
        <v>0</v>
      </c>
      <c r="RQD1907" s="2165">
        <v>12106</v>
      </c>
      <c r="RQE1907" s="2166">
        <v>0</v>
      </c>
      <c r="RQF1907" s="1230">
        <f t="shared" si="3611"/>
        <v>0</v>
      </c>
      <c r="RQG1907" s="1193"/>
      <c r="RQH1907" s="1193"/>
      <c r="RQI1907" s="2164" t="s">
        <v>786</v>
      </c>
      <c r="RQJ1907" s="1436" t="s">
        <v>745</v>
      </c>
      <c r="RQK1907" s="2165">
        <v>0</v>
      </c>
      <c r="RQL1907" s="2165">
        <v>12106</v>
      </c>
      <c r="RQM1907" s="2166">
        <v>0</v>
      </c>
      <c r="RQN1907" s="1230">
        <f t="shared" si="3613"/>
        <v>0</v>
      </c>
      <c r="RQO1907" s="1193"/>
      <c r="RQP1907" s="1193"/>
      <c r="RQQ1907" s="2164" t="s">
        <v>786</v>
      </c>
      <c r="RQR1907" s="1436" t="s">
        <v>745</v>
      </c>
      <c r="RQS1907" s="2165">
        <v>0</v>
      </c>
      <c r="RQT1907" s="2165">
        <v>12106</v>
      </c>
      <c r="RQU1907" s="2166">
        <v>0</v>
      </c>
      <c r="RQV1907" s="1230">
        <f t="shared" si="3615"/>
        <v>0</v>
      </c>
      <c r="RQW1907" s="1193"/>
      <c r="RQX1907" s="1193"/>
      <c r="RQY1907" s="2164" t="s">
        <v>786</v>
      </c>
      <c r="RQZ1907" s="1436" t="s">
        <v>745</v>
      </c>
      <c r="RRA1907" s="2165">
        <v>0</v>
      </c>
      <c r="RRB1907" s="2165">
        <v>12106</v>
      </c>
      <c r="RRC1907" s="2166">
        <v>0</v>
      </c>
      <c r="RRD1907" s="1230">
        <f t="shared" si="3617"/>
        <v>0</v>
      </c>
      <c r="RRE1907" s="1193"/>
      <c r="RRF1907" s="1193"/>
      <c r="RRG1907" s="2164" t="s">
        <v>786</v>
      </c>
      <c r="RRH1907" s="1436" t="s">
        <v>745</v>
      </c>
      <c r="RRI1907" s="2165">
        <v>0</v>
      </c>
      <c r="RRJ1907" s="2165">
        <v>12106</v>
      </c>
      <c r="RRK1907" s="2166">
        <v>0</v>
      </c>
      <c r="RRL1907" s="1230">
        <f t="shared" si="3619"/>
        <v>0</v>
      </c>
      <c r="RRM1907" s="1193"/>
      <c r="RRN1907" s="1193"/>
      <c r="RRO1907" s="2164" t="s">
        <v>786</v>
      </c>
      <c r="RRP1907" s="1436" t="s">
        <v>745</v>
      </c>
      <c r="RRQ1907" s="2165">
        <v>0</v>
      </c>
      <c r="RRR1907" s="2165">
        <v>12106</v>
      </c>
      <c r="RRS1907" s="2166">
        <v>0</v>
      </c>
      <c r="RRT1907" s="1230">
        <f t="shared" si="3621"/>
        <v>0</v>
      </c>
      <c r="RRU1907" s="1193"/>
      <c r="RRV1907" s="1193"/>
      <c r="RRW1907" s="2164" t="s">
        <v>786</v>
      </c>
      <c r="RRX1907" s="1436" t="s">
        <v>745</v>
      </c>
      <c r="RRY1907" s="2165">
        <v>0</v>
      </c>
      <c r="RRZ1907" s="2165">
        <v>12106</v>
      </c>
      <c r="RSA1907" s="2166">
        <v>0</v>
      </c>
      <c r="RSB1907" s="1230">
        <f t="shared" si="3623"/>
        <v>0</v>
      </c>
      <c r="RSC1907" s="1193"/>
      <c r="RSD1907" s="1193"/>
      <c r="RSE1907" s="2164" t="s">
        <v>786</v>
      </c>
      <c r="RSF1907" s="1436" t="s">
        <v>745</v>
      </c>
      <c r="RSG1907" s="2165">
        <v>0</v>
      </c>
      <c r="RSH1907" s="2165">
        <v>12106</v>
      </c>
      <c r="RSI1907" s="2166">
        <v>0</v>
      </c>
      <c r="RSJ1907" s="1230">
        <f t="shared" si="3625"/>
        <v>0</v>
      </c>
      <c r="RSK1907" s="1193"/>
      <c r="RSL1907" s="1193"/>
      <c r="RSM1907" s="2164" t="s">
        <v>786</v>
      </c>
      <c r="RSN1907" s="1436" t="s">
        <v>745</v>
      </c>
      <c r="RSO1907" s="2165">
        <v>0</v>
      </c>
      <c r="RSP1907" s="2165">
        <v>12106</v>
      </c>
      <c r="RSQ1907" s="2166">
        <v>0</v>
      </c>
      <c r="RSR1907" s="1230">
        <f t="shared" si="3627"/>
        <v>0</v>
      </c>
      <c r="RSS1907" s="1193"/>
      <c r="RST1907" s="1193"/>
      <c r="RSU1907" s="2164" t="s">
        <v>786</v>
      </c>
      <c r="RSV1907" s="1436" t="s">
        <v>745</v>
      </c>
      <c r="RSW1907" s="2165">
        <v>0</v>
      </c>
      <c r="RSX1907" s="2165">
        <v>12106</v>
      </c>
      <c r="RSY1907" s="2166">
        <v>0</v>
      </c>
      <c r="RSZ1907" s="1230">
        <f t="shared" si="3629"/>
        <v>0</v>
      </c>
      <c r="RTA1907" s="1193"/>
      <c r="RTB1907" s="1193"/>
      <c r="RTC1907" s="2164" t="s">
        <v>786</v>
      </c>
      <c r="RTD1907" s="1436" t="s">
        <v>745</v>
      </c>
      <c r="RTE1907" s="2165">
        <v>0</v>
      </c>
      <c r="RTF1907" s="2165">
        <v>12106</v>
      </c>
      <c r="RTG1907" s="2166">
        <v>0</v>
      </c>
      <c r="RTH1907" s="1230">
        <f t="shared" si="3631"/>
        <v>0</v>
      </c>
      <c r="RTI1907" s="1193"/>
      <c r="RTJ1907" s="1193"/>
      <c r="RTK1907" s="2164" t="s">
        <v>786</v>
      </c>
      <c r="RTL1907" s="1436" t="s">
        <v>745</v>
      </c>
      <c r="RTM1907" s="2165">
        <v>0</v>
      </c>
      <c r="RTN1907" s="2165">
        <v>12106</v>
      </c>
      <c r="RTO1907" s="2166">
        <v>0</v>
      </c>
      <c r="RTP1907" s="1230">
        <f t="shared" si="3633"/>
        <v>0</v>
      </c>
      <c r="RTQ1907" s="1193"/>
      <c r="RTR1907" s="1193"/>
      <c r="RTS1907" s="2164" t="s">
        <v>786</v>
      </c>
      <c r="RTT1907" s="1436" t="s">
        <v>745</v>
      </c>
      <c r="RTU1907" s="2165">
        <v>0</v>
      </c>
      <c r="RTV1907" s="2165">
        <v>12106</v>
      </c>
      <c r="RTW1907" s="2166">
        <v>0</v>
      </c>
      <c r="RTX1907" s="1230">
        <f t="shared" si="3635"/>
        <v>0</v>
      </c>
      <c r="RTY1907" s="1193"/>
      <c r="RTZ1907" s="1193"/>
      <c r="RUA1907" s="2164" t="s">
        <v>786</v>
      </c>
      <c r="RUB1907" s="1436" t="s">
        <v>745</v>
      </c>
      <c r="RUC1907" s="2165">
        <v>0</v>
      </c>
      <c r="RUD1907" s="2165">
        <v>12106</v>
      </c>
      <c r="RUE1907" s="2166">
        <v>0</v>
      </c>
      <c r="RUF1907" s="1230">
        <f t="shared" si="3637"/>
        <v>0</v>
      </c>
      <c r="RUG1907" s="1193"/>
      <c r="RUH1907" s="1193"/>
      <c r="RUI1907" s="2164" t="s">
        <v>786</v>
      </c>
      <c r="RUJ1907" s="1436" t="s">
        <v>745</v>
      </c>
      <c r="RUK1907" s="2165">
        <v>0</v>
      </c>
      <c r="RUL1907" s="2165">
        <v>12106</v>
      </c>
      <c r="RUM1907" s="2166">
        <v>0</v>
      </c>
      <c r="RUN1907" s="1230">
        <f t="shared" si="3639"/>
        <v>0</v>
      </c>
      <c r="RUO1907" s="1193"/>
      <c r="RUP1907" s="1193"/>
      <c r="RUQ1907" s="2164" t="s">
        <v>786</v>
      </c>
      <c r="RUR1907" s="1436" t="s">
        <v>745</v>
      </c>
      <c r="RUS1907" s="2165">
        <v>0</v>
      </c>
      <c r="RUT1907" s="2165">
        <v>12106</v>
      </c>
      <c r="RUU1907" s="2166">
        <v>0</v>
      </c>
      <c r="RUV1907" s="1230">
        <f t="shared" si="3641"/>
        <v>0</v>
      </c>
      <c r="RUW1907" s="1193"/>
      <c r="RUX1907" s="1193"/>
      <c r="RUY1907" s="2164" t="s">
        <v>786</v>
      </c>
      <c r="RUZ1907" s="1436" t="s">
        <v>745</v>
      </c>
      <c r="RVA1907" s="2165">
        <v>0</v>
      </c>
      <c r="RVB1907" s="2165">
        <v>12106</v>
      </c>
      <c r="RVC1907" s="2166">
        <v>0</v>
      </c>
      <c r="RVD1907" s="1230">
        <f t="shared" si="3643"/>
        <v>0</v>
      </c>
      <c r="RVE1907" s="1193"/>
      <c r="RVF1907" s="1193"/>
      <c r="RVG1907" s="2164" t="s">
        <v>786</v>
      </c>
      <c r="RVH1907" s="1436" t="s">
        <v>745</v>
      </c>
      <c r="RVI1907" s="2165">
        <v>0</v>
      </c>
      <c r="RVJ1907" s="2165">
        <v>12106</v>
      </c>
      <c r="RVK1907" s="2166">
        <v>0</v>
      </c>
      <c r="RVL1907" s="1230">
        <f t="shared" si="3645"/>
        <v>0</v>
      </c>
      <c r="RVM1907" s="1193"/>
      <c r="RVN1907" s="1193"/>
      <c r="RVO1907" s="2164" t="s">
        <v>786</v>
      </c>
      <c r="RVP1907" s="1436" t="s">
        <v>745</v>
      </c>
      <c r="RVQ1907" s="2165">
        <v>0</v>
      </c>
      <c r="RVR1907" s="2165">
        <v>12106</v>
      </c>
      <c r="RVS1907" s="2166">
        <v>0</v>
      </c>
      <c r="RVT1907" s="1230">
        <f t="shared" si="3647"/>
        <v>0</v>
      </c>
      <c r="RVU1907" s="1193"/>
      <c r="RVV1907" s="1193"/>
      <c r="RVW1907" s="2164" t="s">
        <v>786</v>
      </c>
      <c r="RVX1907" s="1436" t="s">
        <v>745</v>
      </c>
      <c r="RVY1907" s="2165">
        <v>0</v>
      </c>
      <c r="RVZ1907" s="2165">
        <v>12106</v>
      </c>
      <c r="RWA1907" s="2166">
        <v>0</v>
      </c>
      <c r="RWB1907" s="1230">
        <f t="shared" si="3649"/>
        <v>0</v>
      </c>
      <c r="RWC1907" s="1193"/>
      <c r="RWD1907" s="1193"/>
      <c r="RWE1907" s="2164" t="s">
        <v>786</v>
      </c>
      <c r="RWF1907" s="1436" t="s">
        <v>745</v>
      </c>
      <c r="RWG1907" s="2165">
        <v>0</v>
      </c>
      <c r="RWH1907" s="2165">
        <v>12106</v>
      </c>
      <c r="RWI1907" s="2166">
        <v>0</v>
      </c>
      <c r="RWJ1907" s="1230">
        <f t="shared" si="3651"/>
        <v>0</v>
      </c>
      <c r="RWK1907" s="1193"/>
      <c r="RWL1907" s="1193"/>
      <c r="RWM1907" s="2164" t="s">
        <v>786</v>
      </c>
      <c r="RWN1907" s="1436" t="s">
        <v>745</v>
      </c>
      <c r="RWO1907" s="2165">
        <v>0</v>
      </c>
      <c r="RWP1907" s="2165">
        <v>12106</v>
      </c>
      <c r="RWQ1907" s="2166">
        <v>0</v>
      </c>
      <c r="RWR1907" s="1230">
        <f t="shared" si="3653"/>
        <v>0</v>
      </c>
      <c r="RWS1907" s="1193"/>
      <c r="RWT1907" s="1193"/>
      <c r="RWU1907" s="2164" t="s">
        <v>786</v>
      </c>
      <c r="RWV1907" s="1436" t="s">
        <v>745</v>
      </c>
      <c r="RWW1907" s="2165">
        <v>0</v>
      </c>
      <c r="RWX1907" s="2165">
        <v>12106</v>
      </c>
      <c r="RWY1907" s="2166">
        <v>0</v>
      </c>
      <c r="RWZ1907" s="1230">
        <f t="shared" si="3655"/>
        <v>0</v>
      </c>
      <c r="RXA1907" s="1193"/>
      <c r="RXB1907" s="1193"/>
      <c r="RXC1907" s="2164" t="s">
        <v>786</v>
      </c>
      <c r="RXD1907" s="1436" t="s">
        <v>745</v>
      </c>
      <c r="RXE1907" s="2165">
        <v>0</v>
      </c>
      <c r="RXF1907" s="2165">
        <v>12106</v>
      </c>
      <c r="RXG1907" s="2166">
        <v>0</v>
      </c>
      <c r="RXH1907" s="1230">
        <f t="shared" si="3657"/>
        <v>0</v>
      </c>
      <c r="RXI1907" s="1193"/>
      <c r="RXJ1907" s="1193"/>
      <c r="RXK1907" s="2164" t="s">
        <v>786</v>
      </c>
      <c r="RXL1907" s="1436" t="s">
        <v>745</v>
      </c>
      <c r="RXM1907" s="2165">
        <v>0</v>
      </c>
      <c r="RXN1907" s="2165">
        <v>12106</v>
      </c>
      <c r="RXO1907" s="2166">
        <v>0</v>
      </c>
      <c r="RXP1907" s="1230">
        <f t="shared" si="3659"/>
        <v>0</v>
      </c>
      <c r="RXQ1907" s="1193"/>
      <c r="RXR1907" s="1193"/>
      <c r="RXS1907" s="2164" t="s">
        <v>786</v>
      </c>
      <c r="RXT1907" s="1436" t="s">
        <v>745</v>
      </c>
      <c r="RXU1907" s="2165">
        <v>0</v>
      </c>
      <c r="RXV1907" s="2165">
        <v>12106</v>
      </c>
      <c r="RXW1907" s="2166">
        <v>0</v>
      </c>
      <c r="RXX1907" s="1230">
        <f t="shared" si="3661"/>
        <v>0</v>
      </c>
      <c r="RXY1907" s="1193"/>
      <c r="RXZ1907" s="1193"/>
      <c r="RYA1907" s="2164" t="s">
        <v>786</v>
      </c>
      <c r="RYB1907" s="1436" t="s">
        <v>745</v>
      </c>
      <c r="RYC1907" s="2165">
        <v>0</v>
      </c>
      <c r="RYD1907" s="2165">
        <v>12106</v>
      </c>
      <c r="RYE1907" s="2166">
        <v>0</v>
      </c>
      <c r="RYF1907" s="1230">
        <f t="shared" si="3663"/>
        <v>0</v>
      </c>
      <c r="RYG1907" s="1193"/>
      <c r="RYH1907" s="1193"/>
      <c r="RYI1907" s="2164" t="s">
        <v>786</v>
      </c>
      <c r="RYJ1907" s="1436" t="s">
        <v>745</v>
      </c>
      <c r="RYK1907" s="2165">
        <v>0</v>
      </c>
      <c r="RYL1907" s="2165">
        <v>12106</v>
      </c>
      <c r="RYM1907" s="2166">
        <v>0</v>
      </c>
      <c r="RYN1907" s="1230">
        <f t="shared" si="3665"/>
        <v>0</v>
      </c>
      <c r="RYO1907" s="1193"/>
      <c r="RYP1907" s="1193"/>
      <c r="RYQ1907" s="2164" t="s">
        <v>786</v>
      </c>
      <c r="RYR1907" s="1436" t="s">
        <v>745</v>
      </c>
      <c r="RYS1907" s="2165">
        <v>0</v>
      </c>
      <c r="RYT1907" s="2165">
        <v>12106</v>
      </c>
      <c r="RYU1907" s="2166">
        <v>0</v>
      </c>
      <c r="RYV1907" s="1230">
        <f t="shared" si="3667"/>
        <v>0</v>
      </c>
      <c r="RYW1907" s="1193"/>
      <c r="RYX1907" s="1193"/>
      <c r="RYY1907" s="2164" t="s">
        <v>786</v>
      </c>
      <c r="RYZ1907" s="1436" t="s">
        <v>745</v>
      </c>
      <c r="RZA1907" s="2165">
        <v>0</v>
      </c>
      <c r="RZB1907" s="2165">
        <v>12106</v>
      </c>
      <c r="RZC1907" s="2166">
        <v>0</v>
      </c>
      <c r="RZD1907" s="1230">
        <f t="shared" si="3669"/>
        <v>0</v>
      </c>
      <c r="RZE1907" s="1193"/>
      <c r="RZF1907" s="1193"/>
      <c r="RZG1907" s="2164" t="s">
        <v>786</v>
      </c>
      <c r="RZH1907" s="1436" t="s">
        <v>745</v>
      </c>
      <c r="RZI1907" s="2165">
        <v>0</v>
      </c>
      <c r="RZJ1907" s="2165">
        <v>12106</v>
      </c>
      <c r="RZK1907" s="2166">
        <v>0</v>
      </c>
      <c r="RZL1907" s="1230">
        <f t="shared" si="3671"/>
        <v>0</v>
      </c>
      <c r="RZM1907" s="1193"/>
      <c r="RZN1907" s="1193"/>
      <c r="RZO1907" s="2164" t="s">
        <v>786</v>
      </c>
      <c r="RZP1907" s="1436" t="s">
        <v>745</v>
      </c>
      <c r="RZQ1907" s="2165">
        <v>0</v>
      </c>
      <c r="RZR1907" s="2165">
        <v>12106</v>
      </c>
      <c r="RZS1907" s="2166">
        <v>0</v>
      </c>
      <c r="RZT1907" s="1230">
        <f t="shared" si="3673"/>
        <v>0</v>
      </c>
      <c r="RZU1907" s="1193"/>
      <c r="RZV1907" s="1193"/>
      <c r="RZW1907" s="2164" t="s">
        <v>786</v>
      </c>
      <c r="RZX1907" s="1436" t="s">
        <v>745</v>
      </c>
      <c r="RZY1907" s="2165">
        <v>0</v>
      </c>
      <c r="RZZ1907" s="2165">
        <v>12106</v>
      </c>
      <c r="SAA1907" s="2166">
        <v>0</v>
      </c>
      <c r="SAB1907" s="1230">
        <f t="shared" si="3675"/>
        <v>0</v>
      </c>
      <c r="SAC1907" s="1193"/>
      <c r="SAD1907" s="1193"/>
      <c r="SAE1907" s="2164" t="s">
        <v>786</v>
      </c>
      <c r="SAF1907" s="1436" t="s">
        <v>745</v>
      </c>
      <c r="SAG1907" s="2165">
        <v>0</v>
      </c>
      <c r="SAH1907" s="2165">
        <v>12106</v>
      </c>
      <c r="SAI1907" s="2166">
        <v>0</v>
      </c>
      <c r="SAJ1907" s="1230">
        <f t="shared" si="3677"/>
        <v>0</v>
      </c>
      <c r="SAK1907" s="1193"/>
      <c r="SAL1907" s="1193"/>
      <c r="SAM1907" s="2164" t="s">
        <v>786</v>
      </c>
      <c r="SAN1907" s="1436" t="s">
        <v>745</v>
      </c>
      <c r="SAO1907" s="2165">
        <v>0</v>
      </c>
      <c r="SAP1907" s="2165">
        <v>12106</v>
      </c>
      <c r="SAQ1907" s="2166">
        <v>0</v>
      </c>
      <c r="SAR1907" s="1230">
        <f t="shared" si="3679"/>
        <v>0</v>
      </c>
      <c r="SAS1907" s="1193"/>
      <c r="SAT1907" s="1193"/>
      <c r="SAU1907" s="2164" t="s">
        <v>786</v>
      </c>
      <c r="SAV1907" s="1436" t="s">
        <v>745</v>
      </c>
      <c r="SAW1907" s="2165">
        <v>0</v>
      </c>
      <c r="SAX1907" s="2165">
        <v>12106</v>
      </c>
      <c r="SAY1907" s="2166">
        <v>0</v>
      </c>
      <c r="SAZ1907" s="1230">
        <f t="shared" si="3681"/>
        <v>0</v>
      </c>
      <c r="SBA1907" s="1193"/>
      <c r="SBB1907" s="1193"/>
      <c r="SBC1907" s="2164" t="s">
        <v>786</v>
      </c>
      <c r="SBD1907" s="1436" t="s">
        <v>745</v>
      </c>
      <c r="SBE1907" s="2165">
        <v>0</v>
      </c>
      <c r="SBF1907" s="2165">
        <v>12106</v>
      </c>
      <c r="SBG1907" s="2166">
        <v>0</v>
      </c>
      <c r="SBH1907" s="1230">
        <f t="shared" si="3683"/>
        <v>0</v>
      </c>
      <c r="SBI1907" s="1193"/>
      <c r="SBJ1907" s="1193"/>
      <c r="SBK1907" s="2164" t="s">
        <v>786</v>
      </c>
      <c r="SBL1907" s="1436" t="s">
        <v>745</v>
      </c>
      <c r="SBM1907" s="2165">
        <v>0</v>
      </c>
      <c r="SBN1907" s="2165">
        <v>12106</v>
      </c>
      <c r="SBO1907" s="2166">
        <v>0</v>
      </c>
      <c r="SBP1907" s="1230">
        <f t="shared" si="3685"/>
        <v>0</v>
      </c>
      <c r="SBQ1907" s="1193"/>
      <c r="SBR1907" s="1193"/>
      <c r="SBS1907" s="2164" t="s">
        <v>786</v>
      </c>
      <c r="SBT1907" s="1436" t="s">
        <v>745</v>
      </c>
      <c r="SBU1907" s="2165">
        <v>0</v>
      </c>
      <c r="SBV1907" s="2165">
        <v>12106</v>
      </c>
      <c r="SBW1907" s="2166">
        <v>0</v>
      </c>
      <c r="SBX1907" s="1230">
        <f t="shared" si="3687"/>
        <v>0</v>
      </c>
      <c r="SBY1907" s="1193"/>
      <c r="SBZ1907" s="1193"/>
      <c r="SCA1907" s="2164" t="s">
        <v>786</v>
      </c>
      <c r="SCB1907" s="1436" t="s">
        <v>745</v>
      </c>
      <c r="SCC1907" s="2165">
        <v>0</v>
      </c>
      <c r="SCD1907" s="2165">
        <v>12106</v>
      </c>
      <c r="SCE1907" s="2166">
        <v>0</v>
      </c>
      <c r="SCF1907" s="1230">
        <f t="shared" si="3689"/>
        <v>0</v>
      </c>
      <c r="SCG1907" s="1193"/>
      <c r="SCH1907" s="1193"/>
      <c r="SCI1907" s="2164" t="s">
        <v>786</v>
      </c>
      <c r="SCJ1907" s="1436" t="s">
        <v>745</v>
      </c>
      <c r="SCK1907" s="2165">
        <v>0</v>
      </c>
      <c r="SCL1907" s="2165">
        <v>12106</v>
      </c>
      <c r="SCM1907" s="2166">
        <v>0</v>
      </c>
      <c r="SCN1907" s="1230">
        <f t="shared" si="3691"/>
        <v>0</v>
      </c>
      <c r="SCO1907" s="1193"/>
      <c r="SCP1907" s="1193"/>
      <c r="SCQ1907" s="2164" t="s">
        <v>786</v>
      </c>
      <c r="SCR1907" s="1436" t="s">
        <v>745</v>
      </c>
      <c r="SCS1907" s="2165">
        <v>0</v>
      </c>
      <c r="SCT1907" s="2165">
        <v>12106</v>
      </c>
      <c r="SCU1907" s="2166">
        <v>0</v>
      </c>
      <c r="SCV1907" s="1230">
        <f t="shared" si="3693"/>
        <v>0</v>
      </c>
      <c r="SCW1907" s="1193"/>
      <c r="SCX1907" s="1193"/>
      <c r="SCY1907" s="2164" t="s">
        <v>786</v>
      </c>
      <c r="SCZ1907" s="1436" t="s">
        <v>745</v>
      </c>
      <c r="SDA1907" s="2165">
        <v>0</v>
      </c>
      <c r="SDB1907" s="2165">
        <v>12106</v>
      </c>
      <c r="SDC1907" s="2166">
        <v>0</v>
      </c>
      <c r="SDD1907" s="1230">
        <f t="shared" si="3695"/>
        <v>0</v>
      </c>
      <c r="SDE1907" s="1193"/>
      <c r="SDF1907" s="1193"/>
      <c r="SDG1907" s="2164" t="s">
        <v>786</v>
      </c>
      <c r="SDH1907" s="1436" t="s">
        <v>745</v>
      </c>
      <c r="SDI1907" s="2165">
        <v>0</v>
      </c>
      <c r="SDJ1907" s="2165">
        <v>12106</v>
      </c>
      <c r="SDK1907" s="2166">
        <v>0</v>
      </c>
      <c r="SDL1907" s="1230">
        <f t="shared" si="3697"/>
        <v>0</v>
      </c>
      <c r="SDM1907" s="1193"/>
      <c r="SDN1907" s="1193"/>
      <c r="SDO1907" s="2164" t="s">
        <v>786</v>
      </c>
      <c r="SDP1907" s="1436" t="s">
        <v>745</v>
      </c>
      <c r="SDQ1907" s="2165">
        <v>0</v>
      </c>
      <c r="SDR1907" s="2165">
        <v>12106</v>
      </c>
      <c r="SDS1907" s="2166">
        <v>0</v>
      </c>
      <c r="SDT1907" s="1230">
        <f t="shared" si="3699"/>
        <v>0</v>
      </c>
      <c r="SDU1907" s="1193"/>
      <c r="SDV1907" s="1193"/>
      <c r="SDW1907" s="2164" t="s">
        <v>786</v>
      </c>
      <c r="SDX1907" s="1436" t="s">
        <v>745</v>
      </c>
      <c r="SDY1907" s="2165">
        <v>0</v>
      </c>
      <c r="SDZ1907" s="2165">
        <v>12106</v>
      </c>
      <c r="SEA1907" s="2166">
        <v>0</v>
      </c>
      <c r="SEB1907" s="1230">
        <f t="shared" si="3701"/>
        <v>0</v>
      </c>
      <c r="SEC1907" s="1193"/>
      <c r="SED1907" s="1193"/>
      <c r="SEE1907" s="2164" t="s">
        <v>786</v>
      </c>
      <c r="SEF1907" s="1436" t="s">
        <v>745</v>
      </c>
      <c r="SEG1907" s="2165">
        <v>0</v>
      </c>
      <c r="SEH1907" s="2165">
        <v>12106</v>
      </c>
      <c r="SEI1907" s="2166">
        <v>0</v>
      </c>
      <c r="SEJ1907" s="1230">
        <f t="shared" si="3703"/>
        <v>0</v>
      </c>
      <c r="SEK1907" s="1193"/>
      <c r="SEL1907" s="1193"/>
      <c r="SEM1907" s="2164" t="s">
        <v>786</v>
      </c>
      <c r="SEN1907" s="1436" t="s">
        <v>745</v>
      </c>
      <c r="SEO1907" s="2165">
        <v>0</v>
      </c>
      <c r="SEP1907" s="2165">
        <v>12106</v>
      </c>
      <c r="SEQ1907" s="2166">
        <v>0</v>
      </c>
      <c r="SER1907" s="1230">
        <f t="shared" si="3705"/>
        <v>0</v>
      </c>
      <c r="SES1907" s="1193"/>
      <c r="SET1907" s="1193"/>
      <c r="SEU1907" s="2164" t="s">
        <v>786</v>
      </c>
      <c r="SEV1907" s="1436" t="s">
        <v>745</v>
      </c>
      <c r="SEW1907" s="2165">
        <v>0</v>
      </c>
      <c r="SEX1907" s="2165">
        <v>12106</v>
      </c>
      <c r="SEY1907" s="2166">
        <v>0</v>
      </c>
      <c r="SEZ1907" s="1230">
        <f t="shared" si="3707"/>
        <v>0</v>
      </c>
      <c r="SFA1907" s="1193"/>
      <c r="SFB1907" s="1193"/>
      <c r="SFC1907" s="2164" t="s">
        <v>786</v>
      </c>
      <c r="SFD1907" s="1436" t="s">
        <v>745</v>
      </c>
      <c r="SFE1907" s="2165">
        <v>0</v>
      </c>
      <c r="SFF1907" s="2165">
        <v>12106</v>
      </c>
      <c r="SFG1907" s="2166">
        <v>0</v>
      </c>
      <c r="SFH1907" s="1230">
        <f t="shared" si="3709"/>
        <v>0</v>
      </c>
      <c r="SFI1907" s="1193"/>
      <c r="SFJ1907" s="1193"/>
      <c r="SFK1907" s="2164" t="s">
        <v>786</v>
      </c>
      <c r="SFL1907" s="1436" t="s">
        <v>745</v>
      </c>
      <c r="SFM1907" s="2165">
        <v>0</v>
      </c>
      <c r="SFN1907" s="2165">
        <v>12106</v>
      </c>
      <c r="SFO1907" s="2166">
        <v>0</v>
      </c>
      <c r="SFP1907" s="1230">
        <f t="shared" si="3711"/>
        <v>0</v>
      </c>
      <c r="SFQ1907" s="1193"/>
      <c r="SFR1907" s="1193"/>
      <c r="SFS1907" s="2164" t="s">
        <v>786</v>
      </c>
      <c r="SFT1907" s="1436" t="s">
        <v>745</v>
      </c>
      <c r="SFU1907" s="2165">
        <v>0</v>
      </c>
      <c r="SFV1907" s="2165">
        <v>12106</v>
      </c>
      <c r="SFW1907" s="2166">
        <v>0</v>
      </c>
      <c r="SFX1907" s="1230">
        <f t="shared" si="3713"/>
        <v>0</v>
      </c>
      <c r="SFY1907" s="1193"/>
      <c r="SFZ1907" s="1193"/>
      <c r="SGA1907" s="2164" t="s">
        <v>786</v>
      </c>
      <c r="SGB1907" s="1436" t="s">
        <v>745</v>
      </c>
      <c r="SGC1907" s="2165">
        <v>0</v>
      </c>
      <c r="SGD1907" s="2165">
        <v>12106</v>
      </c>
      <c r="SGE1907" s="2166">
        <v>0</v>
      </c>
      <c r="SGF1907" s="1230">
        <f t="shared" si="3715"/>
        <v>0</v>
      </c>
      <c r="SGG1907" s="1193"/>
      <c r="SGH1907" s="1193"/>
      <c r="SGI1907" s="2164" t="s">
        <v>786</v>
      </c>
      <c r="SGJ1907" s="1436" t="s">
        <v>745</v>
      </c>
      <c r="SGK1907" s="2165">
        <v>0</v>
      </c>
      <c r="SGL1907" s="2165">
        <v>12106</v>
      </c>
      <c r="SGM1907" s="2166">
        <v>0</v>
      </c>
      <c r="SGN1907" s="1230">
        <f t="shared" si="3717"/>
        <v>0</v>
      </c>
      <c r="SGO1907" s="1193"/>
      <c r="SGP1907" s="1193"/>
      <c r="SGQ1907" s="2164" t="s">
        <v>786</v>
      </c>
      <c r="SGR1907" s="1436" t="s">
        <v>745</v>
      </c>
      <c r="SGS1907" s="2165">
        <v>0</v>
      </c>
      <c r="SGT1907" s="2165">
        <v>12106</v>
      </c>
      <c r="SGU1907" s="2166">
        <v>0</v>
      </c>
      <c r="SGV1907" s="1230">
        <f t="shared" si="3719"/>
        <v>0</v>
      </c>
      <c r="SGW1907" s="1193"/>
      <c r="SGX1907" s="1193"/>
      <c r="SGY1907" s="2164" t="s">
        <v>786</v>
      </c>
      <c r="SGZ1907" s="1436" t="s">
        <v>745</v>
      </c>
      <c r="SHA1907" s="2165">
        <v>0</v>
      </c>
      <c r="SHB1907" s="2165">
        <v>12106</v>
      </c>
      <c r="SHC1907" s="2166">
        <v>0</v>
      </c>
      <c r="SHD1907" s="1230">
        <f t="shared" si="3721"/>
        <v>0</v>
      </c>
      <c r="SHE1907" s="1193"/>
      <c r="SHF1907" s="1193"/>
      <c r="SHG1907" s="2164" t="s">
        <v>786</v>
      </c>
      <c r="SHH1907" s="1436" t="s">
        <v>745</v>
      </c>
      <c r="SHI1907" s="2165">
        <v>0</v>
      </c>
      <c r="SHJ1907" s="2165">
        <v>12106</v>
      </c>
      <c r="SHK1907" s="2166">
        <v>0</v>
      </c>
      <c r="SHL1907" s="1230">
        <f t="shared" si="3723"/>
        <v>0</v>
      </c>
      <c r="SHM1907" s="1193"/>
      <c r="SHN1907" s="1193"/>
      <c r="SHO1907" s="2164" t="s">
        <v>786</v>
      </c>
      <c r="SHP1907" s="1436" t="s">
        <v>745</v>
      </c>
      <c r="SHQ1907" s="2165">
        <v>0</v>
      </c>
      <c r="SHR1907" s="2165">
        <v>12106</v>
      </c>
      <c r="SHS1907" s="2166">
        <v>0</v>
      </c>
      <c r="SHT1907" s="1230">
        <f t="shared" si="3725"/>
        <v>0</v>
      </c>
      <c r="SHU1907" s="1193"/>
      <c r="SHV1907" s="1193"/>
      <c r="SHW1907" s="2164" t="s">
        <v>786</v>
      </c>
      <c r="SHX1907" s="1436" t="s">
        <v>745</v>
      </c>
      <c r="SHY1907" s="2165">
        <v>0</v>
      </c>
      <c r="SHZ1907" s="2165">
        <v>12106</v>
      </c>
      <c r="SIA1907" s="2166">
        <v>0</v>
      </c>
      <c r="SIB1907" s="1230">
        <f t="shared" si="3727"/>
        <v>0</v>
      </c>
      <c r="SIC1907" s="1193"/>
      <c r="SID1907" s="1193"/>
      <c r="SIE1907" s="2164" t="s">
        <v>786</v>
      </c>
      <c r="SIF1907" s="1436" t="s">
        <v>745</v>
      </c>
      <c r="SIG1907" s="2165">
        <v>0</v>
      </c>
      <c r="SIH1907" s="2165">
        <v>12106</v>
      </c>
      <c r="SII1907" s="2166">
        <v>0</v>
      </c>
      <c r="SIJ1907" s="1230">
        <f t="shared" si="3729"/>
        <v>0</v>
      </c>
      <c r="SIK1907" s="1193"/>
      <c r="SIL1907" s="1193"/>
      <c r="SIM1907" s="2164" t="s">
        <v>786</v>
      </c>
      <c r="SIN1907" s="1436" t="s">
        <v>745</v>
      </c>
      <c r="SIO1907" s="2165">
        <v>0</v>
      </c>
      <c r="SIP1907" s="2165">
        <v>12106</v>
      </c>
      <c r="SIQ1907" s="2166">
        <v>0</v>
      </c>
      <c r="SIR1907" s="1230">
        <f t="shared" si="3731"/>
        <v>0</v>
      </c>
      <c r="SIS1907" s="1193"/>
      <c r="SIT1907" s="1193"/>
      <c r="SIU1907" s="2164" t="s">
        <v>786</v>
      </c>
      <c r="SIV1907" s="1436" t="s">
        <v>745</v>
      </c>
      <c r="SIW1907" s="2165">
        <v>0</v>
      </c>
      <c r="SIX1907" s="2165">
        <v>12106</v>
      </c>
      <c r="SIY1907" s="2166">
        <v>0</v>
      </c>
      <c r="SIZ1907" s="1230">
        <f t="shared" si="3733"/>
        <v>0</v>
      </c>
      <c r="SJA1907" s="1193"/>
      <c r="SJB1907" s="1193"/>
      <c r="SJC1907" s="2164" t="s">
        <v>786</v>
      </c>
      <c r="SJD1907" s="1436" t="s">
        <v>745</v>
      </c>
      <c r="SJE1907" s="2165">
        <v>0</v>
      </c>
      <c r="SJF1907" s="2165">
        <v>12106</v>
      </c>
      <c r="SJG1907" s="2166">
        <v>0</v>
      </c>
      <c r="SJH1907" s="1230">
        <f t="shared" si="3735"/>
        <v>0</v>
      </c>
      <c r="SJI1907" s="1193"/>
      <c r="SJJ1907" s="1193"/>
      <c r="SJK1907" s="2164" t="s">
        <v>786</v>
      </c>
      <c r="SJL1907" s="1436" t="s">
        <v>745</v>
      </c>
      <c r="SJM1907" s="2165">
        <v>0</v>
      </c>
      <c r="SJN1907" s="2165">
        <v>12106</v>
      </c>
      <c r="SJO1907" s="2166">
        <v>0</v>
      </c>
      <c r="SJP1907" s="1230">
        <f t="shared" si="3737"/>
        <v>0</v>
      </c>
      <c r="SJQ1907" s="1193"/>
      <c r="SJR1907" s="1193"/>
      <c r="SJS1907" s="2164" t="s">
        <v>786</v>
      </c>
      <c r="SJT1907" s="1436" t="s">
        <v>745</v>
      </c>
      <c r="SJU1907" s="2165">
        <v>0</v>
      </c>
      <c r="SJV1907" s="2165">
        <v>12106</v>
      </c>
      <c r="SJW1907" s="2166">
        <v>0</v>
      </c>
      <c r="SJX1907" s="1230">
        <f t="shared" si="3739"/>
        <v>0</v>
      </c>
      <c r="SJY1907" s="1193"/>
      <c r="SJZ1907" s="1193"/>
      <c r="SKA1907" s="2164" t="s">
        <v>786</v>
      </c>
      <c r="SKB1907" s="1436" t="s">
        <v>745</v>
      </c>
      <c r="SKC1907" s="2165">
        <v>0</v>
      </c>
      <c r="SKD1907" s="2165">
        <v>12106</v>
      </c>
      <c r="SKE1907" s="2166">
        <v>0</v>
      </c>
      <c r="SKF1907" s="1230">
        <f t="shared" si="3741"/>
        <v>0</v>
      </c>
      <c r="SKG1907" s="1193"/>
      <c r="SKH1907" s="1193"/>
      <c r="SKI1907" s="2164" t="s">
        <v>786</v>
      </c>
      <c r="SKJ1907" s="1436" t="s">
        <v>745</v>
      </c>
      <c r="SKK1907" s="2165">
        <v>0</v>
      </c>
      <c r="SKL1907" s="2165">
        <v>12106</v>
      </c>
      <c r="SKM1907" s="2166">
        <v>0</v>
      </c>
      <c r="SKN1907" s="1230">
        <f t="shared" si="3743"/>
        <v>0</v>
      </c>
      <c r="SKO1907" s="1193"/>
      <c r="SKP1907" s="1193"/>
      <c r="SKQ1907" s="2164" t="s">
        <v>786</v>
      </c>
      <c r="SKR1907" s="1436" t="s">
        <v>745</v>
      </c>
      <c r="SKS1907" s="2165">
        <v>0</v>
      </c>
      <c r="SKT1907" s="2165">
        <v>12106</v>
      </c>
      <c r="SKU1907" s="2166">
        <v>0</v>
      </c>
      <c r="SKV1907" s="1230">
        <f t="shared" si="3745"/>
        <v>0</v>
      </c>
      <c r="SKW1907" s="1193"/>
      <c r="SKX1907" s="1193"/>
      <c r="SKY1907" s="2164" t="s">
        <v>786</v>
      </c>
      <c r="SKZ1907" s="1436" t="s">
        <v>745</v>
      </c>
      <c r="SLA1907" s="2165">
        <v>0</v>
      </c>
      <c r="SLB1907" s="2165">
        <v>12106</v>
      </c>
      <c r="SLC1907" s="2166">
        <v>0</v>
      </c>
      <c r="SLD1907" s="1230">
        <f t="shared" si="3747"/>
        <v>0</v>
      </c>
      <c r="SLE1907" s="1193"/>
      <c r="SLF1907" s="1193"/>
      <c r="SLG1907" s="2164" t="s">
        <v>786</v>
      </c>
      <c r="SLH1907" s="1436" t="s">
        <v>745</v>
      </c>
      <c r="SLI1907" s="2165">
        <v>0</v>
      </c>
      <c r="SLJ1907" s="2165">
        <v>12106</v>
      </c>
      <c r="SLK1907" s="2166">
        <v>0</v>
      </c>
      <c r="SLL1907" s="1230">
        <f t="shared" si="3749"/>
        <v>0</v>
      </c>
      <c r="SLM1907" s="1193"/>
      <c r="SLN1907" s="1193"/>
      <c r="SLO1907" s="2164" t="s">
        <v>786</v>
      </c>
      <c r="SLP1907" s="1436" t="s">
        <v>745</v>
      </c>
      <c r="SLQ1907" s="2165">
        <v>0</v>
      </c>
      <c r="SLR1907" s="2165">
        <v>12106</v>
      </c>
      <c r="SLS1907" s="2166">
        <v>0</v>
      </c>
      <c r="SLT1907" s="1230">
        <f t="shared" si="3751"/>
        <v>0</v>
      </c>
      <c r="SLU1907" s="1193"/>
      <c r="SLV1907" s="1193"/>
      <c r="SLW1907" s="2164" t="s">
        <v>786</v>
      </c>
      <c r="SLX1907" s="1436" t="s">
        <v>745</v>
      </c>
      <c r="SLY1907" s="2165">
        <v>0</v>
      </c>
      <c r="SLZ1907" s="2165">
        <v>12106</v>
      </c>
      <c r="SMA1907" s="2166">
        <v>0</v>
      </c>
      <c r="SMB1907" s="1230">
        <f t="shared" si="3753"/>
        <v>0</v>
      </c>
      <c r="SMC1907" s="1193"/>
      <c r="SMD1907" s="1193"/>
      <c r="SME1907" s="2164" t="s">
        <v>786</v>
      </c>
      <c r="SMF1907" s="1436" t="s">
        <v>745</v>
      </c>
      <c r="SMG1907" s="2165">
        <v>0</v>
      </c>
      <c r="SMH1907" s="2165">
        <v>12106</v>
      </c>
      <c r="SMI1907" s="2166">
        <v>0</v>
      </c>
      <c r="SMJ1907" s="1230">
        <f t="shared" si="3755"/>
        <v>0</v>
      </c>
      <c r="SMK1907" s="1193"/>
      <c r="SML1907" s="1193"/>
      <c r="SMM1907" s="2164" t="s">
        <v>786</v>
      </c>
      <c r="SMN1907" s="1436" t="s">
        <v>745</v>
      </c>
      <c r="SMO1907" s="2165">
        <v>0</v>
      </c>
      <c r="SMP1907" s="2165">
        <v>12106</v>
      </c>
      <c r="SMQ1907" s="2166">
        <v>0</v>
      </c>
      <c r="SMR1907" s="1230">
        <f t="shared" si="3757"/>
        <v>0</v>
      </c>
      <c r="SMS1907" s="1193"/>
      <c r="SMT1907" s="1193"/>
      <c r="SMU1907" s="2164" t="s">
        <v>786</v>
      </c>
      <c r="SMV1907" s="1436" t="s">
        <v>745</v>
      </c>
      <c r="SMW1907" s="2165">
        <v>0</v>
      </c>
      <c r="SMX1907" s="2165">
        <v>12106</v>
      </c>
      <c r="SMY1907" s="2166">
        <v>0</v>
      </c>
      <c r="SMZ1907" s="1230">
        <f t="shared" si="3759"/>
        <v>0</v>
      </c>
      <c r="SNA1907" s="1193"/>
      <c r="SNB1907" s="1193"/>
      <c r="SNC1907" s="2164" t="s">
        <v>786</v>
      </c>
      <c r="SND1907" s="1436" t="s">
        <v>745</v>
      </c>
      <c r="SNE1907" s="2165">
        <v>0</v>
      </c>
      <c r="SNF1907" s="2165">
        <v>12106</v>
      </c>
      <c r="SNG1907" s="2166">
        <v>0</v>
      </c>
      <c r="SNH1907" s="1230">
        <f t="shared" si="3761"/>
        <v>0</v>
      </c>
      <c r="SNI1907" s="1193"/>
      <c r="SNJ1907" s="1193"/>
      <c r="SNK1907" s="2164" t="s">
        <v>786</v>
      </c>
      <c r="SNL1907" s="1436" t="s">
        <v>745</v>
      </c>
      <c r="SNM1907" s="2165">
        <v>0</v>
      </c>
      <c r="SNN1907" s="2165">
        <v>12106</v>
      </c>
      <c r="SNO1907" s="2166">
        <v>0</v>
      </c>
      <c r="SNP1907" s="1230">
        <f t="shared" si="3763"/>
        <v>0</v>
      </c>
      <c r="SNQ1907" s="1193"/>
      <c r="SNR1907" s="1193"/>
      <c r="SNS1907" s="2164" t="s">
        <v>786</v>
      </c>
      <c r="SNT1907" s="1436" t="s">
        <v>745</v>
      </c>
      <c r="SNU1907" s="2165">
        <v>0</v>
      </c>
      <c r="SNV1907" s="2165">
        <v>12106</v>
      </c>
      <c r="SNW1907" s="2166">
        <v>0</v>
      </c>
      <c r="SNX1907" s="1230">
        <f t="shared" si="3765"/>
        <v>0</v>
      </c>
      <c r="SNY1907" s="1193"/>
      <c r="SNZ1907" s="1193"/>
      <c r="SOA1907" s="2164" t="s">
        <v>786</v>
      </c>
      <c r="SOB1907" s="1436" t="s">
        <v>745</v>
      </c>
      <c r="SOC1907" s="2165">
        <v>0</v>
      </c>
      <c r="SOD1907" s="2165">
        <v>12106</v>
      </c>
      <c r="SOE1907" s="2166">
        <v>0</v>
      </c>
      <c r="SOF1907" s="1230">
        <f t="shared" si="3767"/>
        <v>0</v>
      </c>
      <c r="SOG1907" s="1193"/>
      <c r="SOH1907" s="1193"/>
      <c r="SOI1907" s="2164" t="s">
        <v>786</v>
      </c>
      <c r="SOJ1907" s="1436" t="s">
        <v>745</v>
      </c>
      <c r="SOK1907" s="2165">
        <v>0</v>
      </c>
      <c r="SOL1907" s="2165">
        <v>12106</v>
      </c>
      <c r="SOM1907" s="2166">
        <v>0</v>
      </c>
      <c r="SON1907" s="1230">
        <f t="shared" si="3769"/>
        <v>0</v>
      </c>
      <c r="SOO1907" s="1193"/>
      <c r="SOP1907" s="1193"/>
      <c r="SOQ1907" s="2164" t="s">
        <v>786</v>
      </c>
      <c r="SOR1907" s="1436" t="s">
        <v>745</v>
      </c>
      <c r="SOS1907" s="2165">
        <v>0</v>
      </c>
      <c r="SOT1907" s="2165">
        <v>12106</v>
      </c>
      <c r="SOU1907" s="2166">
        <v>0</v>
      </c>
      <c r="SOV1907" s="1230">
        <f t="shared" si="3771"/>
        <v>0</v>
      </c>
      <c r="SOW1907" s="1193"/>
      <c r="SOX1907" s="1193"/>
      <c r="SOY1907" s="2164" t="s">
        <v>786</v>
      </c>
      <c r="SOZ1907" s="1436" t="s">
        <v>745</v>
      </c>
      <c r="SPA1907" s="2165">
        <v>0</v>
      </c>
      <c r="SPB1907" s="2165">
        <v>12106</v>
      </c>
      <c r="SPC1907" s="2166">
        <v>0</v>
      </c>
      <c r="SPD1907" s="1230">
        <f t="shared" si="3773"/>
        <v>0</v>
      </c>
      <c r="SPE1907" s="1193"/>
      <c r="SPF1907" s="1193"/>
      <c r="SPG1907" s="2164" t="s">
        <v>786</v>
      </c>
      <c r="SPH1907" s="1436" t="s">
        <v>745</v>
      </c>
      <c r="SPI1907" s="2165">
        <v>0</v>
      </c>
      <c r="SPJ1907" s="2165">
        <v>12106</v>
      </c>
      <c r="SPK1907" s="2166">
        <v>0</v>
      </c>
      <c r="SPL1907" s="1230">
        <f t="shared" si="3775"/>
        <v>0</v>
      </c>
      <c r="SPM1907" s="1193"/>
      <c r="SPN1907" s="1193"/>
      <c r="SPO1907" s="2164" t="s">
        <v>786</v>
      </c>
      <c r="SPP1907" s="1436" t="s">
        <v>745</v>
      </c>
      <c r="SPQ1907" s="2165">
        <v>0</v>
      </c>
      <c r="SPR1907" s="2165">
        <v>12106</v>
      </c>
      <c r="SPS1907" s="2166">
        <v>0</v>
      </c>
      <c r="SPT1907" s="1230">
        <f t="shared" si="3777"/>
        <v>0</v>
      </c>
      <c r="SPU1907" s="1193"/>
      <c r="SPV1907" s="1193"/>
      <c r="SPW1907" s="2164" t="s">
        <v>786</v>
      </c>
      <c r="SPX1907" s="1436" t="s">
        <v>745</v>
      </c>
      <c r="SPY1907" s="2165">
        <v>0</v>
      </c>
      <c r="SPZ1907" s="2165">
        <v>12106</v>
      </c>
      <c r="SQA1907" s="2166">
        <v>0</v>
      </c>
      <c r="SQB1907" s="1230">
        <f t="shared" si="3779"/>
        <v>0</v>
      </c>
      <c r="SQC1907" s="1193"/>
      <c r="SQD1907" s="1193"/>
      <c r="SQE1907" s="2164" t="s">
        <v>786</v>
      </c>
      <c r="SQF1907" s="1436" t="s">
        <v>745</v>
      </c>
      <c r="SQG1907" s="2165">
        <v>0</v>
      </c>
      <c r="SQH1907" s="2165">
        <v>12106</v>
      </c>
      <c r="SQI1907" s="2166">
        <v>0</v>
      </c>
      <c r="SQJ1907" s="1230">
        <f t="shared" si="3781"/>
        <v>0</v>
      </c>
      <c r="SQK1907" s="1193"/>
      <c r="SQL1907" s="1193"/>
      <c r="SQM1907" s="2164" t="s">
        <v>786</v>
      </c>
      <c r="SQN1907" s="1436" t="s">
        <v>745</v>
      </c>
      <c r="SQO1907" s="2165">
        <v>0</v>
      </c>
      <c r="SQP1907" s="2165">
        <v>12106</v>
      </c>
      <c r="SQQ1907" s="2166">
        <v>0</v>
      </c>
      <c r="SQR1907" s="1230">
        <f t="shared" si="3783"/>
        <v>0</v>
      </c>
      <c r="SQS1907" s="1193"/>
      <c r="SQT1907" s="1193"/>
      <c r="SQU1907" s="2164" t="s">
        <v>786</v>
      </c>
      <c r="SQV1907" s="1436" t="s">
        <v>745</v>
      </c>
      <c r="SQW1907" s="2165">
        <v>0</v>
      </c>
      <c r="SQX1907" s="2165">
        <v>12106</v>
      </c>
      <c r="SQY1907" s="2166">
        <v>0</v>
      </c>
      <c r="SQZ1907" s="1230">
        <f t="shared" si="3785"/>
        <v>0</v>
      </c>
      <c r="SRA1907" s="1193"/>
      <c r="SRB1907" s="1193"/>
      <c r="SRC1907" s="2164" t="s">
        <v>786</v>
      </c>
      <c r="SRD1907" s="1436" t="s">
        <v>745</v>
      </c>
      <c r="SRE1907" s="2165">
        <v>0</v>
      </c>
      <c r="SRF1907" s="2165">
        <v>12106</v>
      </c>
      <c r="SRG1907" s="2166">
        <v>0</v>
      </c>
      <c r="SRH1907" s="1230">
        <f t="shared" si="3787"/>
        <v>0</v>
      </c>
      <c r="SRI1907" s="1193"/>
      <c r="SRJ1907" s="1193"/>
      <c r="SRK1907" s="2164" t="s">
        <v>786</v>
      </c>
      <c r="SRL1907" s="1436" t="s">
        <v>745</v>
      </c>
      <c r="SRM1907" s="2165">
        <v>0</v>
      </c>
      <c r="SRN1907" s="2165">
        <v>12106</v>
      </c>
      <c r="SRO1907" s="2166">
        <v>0</v>
      </c>
      <c r="SRP1907" s="1230">
        <f t="shared" si="3789"/>
        <v>0</v>
      </c>
      <c r="SRQ1907" s="1193"/>
      <c r="SRR1907" s="1193"/>
      <c r="SRS1907" s="2164" t="s">
        <v>786</v>
      </c>
      <c r="SRT1907" s="1436" t="s">
        <v>745</v>
      </c>
      <c r="SRU1907" s="2165">
        <v>0</v>
      </c>
      <c r="SRV1907" s="2165">
        <v>12106</v>
      </c>
      <c r="SRW1907" s="2166">
        <v>0</v>
      </c>
      <c r="SRX1907" s="1230">
        <f t="shared" si="3791"/>
        <v>0</v>
      </c>
      <c r="SRY1907" s="1193"/>
      <c r="SRZ1907" s="1193"/>
      <c r="SSA1907" s="2164" t="s">
        <v>786</v>
      </c>
      <c r="SSB1907" s="1436" t="s">
        <v>745</v>
      </c>
      <c r="SSC1907" s="2165">
        <v>0</v>
      </c>
      <c r="SSD1907" s="2165">
        <v>12106</v>
      </c>
      <c r="SSE1907" s="2166">
        <v>0</v>
      </c>
      <c r="SSF1907" s="1230">
        <f t="shared" si="3793"/>
        <v>0</v>
      </c>
      <c r="SSG1907" s="1193"/>
      <c r="SSH1907" s="1193"/>
      <c r="SSI1907" s="2164" t="s">
        <v>786</v>
      </c>
      <c r="SSJ1907" s="1436" t="s">
        <v>745</v>
      </c>
      <c r="SSK1907" s="2165">
        <v>0</v>
      </c>
      <c r="SSL1907" s="2165">
        <v>12106</v>
      </c>
      <c r="SSM1907" s="2166">
        <v>0</v>
      </c>
      <c r="SSN1907" s="1230">
        <f t="shared" si="3795"/>
        <v>0</v>
      </c>
      <c r="SSO1907" s="1193"/>
      <c r="SSP1907" s="1193"/>
      <c r="SSQ1907" s="2164" t="s">
        <v>786</v>
      </c>
      <c r="SSR1907" s="1436" t="s">
        <v>745</v>
      </c>
      <c r="SSS1907" s="2165">
        <v>0</v>
      </c>
      <c r="SST1907" s="2165">
        <v>12106</v>
      </c>
      <c r="SSU1907" s="2166">
        <v>0</v>
      </c>
      <c r="SSV1907" s="1230">
        <f t="shared" si="3797"/>
        <v>0</v>
      </c>
      <c r="SSW1907" s="1193"/>
      <c r="SSX1907" s="1193"/>
      <c r="SSY1907" s="2164" t="s">
        <v>786</v>
      </c>
      <c r="SSZ1907" s="1436" t="s">
        <v>745</v>
      </c>
      <c r="STA1907" s="2165">
        <v>0</v>
      </c>
      <c r="STB1907" s="2165">
        <v>12106</v>
      </c>
      <c r="STC1907" s="2166">
        <v>0</v>
      </c>
      <c r="STD1907" s="1230">
        <f t="shared" si="3799"/>
        <v>0</v>
      </c>
      <c r="STE1907" s="1193"/>
      <c r="STF1907" s="1193"/>
      <c r="STG1907" s="2164" t="s">
        <v>786</v>
      </c>
      <c r="STH1907" s="1436" t="s">
        <v>745</v>
      </c>
      <c r="STI1907" s="2165">
        <v>0</v>
      </c>
      <c r="STJ1907" s="2165">
        <v>12106</v>
      </c>
      <c r="STK1907" s="2166">
        <v>0</v>
      </c>
      <c r="STL1907" s="1230">
        <f t="shared" si="3801"/>
        <v>0</v>
      </c>
      <c r="STM1907" s="1193"/>
      <c r="STN1907" s="1193"/>
      <c r="STO1907" s="2164" t="s">
        <v>786</v>
      </c>
      <c r="STP1907" s="1436" t="s">
        <v>745</v>
      </c>
      <c r="STQ1907" s="2165">
        <v>0</v>
      </c>
      <c r="STR1907" s="2165">
        <v>12106</v>
      </c>
      <c r="STS1907" s="2166">
        <v>0</v>
      </c>
      <c r="STT1907" s="1230">
        <f t="shared" si="3803"/>
        <v>0</v>
      </c>
      <c r="STU1907" s="1193"/>
      <c r="STV1907" s="1193"/>
      <c r="STW1907" s="2164" t="s">
        <v>786</v>
      </c>
      <c r="STX1907" s="1436" t="s">
        <v>745</v>
      </c>
      <c r="STY1907" s="2165">
        <v>0</v>
      </c>
      <c r="STZ1907" s="2165">
        <v>12106</v>
      </c>
      <c r="SUA1907" s="2166">
        <v>0</v>
      </c>
      <c r="SUB1907" s="1230">
        <f t="shared" si="3805"/>
        <v>0</v>
      </c>
      <c r="SUC1907" s="1193"/>
      <c r="SUD1907" s="1193"/>
      <c r="SUE1907" s="2164" t="s">
        <v>786</v>
      </c>
      <c r="SUF1907" s="1436" t="s">
        <v>745</v>
      </c>
      <c r="SUG1907" s="2165">
        <v>0</v>
      </c>
      <c r="SUH1907" s="2165">
        <v>12106</v>
      </c>
      <c r="SUI1907" s="2166">
        <v>0</v>
      </c>
      <c r="SUJ1907" s="1230">
        <f t="shared" si="3807"/>
        <v>0</v>
      </c>
      <c r="SUK1907" s="1193"/>
      <c r="SUL1907" s="1193"/>
      <c r="SUM1907" s="2164" t="s">
        <v>786</v>
      </c>
      <c r="SUN1907" s="1436" t="s">
        <v>745</v>
      </c>
      <c r="SUO1907" s="2165">
        <v>0</v>
      </c>
      <c r="SUP1907" s="2165">
        <v>12106</v>
      </c>
      <c r="SUQ1907" s="2166">
        <v>0</v>
      </c>
      <c r="SUR1907" s="1230">
        <f t="shared" si="3809"/>
        <v>0</v>
      </c>
      <c r="SUS1907" s="1193"/>
      <c r="SUT1907" s="1193"/>
      <c r="SUU1907" s="2164" t="s">
        <v>786</v>
      </c>
      <c r="SUV1907" s="1436" t="s">
        <v>745</v>
      </c>
      <c r="SUW1907" s="2165">
        <v>0</v>
      </c>
      <c r="SUX1907" s="2165">
        <v>12106</v>
      </c>
      <c r="SUY1907" s="2166">
        <v>0</v>
      </c>
      <c r="SUZ1907" s="1230">
        <f t="shared" si="3811"/>
        <v>0</v>
      </c>
      <c r="SVA1907" s="1193"/>
      <c r="SVB1907" s="1193"/>
      <c r="SVC1907" s="2164" t="s">
        <v>786</v>
      </c>
      <c r="SVD1907" s="1436" t="s">
        <v>745</v>
      </c>
      <c r="SVE1907" s="2165">
        <v>0</v>
      </c>
      <c r="SVF1907" s="2165">
        <v>12106</v>
      </c>
      <c r="SVG1907" s="2166">
        <v>0</v>
      </c>
      <c r="SVH1907" s="1230">
        <f t="shared" si="3813"/>
        <v>0</v>
      </c>
      <c r="SVI1907" s="1193"/>
      <c r="SVJ1907" s="1193"/>
      <c r="SVK1907" s="2164" t="s">
        <v>786</v>
      </c>
      <c r="SVL1907" s="1436" t="s">
        <v>745</v>
      </c>
      <c r="SVM1907" s="2165">
        <v>0</v>
      </c>
      <c r="SVN1907" s="2165">
        <v>12106</v>
      </c>
      <c r="SVO1907" s="2166">
        <v>0</v>
      </c>
      <c r="SVP1907" s="1230">
        <f t="shared" si="3815"/>
        <v>0</v>
      </c>
      <c r="SVQ1907" s="1193"/>
      <c r="SVR1907" s="1193"/>
      <c r="SVS1907" s="2164" t="s">
        <v>786</v>
      </c>
      <c r="SVT1907" s="1436" t="s">
        <v>745</v>
      </c>
      <c r="SVU1907" s="2165">
        <v>0</v>
      </c>
      <c r="SVV1907" s="2165">
        <v>12106</v>
      </c>
      <c r="SVW1907" s="2166">
        <v>0</v>
      </c>
      <c r="SVX1907" s="1230">
        <f t="shared" si="3817"/>
        <v>0</v>
      </c>
      <c r="SVY1907" s="1193"/>
      <c r="SVZ1907" s="1193"/>
      <c r="SWA1907" s="2164" t="s">
        <v>786</v>
      </c>
      <c r="SWB1907" s="1436" t="s">
        <v>745</v>
      </c>
      <c r="SWC1907" s="2165">
        <v>0</v>
      </c>
      <c r="SWD1907" s="2165">
        <v>12106</v>
      </c>
      <c r="SWE1907" s="2166">
        <v>0</v>
      </c>
      <c r="SWF1907" s="1230">
        <f t="shared" si="3819"/>
        <v>0</v>
      </c>
      <c r="SWG1907" s="1193"/>
      <c r="SWH1907" s="1193"/>
      <c r="SWI1907" s="2164" t="s">
        <v>786</v>
      </c>
      <c r="SWJ1907" s="1436" t="s">
        <v>745</v>
      </c>
      <c r="SWK1907" s="2165">
        <v>0</v>
      </c>
      <c r="SWL1907" s="2165">
        <v>12106</v>
      </c>
      <c r="SWM1907" s="2166">
        <v>0</v>
      </c>
      <c r="SWN1907" s="1230">
        <f t="shared" si="3821"/>
        <v>0</v>
      </c>
      <c r="SWO1907" s="1193"/>
      <c r="SWP1907" s="1193"/>
      <c r="SWQ1907" s="2164" t="s">
        <v>786</v>
      </c>
      <c r="SWR1907" s="1436" t="s">
        <v>745</v>
      </c>
      <c r="SWS1907" s="2165">
        <v>0</v>
      </c>
      <c r="SWT1907" s="2165">
        <v>12106</v>
      </c>
      <c r="SWU1907" s="2166">
        <v>0</v>
      </c>
      <c r="SWV1907" s="1230">
        <f t="shared" si="3823"/>
        <v>0</v>
      </c>
      <c r="SWW1907" s="1193"/>
      <c r="SWX1907" s="1193"/>
      <c r="SWY1907" s="2164" t="s">
        <v>786</v>
      </c>
      <c r="SWZ1907" s="1436" t="s">
        <v>745</v>
      </c>
      <c r="SXA1907" s="2165">
        <v>0</v>
      </c>
      <c r="SXB1907" s="2165">
        <v>12106</v>
      </c>
      <c r="SXC1907" s="2166">
        <v>0</v>
      </c>
      <c r="SXD1907" s="1230">
        <f t="shared" si="3825"/>
        <v>0</v>
      </c>
      <c r="SXE1907" s="1193"/>
      <c r="SXF1907" s="1193"/>
      <c r="SXG1907" s="2164" t="s">
        <v>786</v>
      </c>
      <c r="SXH1907" s="1436" t="s">
        <v>745</v>
      </c>
      <c r="SXI1907" s="2165">
        <v>0</v>
      </c>
      <c r="SXJ1907" s="2165">
        <v>12106</v>
      </c>
      <c r="SXK1907" s="2166">
        <v>0</v>
      </c>
      <c r="SXL1907" s="1230">
        <f t="shared" si="3827"/>
        <v>0</v>
      </c>
      <c r="SXM1907" s="1193"/>
      <c r="SXN1907" s="1193"/>
      <c r="SXO1907" s="2164" t="s">
        <v>786</v>
      </c>
      <c r="SXP1907" s="1436" t="s">
        <v>745</v>
      </c>
      <c r="SXQ1907" s="2165">
        <v>0</v>
      </c>
      <c r="SXR1907" s="2165">
        <v>12106</v>
      </c>
      <c r="SXS1907" s="2166">
        <v>0</v>
      </c>
      <c r="SXT1907" s="1230">
        <f t="shared" si="3829"/>
        <v>0</v>
      </c>
      <c r="SXU1907" s="1193"/>
      <c r="SXV1907" s="1193"/>
      <c r="SXW1907" s="2164" t="s">
        <v>786</v>
      </c>
      <c r="SXX1907" s="1436" t="s">
        <v>745</v>
      </c>
      <c r="SXY1907" s="2165">
        <v>0</v>
      </c>
      <c r="SXZ1907" s="2165">
        <v>12106</v>
      </c>
      <c r="SYA1907" s="2166">
        <v>0</v>
      </c>
      <c r="SYB1907" s="1230">
        <f t="shared" si="3831"/>
        <v>0</v>
      </c>
      <c r="SYC1907" s="1193"/>
      <c r="SYD1907" s="1193"/>
      <c r="SYE1907" s="2164" t="s">
        <v>786</v>
      </c>
      <c r="SYF1907" s="1436" t="s">
        <v>745</v>
      </c>
      <c r="SYG1907" s="2165">
        <v>0</v>
      </c>
      <c r="SYH1907" s="2165">
        <v>12106</v>
      </c>
      <c r="SYI1907" s="2166">
        <v>0</v>
      </c>
      <c r="SYJ1907" s="1230">
        <f t="shared" si="3833"/>
        <v>0</v>
      </c>
      <c r="SYK1907" s="1193"/>
      <c r="SYL1907" s="1193"/>
      <c r="SYM1907" s="2164" t="s">
        <v>786</v>
      </c>
      <c r="SYN1907" s="1436" t="s">
        <v>745</v>
      </c>
      <c r="SYO1907" s="2165">
        <v>0</v>
      </c>
      <c r="SYP1907" s="2165">
        <v>12106</v>
      </c>
      <c r="SYQ1907" s="2166">
        <v>0</v>
      </c>
      <c r="SYR1907" s="1230">
        <f t="shared" si="3835"/>
        <v>0</v>
      </c>
      <c r="SYS1907" s="1193"/>
      <c r="SYT1907" s="1193"/>
      <c r="SYU1907" s="2164" t="s">
        <v>786</v>
      </c>
      <c r="SYV1907" s="1436" t="s">
        <v>745</v>
      </c>
      <c r="SYW1907" s="2165">
        <v>0</v>
      </c>
      <c r="SYX1907" s="2165">
        <v>12106</v>
      </c>
      <c r="SYY1907" s="2166">
        <v>0</v>
      </c>
      <c r="SYZ1907" s="1230">
        <f t="shared" si="3837"/>
        <v>0</v>
      </c>
      <c r="SZA1907" s="1193"/>
      <c r="SZB1907" s="1193"/>
      <c r="SZC1907" s="2164" t="s">
        <v>786</v>
      </c>
      <c r="SZD1907" s="1436" t="s">
        <v>745</v>
      </c>
      <c r="SZE1907" s="2165">
        <v>0</v>
      </c>
      <c r="SZF1907" s="2165">
        <v>12106</v>
      </c>
      <c r="SZG1907" s="2166">
        <v>0</v>
      </c>
      <c r="SZH1907" s="1230">
        <f t="shared" si="3839"/>
        <v>0</v>
      </c>
      <c r="SZI1907" s="1193"/>
      <c r="SZJ1907" s="1193"/>
      <c r="SZK1907" s="2164" t="s">
        <v>786</v>
      </c>
      <c r="SZL1907" s="1436" t="s">
        <v>745</v>
      </c>
      <c r="SZM1907" s="2165">
        <v>0</v>
      </c>
      <c r="SZN1907" s="2165">
        <v>12106</v>
      </c>
      <c r="SZO1907" s="2166">
        <v>0</v>
      </c>
      <c r="SZP1907" s="1230">
        <f t="shared" si="3841"/>
        <v>0</v>
      </c>
      <c r="SZQ1907" s="1193"/>
      <c r="SZR1907" s="1193"/>
      <c r="SZS1907" s="2164" t="s">
        <v>786</v>
      </c>
      <c r="SZT1907" s="1436" t="s">
        <v>745</v>
      </c>
      <c r="SZU1907" s="2165">
        <v>0</v>
      </c>
      <c r="SZV1907" s="2165">
        <v>12106</v>
      </c>
      <c r="SZW1907" s="2166">
        <v>0</v>
      </c>
      <c r="SZX1907" s="1230">
        <f t="shared" si="3843"/>
        <v>0</v>
      </c>
      <c r="SZY1907" s="1193"/>
      <c r="SZZ1907" s="1193"/>
      <c r="TAA1907" s="2164" t="s">
        <v>786</v>
      </c>
      <c r="TAB1907" s="1436" t="s">
        <v>745</v>
      </c>
      <c r="TAC1907" s="2165">
        <v>0</v>
      </c>
      <c r="TAD1907" s="2165">
        <v>12106</v>
      </c>
      <c r="TAE1907" s="2166">
        <v>0</v>
      </c>
      <c r="TAF1907" s="1230">
        <f t="shared" si="3845"/>
        <v>0</v>
      </c>
      <c r="TAG1907" s="1193"/>
      <c r="TAH1907" s="1193"/>
      <c r="TAI1907" s="2164" t="s">
        <v>786</v>
      </c>
      <c r="TAJ1907" s="1436" t="s">
        <v>745</v>
      </c>
      <c r="TAK1907" s="2165">
        <v>0</v>
      </c>
      <c r="TAL1907" s="2165">
        <v>12106</v>
      </c>
      <c r="TAM1907" s="2166">
        <v>0</v>
      </c>
      <c r="TAN1907" s="1230">
        <f t="shared" si="3847"/>
        <v>0</v>
      </c>
      <c r="TAO1907" s="1193"/>
      <c r="TAP1907" s="1193"/>
      <c r="TAQ1907" s="2164" t="s">
        <v>786</v>
      </c>
      <c r="TAR1907" s="1436" t="s">
        <v>745</v>
      </c>
      <c r="TAS1907" s="2165">
        <v>0</v>
      </c>
      <c r="TAT1907" s="2165">
        <v>12106</v>
      </c>
      <c r="TAU1907" s="2166">
        <v>0</v>
      </c>
      <c r="TAV1907" s="1230">
        <f t="shared" si="3849"/>
        <v>0</v>
      </c>
      <c r="TAW1907" s="1193"/>
      <c r="TAX1907" s="1193"/>
      <c r="TAY1907" s="2164" t="s">
        <v>786</v>
      </c>
      <c r="TAZ1907" s="1436" t="s">
        <v>745</v>
      </c>
      <c r="TBA1907" s="2165">
        <v>0</v>
      </c>
      <c r="TBB1907" s="2165">
        <v>12106</v>
      </c>
      <c r="TBC1907" s="2166">
        <v>0</v>
      </c>
      <c r="TBD1907" s="1230">
        <f t="shared" si="3851"/>
        <v>0</v>
      </c>
      <c r="TBE1907" s="1193"/>
      <c r="TBF1907" s="1193"/>
      <c r="TBG1907" s="2164" t="s">
        <v>786</v>
      </c>
      <c r="TBH1907" s="1436" t="s">
        <v>745</v>
      </c>
      <c r="TBI1907" s="2165">
        <v>0</v>
      </c>
      <c r="TBJ1907" s="2165">
        <v>12106</v>
      </c>
      <c r="TBK1907" s="2166">
        <v>0</v>
      </c>
      <c r="TBL1907" s="1230">
        <f t="shared" si="3853"/>
        <v>0</v>
      </c>
      <c r="TBM1907" s="1193"/>
      <c r="TBN1907" s="1193"/>
      <c r="TBO1907" s="2164" t="s">
        <v>786</v>
      </c>
      <c r="TBP1907" s="1436" t="s">
        <v>745</v>
      </c>
      <c r="TBQ1907" s="2165">
        <v>0</v>
      </c>
      <c r="TBR1907" s="2165">
        <v>12106</v>
      </c>
      <c r="TBS1907" s="2166">
        <v>0</v>
      </c>
      <c r="TBT1907" s="1230">
        <f t="shared" si="3855"/>
        <v>0</v>
      </c>
      <c r="TBU1907" s="1193"/>
      <c r="TBV1907" s="1193"/>
      <c r="TBW1907" s="2164" t="s">
        <v>786</v>
      </c>
      <c r="TBX1907" s="1436" t="s">
        <v>745</v>
      </c>
      <c r="TBY1907" s="2165">
        <v>0</v>
      </c>
      <c r="TBZ1907" s="2165">
        <v>12106</v>
      </c>
      <c r="TCA1907" s="2166">
        <v>0</v>
      </c>
      <c r="TCB1907" s="1230">
        <f t="shared" si="3857"/>
        <v>0</v>
      </c>
      <c r="TCC1907" s="1193"/>
      <c r="TCD1907" s="1193"/>
      <c r="TCE1907" s="2164" t="s">
        <v>786</v>
      </c>
      <c r="TCF1907" s="1436" t="s">
        <v>745</v>
      </c>
      <c r="TCG1907" s="2165">
        <v>0</v>
      </c>
      <c r="TCH1907" s="2165">
        <v>12106</v>
      </c>
      <c r="TCI1907" s="2166">
        <v>0</v>
      </c>
      <c r="TCJ1907" s="1230">
        <f t="shared" si="3859"/>
        <v>0</v>
      </c>
      <c r="TCK1907" s="1193"/>
      <c r="TCL1907" s="1193"/>
      <c r="TCM1907" s="2164" t="s">
        <v>786</v>
      </c>
      <c r="TCN1907" s="1436" t="s">
        <v>745</v>
      </c>
      <c r="TCO1907" s="2165">
        <v>0</v>
      </c>
      <c r="TCP1907" s="2165">
        <v>12106</v>
      </c>
      <c r="TCQ1907" s="2166">
        <v>0</v>
      </c>
      <c r="TCR1907" s="1230">
        <f t="shared" si="3861"/>
        <v>0</v>
      </c>
      <c r="TCS1907" s="1193"/>
      <c r="TCT1907" s="1193"/>
      <c r="TCU1907" s="2164" t="s">
        <v>786</v>
      </c>
      <c r="TCV1907" s="1436" t="s">
        <v>745</v>
      </c>
      <c r="TCW1907" s="2165">
        <v>0</v>
      </c>
      <c r="TCX1907" s="2165">
        <v>12106</v>
      </c>
      <c r="TCY1907" s="2166">
        <v>0</v>
      </c>
      <c r="TCZ1907" s="1230">
        <f t="shared" si="3863"/>
        <v>0</v>
      </c>
      <c r="TDA1907" s="1193"/>
      <c r="TDB1907" s="1193"/>
      <c r="TDC1907" s="2164" t="s">
        <v>786</v>
      </c>
      <c r="TDD1907" s="1436" t="s">
        <v>745</v>
      </c>
      <c r="TDE1907" s="2165">
        <v>0</v>
      </c>
      <c r="TDF1907" s="2165">
        <v>12106</v>
      </c>
      <c r="TDG1907" s="2166">
        <v>0</v>
      </c>
      <c r="TDH1907" s="1230">
        <f t="shared" si="3865"/>
        <v>0</v>
      </c>
      <c r="TDI1907" s="1193"/>
      <c r="TDJ1907" s="1193"/>
      <c r="TDK1907" s="2164" t="s">
        <v>786</v>
      </c>
      <c r="TDL1907" s="1436" t="s">
        <v>745</v>
      </c>
      <c r="TDM1907" s="2165">
        <v>0</v>
      </c>
      <c r="TDN1907" s="2165">
        <v>12106</v>
      </c>
      <c r="TDO1907" s="2166">
        <v>0</v>
      </c>
      <c r="TDP1907" s="1230">
        <f t="shared" si="3867"/>
        <v>0</v>
      </c>
      <c r="TDQ1907" s="1193"/>
      <c r="TDR1907" s="1193"/>
      <c r="TDS1907" s="2164" t="s">
        <v>786</v>
      </c>
      <c r="TDT1907" s="1436" t="s">
        <v>745</v>
      </c>
      <c r="TDU1907" s="2165">
        <v>0</v>
      </c>
      <c r="TDV1907" s="2165">
        <v>12106</v>
      </c>
      <c r="TDW1907" s="2166">
        <v>0</v>
      </c>
      <c r="TDX1907" s="1230">
        <f t="shared" si="3869"/>
        <v>0</v>
      </c>
      <c r="TDY1907" s="1193"/>
      <c r="TDZ1907" s="1193"/>
      <c r="TEA1907" s="2164" t="s">
        <v>786</v>
      </c>
      <c r="TEB1907" s="1436" t="s">
        <v>745</v>
      </c>
      <c r="TEC1907" s="2165">
        <v>0</v>
      </c>
      <c r="TED1907" s="2165">
        <v>12106</v>
      </c>
      <c r="TEE1907" s="2166">
        <v>0</v>
      </c>
      <c r="TEF1907" s="1230">
        <f t="shared" si="3871"/>
        <v>0</v>
      </c>
      <c r="TEG1907" s="1193"/>
      <c r="TEH1907" s="1193"/>
      <c r="TEI1907" s="2164" t="s">
        <v>786</v>
      </c>
      <c r="TEJ1907" s="1436" t="s">
        <v>745</v>
      </c>
      <c r="TEK1907" s="2165">
        <v>0</v>
      </c>
      <c r="TEL1907" s="2165">
        <v>12106</v>
      </c>
      <c r="TEM1907" s="2166">
        <v>0</v>
      </c>
      <c r="TEN1907" s="1230">
        <f t="shared" si="3873"/>
        <v>0</v>
      </c>
      <c r="TEO1907" s="1193"/>
      <c r="TEP1907" s="1193"/>
      <c r="TEQ1907" s="2164" t="s">
        <v>786</v>
      </c>
      <c r="TER1907" s="1436" t="s">
        <v>745</v>
      </c>
      <c r="TES1907" s="2165">
        <v>0</v>
      </c>
      <c r="TET1907" s="2165">
        <v>12106</v>
      </c>
      <c r="TEU1907" s="2166">
        <v>0</v>
      </c>
      <c r="TEV1907" s="1230">
        <f t="shared" si="3875"/>
        <v>0</v>
      </c>
      <c r="TEW1907" s="1193"/>
      <c r="TEX1907" s="1193"/>
      <c r="TEY1907" s="2164" t="s">
        <v>786</v>
      </c>
      <c r="TEZ1907" s="1436" t="s">
        <v>745</v>
      </c>
      <c r="TFA1907" s="2165">
        <v>0</v>
      </c>
      <c r="TFB1907" s="2165">
        <v>12106</v>
      </c>
      <c r="TFC1907" s="2166">
        <v>0</v>
      </c>
      <c r="TFD1907" s="1230">
        <f t="shared" si="3877"/>
        <v>0</v>
      </c>
      <c r="TFE1907" s="1193"/>
      <c r="TFF1907" s="1193"/>
      <c r="TFG1907" s="2164" t="s">
        <v>786</v>
      </c>
      <c r="TFH1907" s="1436" t="s">
        <v>745</v>
      </c>
      <c r="TFI1907" s="2165">
        <v>0</v>
      </c>
      <c r="TFJ1907" s="2165">
        <v>12106</v>
      </c>
      <c r="TFK1907" s="2166">
        <v>0</v>
      </c>
      <c r="TFL1907" s="1230">
        <f t="shared" si="3879"/>
        <v>0</v>
      </c>
      <c r="TFM1907" s="1193"/>
      <c r="TFN1907" s="1193"/>
      <c r="TFO1907" s="2164" t="s">
        <v>786</v>
      </c>
      <c r="TFP1907" s="1436" t="s">
        <v>745</v>
      </c>
      <c r="TFQ1907" s="2165">
        <v>0</v>
      </c>
      <c r="TFR1907" s="2165">
        <v>12106</v>
      </c>
      <c r="TFS1907" s="2166">
        <v>0</v>
      </c>
      <c r="TFT1907" s="1230">
        <f t="shared" si="3881"/>
        <v>0</v>
      </c>
      <c r="TFU1907" s="1193"/>
      <c r="TFV1907" s="1193"/>
      <c r="TFW1907" s="2164" t="s">
        <v>786</v>
      </c>
      <c r="TFX1907" s="1436" t="s">
        <v>745</v>
      </c>
      <c r="TFY1907" s="2165">
        <v>0</v>
      </c>
      <c r="TFZ1907" s="2165">
        <v>12106</v>
      </c>
      <c r="TGA1907" s="2166">
        <v>0</v>
      </c>
      <c r="TGB1907" s="1230">
        <f t="shared" si="3883"/>
        <v>0</v>
      </c>
      <c r="TGC1907" s="1193"/>
      <c r="TGD1907" s="1193"/>
      <c r="TGE1907" s="2164" t="s">
        <v>786</v>
      </c>
      <c r="TGF1907" s="1436" t="s">
        <v>745</v>
      </c>
      <c r="TGG1907" s="2165">
        <v>0</v>
      </c>
      <c r="TGH1907" s="2165">
        <v>12106</v>
      </c>
      <c r="TGI1907" s="2166">
        <v>0</v>
      </c>
      <c r="TGJ1907" s="1230">
        <f t="shared" si="3885"/>
        <v>0</v>
      </c>
      <c r="TGK1907" s="1193"/>
      <c r="TGL1907" s="1193"/>
      <c r="TGM1907" s="2164" t="s">
        <v>786</v>
      </c>
      <c r="TGN1907" s="1436" t="s">
        <v>745</v>
      </c>
      <c r="TGO1907" s="2165">
        <v>0</v>
      </c>
      <c r="TGP1907" s="2165">
        <v>12106</v>
      </c>
      <c r="TGQ1907" s="2166">
        <v>0</v>
      </c>
      <c r="TGR1907" s="1230">
        <f t="shared" si="3887"/>
        <v>0</v>
      </c>
      <c r="TGS1907" s="1193"/>
      <c r="TGT1907" s="1193"/>
      <c r="TGU1907" s="2164" t="s">
        <v>786</v>
      </c>
      <c r="TGV1907" s="1436" t="s">
        <v>745</v>
      </c>
      <c r="TGW1907" s="2165">
        <v>0</v>
      </c>
      <c r="TGX1907" s="2165">
        <v>12106</v>
      </c>
      <c r="TGY1907" s="2166">
        <v>0</v>
      </c>
      <c r="TGZ1907" s="1230">
        <f t="shared" si="3889"/>
        <v>0</v>
      </c>
      <c r="THA1907" s="1193"/>
      <c r="THB1907" s="1193"/>
      <c r="THC1907" s="2164" t="s">
        <v>786</v>
      </c>
      <c r="THD1907" s="1436" t="s">
        <v>745</v>
      </c>
      <c r="THE1907" s="2165">
        <v>0</v>
      </c>
      <c r="THF1907" s="2165">
        <v>12106</v>
      </c>
      <c r="THG1907" s="2166">
        <v>0</v>
      </c>
      <c r="THH1907" s="1230">
        <f t="shared" si="3891"/>
        <v>0</v>
      </c>
      <c r="THI1907" s="1193"/>
      <c r="THJ1907" s="1193"/>
      <c r="THK1907" s="2164" t="s">
        <v>786</v>
      </c>
      <c r="THL1907" s="1436" t="s">
        <v>745</v>
      </c>
      <c r="THM1907" s="2165">
        <v>0</v>
      </c>
      <c r="THN1907" s="2165">
        <v>12106</v>
      </c>
      <c r="THO1907" s="2166">
        <v>0</v>
      </c>
      <c r="THP1907" s="1230">
        <f t="shared" si="3893"/>
        <v>0</v>
      </c>
      <c r="THQ1907" s="1193"/>
      <c r="THR1907" s="1193"/>
      <c r="THS1907" s="2164" t="s">
        <v>786</v>
      </c>
      <c r="THT1907" s="1436" t="s">
        <v>745</v>
      </c>
      <c r="THU1907" s="2165">
        <v>0</v>
      </c>
      <c r="THV1907" s="2165">
        <v>12106</v>
      </c>
      <c r="THW1907" s="2166">
        <v>0</v>
      </c>
      <c r="THX1907" s="1230">
        <f t="shared" si="3895"/>
        <v>0</v>
      </c>
      <c r="THY1907" s="1193"/>
      <c r="THZ1907" s="1193"/>
      <c r="TIA1907" s="2164" t="s">
        <v>786</v>
      </c>
      <c r="TIB1907" s="1436" t="s">
        <v>745</v>
      </c>
      <c r="TIC1907" s="2165">
        <v>0</v>
      </c>
      <c r="TID1907" s="2165">
        <v>12106</v>
      </c>
      <c r="TIE1907" s="2166">
        <v>0</v>
      </c>
      <c r="TIF1907" s="1230">
        <f t="shared" si="3897"/>
        <v>0</v>
      </c>
      <c r="TIG1907" s="1193"/>
      <c r="TIH1907" s="1193"/>
      <c r="TII1907" s="2164" t="s">
        <v>786</v>
      </c>
      <c r="TIJ1907" s="1436" t="s">
        <v>745</v>
      </c>
      <c r="TIK1907" s="2165">
        <v>0</v>
      </c>
      <c r="TIL1907" s="2165">
        <v>12106</v>
      </c>
      <c r="TIM1907" s="2166">
        <v>0</v>
      </c>
      <c r="TIN1907" s="1230">
        <f t="shared" si="3899"/>
        <v>0</v>
      </c>
      <c r="TIO1907" s="1193"/>
      <c r="TIP1907" s="1193"/>
      <c r="TIQ1907" s="2164" t="s">
        <v>786</v>
      </c>
      <c r="TIR1907" s="1436" t="s">
        <v>745</v>
      </c>
      <c r="TIS1907" s="2165">
        <v>0</v>
      </c>
      <c r="TIT1907" s="2165">
        <v>12106</v>
      </c>
      <c r="TIU1907" s="2166">
        <v>0</v>
      </c>
      <c r="TIV1907" s="1230">
        <f t="shared" si="3901"/>
        <v>0</v>
      </c>
      <c r="TIW1907" s="1193"/>
      <c r="TIX1907" s="1193"/>
      <c r="TIY1907" s="2164" t="s">
        <v>786</v>
      </c>
      <c r="TIZ1907" s="1436" t="s">
        <v>745</v>
      </c>
      <c r="TJA1907" s="2165">
        <v>0</v>
      </c>
      <c r="TJB1907" s="2165">
        <v>12106</v>
      </c>
      <c r="TJC1907" s="2166">
        <v>0</v>
      </c>
      <c r="TJD1907" s="1230">
        <f t="shared" si="3903"/>
        <v>0</v>
      </c>
      <c r="TJE1907" s="1193"/>
      <c r="TJF1907" s="1193"/>
      <c r="TJG1907" s="2164" t="s">
        <v>786</v>
      </c>
      <c r="TJH1907" s="1436" t="s">
        <v>745</v>
      </c>
      <c r="TJI1907" s="2165">
        <v>0</v>
      </c>
      <c r="TJJ1907" s="2165">
        <v>12106</v>
      </c>
      <c r="TJK1907" s="2166">
        <v>0</v>
      </c>
      <c r="TJL1907" s="1230">
        <f t="shared" si="3905"/>
        <v>0</v>
      </c>
      <c r="TJM1907" s="1193"/>
      <c r="TJN1907" s="1193"/>
      <c r="TJO1907" s="2164" t="s">
        <v>786</v>
      </c>
      <c r="TJP1907" s="1436" t="s">
        <v>745</v>
      </c>
      <c r="TJQ1907" s="2165">
        <v>0</v>
      </c>
      <c r="TJR1907" s="2165">
        <v>12106</v>
      </c>
      <c r="TJS1907" s="2166">
        <v>0</v>
      </c>
      <c r="TJT1907" s="1230">
        <f t="shared" si="3907"/>
        <v>0</v>
      </c>
      <c r="TJU1907" s="1193"/>
      <c r="TJV1907" s="1193"/>
      <c r="TJW1907" s="2164" t="s">
        <v>786</v>
      </c>
      <c r="TJX1907" s="1436" t="s">
        <v>745</v>
      </c>
      <c r="TJY1907" s="2165">
        <v>0</v>
      </c>
      <c r="TJZ1907" s="2165">
        <v>12106</v>
      </c>
      <c r="TKA1907" s="2166">
        <v>0</v>
      </c>
      <c r="TKB1907" s="1230">
        <f t="shared" si="3909"/>
        <v>0</v>
      </c>
      <c r="TKC1907" s="1193"/>
      <c r="TKD1907" s="1193"/>
      <c r="TKE1907" s="2164" t="s">
        <v>786</v>
      </c>
      <c r="TKF1907" s="1436" t="s">
        <v>745</v>
      </c>
      <c r="TKG1907" s="2165">
        <v>0</v>
      </c>
      <c r="TKH1907" s="2165">
        <v>12106</v>
      </c>
      <c r="TKI1907" s="2166">
        <v>0</v>
      </c>
      <c r="TKJ1907" s="1230">
        <f t="shared" si="3911"/>
        <v>0</v>
      </c>
      <c r="TKK1907" s="1193"/>
      <c r="TKL1907" s="1193"/>
      <c r="TKM1907" s="2164" t="s">
        <v>786</v>
      </c>
      <c r="TKN1907" s="1436" t="s">
        <v>745</v>
      </c>
      <c r="TKO1907" s="2165">
        <v>0</v>
      </c>
      <c r="TKP1907" s="2165">
        <v>12106</v>
      </c>
      <c r="TKQ1907" s="2166">
        <v>0</v>
      </c>
      <c r="TKR1907" s="1230">
        <f t="shared" si="3913"/>
        <v>0</v>
      </c>
      <c r="TKS1907" s="1193"/>
      <c r="TKT1907" s="1193"/>
      <c r="TKU1907" s="2164" t="s">
        <v>786</v>
      </c>
      <c r="TKV1907" s="1436" t="s">
        <v>745</v>
      </c>
      <c r="TKW1907" s="2165">
        <v>0</v>
      </c>
      <c r="TKX1907" s="2165">
        <v>12106</v>
      </c>
      <c r="TKY1907" s="2166">
        <v>0</v>
      </c>
      <c r="TKZ1907" s="1230">
        <f t="shared" si="3915"/>
        <v>0</v>
      </c>
      <c r="TLA1907" s="1193"/>
      <c r="TLB1907" s="1193"/>
      <c r="TLC1907" s="2164" t="s">
        <v>786</v>
      </c>
      <c r="TLD1907" s="1436" t="s">
        <v>745</v>
      </c>
      <c r="TLE1907" s="2165">
        <v>0</v>
      </c>
      <c r="TLF1907" s="2165">
        <v>12106</v>
      </c>
      <c r="TLG1907" s="2166">
        <v>0</v>
      </c>
      <c r="TLH1907" s="1230">
        <f t="shared" si="3917"/>
        <v>0</v>
      </c>
      <c r="TLI1907" s="1193"/>
      <c r="TLJ1907" s="1193"/>
      <c r="TLK1907" s="2164" t="s">
        <v>786</v>
      </c>
      <c r="TLL1907" s="1436" t="s">
        <v>745</v>
      </c>
      <c r="TLM1907" s="2165">
        <v>0</v>
      </c>
      <c r="TLN1907" s="2165">
        <v>12106</v>
      </c>
      <c r="TLO1907" s="2166">
        <v>0</v>
      </c>
      <c r="TLP1907" s="1230">
        <f t="shared" si="3919"/>
        <v>0</v>
      </c>
      <c r="TLQ1907" s="1193"/>
      <c r="TLR1907" s="1193"/>
      <c r="TLS1907" s="2164" t="s">
        <v>786</v>
      </c>
      <c r="TLT1907" s="1436" t="s">
        <v>745</v>
      </c>
      <c r="TLU1907" s="2165">
        <v>0</v>
      </c>
      <c r="TLV1907" s="2165">
        <v>12106</v>
      </c>
      <c r="TLW1907" s="2166">
        <v>0</v>
      </c>
      <c r="TLX1907" s="1230">
        <f t="shared" si="3921"/>
        <v>0</v>
      </c>
      <c r="TLY1907" s="1193"/>
      <c r="TLZ1907" s="1193"/>
      <c r="TMA1907" s="2164" t="s">
        <v>786</v>
      </c>
      <c r="TMB1907" s="1436" t="s">
        <v>745</v>
      </c>
      <c r="TMC1907" s="2165">
        <v>0</v>
      </c>
      <c r="TMD1907" s="2165">
        <v>12106</v>
      </c>
      <c r="TME1907" s="2166">
        <v>0</v>
      </c>
      <c r="TMF1907" s="1230">
        <f t="shared" si="3923"/>
        <v>0</v>
      </c>
      <c r="TMG1907" s="1193"/>
      <c r="TMH1907" s="1193"/>
      <c r="TMI1907" s="2164" t="s">
        <v>786</v>
      </c>
      <c r="TMJ1907" s="1436" t="s">
        <v>745</v>
      </c>
      <c r="TMK1907" s="2165">
        <v>0</v>
      </c>
      <c r="TML1907" s="2165">
        <v>12106</v>
      </c>
      <c r="TMM1907" s="2166">
        <v>0</v>
      </c>
      <c r="TMN1907" s="1230">
        <f t="shared" si="3925"/>
        <v>0</v>
      </c>
      <c r="TMO1907" s="1193"/>
      <c r="TMP1907" s="1193"/>
      <c r="TMQ1907" s="2164" t="s">
        <v>786</v>
      </c>
      <c r="TMR1907" s="1436" t="s">
        <v>745</v>
      </c>
      <c r="TMS1907" s="2165">
        <v>0</v>
      </c>
      <c r="TMT1907" s="2165">
        <v>12106</v>
      </c>
      <c r="TMU1907" s="2166">
        <v>0</v>
      </c>
      <c r="TMV1907" s="1230">
        <f t="shared" si="3927"/>
        <v>0</v>
      </c>
      <c r="TMW1907" s="1193"/>
      <c r="TMX1907" s="1193"/>
      <c r="TMY1907" s="2164" t="s">
        <v>786</v>
      </c>
      <c r="TMZ1907" s="1436" t="s">
        <v>745</v>
      </c>
      <c r="TNA1907" s="2165">
        <v>0</v>
      </c>
      <c r="TNB1907" s="2165">
        <v>12106</v>
      </c>
      <c r="TNC1907" s="2166">
        <v>0</v>
      </c>
      <c r="TND1907" s="1230">
        <f t="shared" si="3929"/>
        <v>0</v>
      </c>
      <c r="TNE1907" s="1193"/>
      <c r="TNF1907" s="1193"/>
      <c r="TNG1907" s="2164" t="s">
        <v>786</v>
      </c>
      <c r="TNH1907" s="1436" t="s">
        <v>745</v>
      </c>
      <c r="TNI1907" s="2165">
        <v>0</v>
      </c>
      <c r="TNJ1907" s="2165">
        <v>12106</v>
      </c>
      <c r="TNK1907" s="2166">
        <v>0</v>
      </c>
      <c r="TNL1907" s="1230">
        <f t="shared" si="3931"/>
        <v>0</v>
      </c>
      <c r="TNM1907" s="1193"/>
      <c r="TNN1907" s="1193"/>
      <c r="TNO1907" s="2164" t="s">
        <v>786</v>
      </c>
      <c r="TNP1907" s="1436" t="s">
        <v>745</v>
      </c>
      <c r="TNQ1907" s="2165">
        <v>0</v>
      </c>
      <c r="TNR1907" s="2165">
        <v>12106</v>
      </c>
      <c r="TNS1907" s="2166">
        <v>0</v>
      </c>
      <c r="TNT1907" s="1230">
        <f t="shared" si="3933"/>
        <v>0</v>
      </c>
      <c r="TNU1907" s="1193"/>
      <c r="TNV1907" s="1193"/>
      <c r="TNW1907" s="2164" t="s">
        <v>786</v>
      </c>
      <c r="TNX1907" s="1436" t="s">
        <v>745</v>
      </c>
      <c r="TNY1907" s="2165">
        <v>0</v>
      </c>
      <c r="TNZ1907" s="2165">
        <v>12106</v>
      </c>
      <c r="TOA1907" s="2166">
        <v>0</v>
      </c>
      <c r="TOB1907" s="1230">
        <f t="shared" si="3935"/>
        <v>0</v>
      </c>
      <c r="TOC1907" s="1193"/>
      <c r="TOD1907" s="1193"/>
      <c r="TOE1907" s="2164" t="s">
        <v>786</v>
      </c>
      <c r="TOF1907" s="1436" t="s">
        <v>745</v>
      </c>
      <c r="TOG1907" s="2165">
        <v>0</v>
      </c>
      <c r="TOH1907" s="2165">
        <v>12106</v>
      </c>
      <c r="TOI1907" s="2166">
        <v>0</v>
      </c>
      <c r="TOJ1907" s="1230">
        <f t="shared" si="3937"/>
        <v>0</v>
      </c>
      <c r="TOK1907" s="1193"/>
      <c r="TOL1907" s="1193"/>
      <c r="TOM1907" s="2164" t="s">
        <v>786</v>
      </c>
      <c r="TON1907" s="1436" t="s">
        <v>745</v>
      </c>
      <c r="TOO1907" s="2165">
        <v>0</v>
      </c>
      <c r="TOP1907" s="2165">
        <v>12106</v>
      </c>
      <c r="TOQ1907" s="2166">
        <v>0</v>
      </c>
      <c r="TOR1907" s="1230">
        <f t="shared" si="3939"/>
        <v>0</v>
      </c>
      <c r="TOS1907" s="1193"/>
      <c r="TOT1907" s="1193"/>
      <c r="TOU1907" s="2164" t="s">
        <v>786</v>
      </c>
      <c r="TOV1907" s="1436" t="s">
        <v>745</v>
      </c>
      <c r="TOW1907" s="2165">
        <v>0</v>
      </c>
      <c r="TOX1907" s="2165">
        <v>12106</v>
      </c>
      <c r="TOY1907" s="2166">
        <v>0</v>
      </c>
      <c r="TOZ1907" s="1230">
        <f t="shared" si="3941"/>
        <v>0</v>
      </c>
      <c r="TPA1907" s="1193"/>
      <c r="TPB1907" s="1193"/>
      <c r="TPC1907" s="2164" t="s">
        <v>786</v>
      </c>
      <c r="TPD1907" s="1436" t="s">
        <v>745</v>
      </c>
      <c r="TPE1907" s="2165">
        <v>0</v>
      </c>
      <c r="TPF1907" s="2165">
        <v>12106</v>
      </c>
      <c r="TPG1907" s="2166">
        <v>0</v>
      </c>
      <c r="TPH1907" s="1230">
        <f t="shared" si="3943"/>
        <v>0</v>
      </c>
      <c r="TPI1907" s="1193"/>
      <c r="TPJ1907" s="1193"/>
      <c r="TPK1907" s="2164" t="s">
        <v>786</v>
      </c>
      <c r="TPL1907" s="1436" t="s">
        <v>745</v>
      </c>
      <c r="TPM1907" s="2165">
        <v>0</v>
      </c>
      <c r="TPN1907" s="2165">
        <v>12106</v>
      </c>
      <c r="TPO1907" s="2166">
        <v>0</v>
      </c>
      <c r="TPP1907" s="1230">
        <f t="shared" si="3945"/>
        <v>0</v>
      </c>
      <c r="TPQ1907" s="1193"/>
      <c r="TPR1907" s="1193"/>
      <c r="TPS1907" s="2164" t="s">
        <v>786</v>
      </c>
      <c r="TPT1907" s="1436" t="s">
        <v>745</v>
      </c>
      <c r="TPU1907" s="2165">
        <v>0</v>
      </c>
      <c r="TPV1907" s="2165">
        <v>12106</v>
      </c>
      <c r="TPW1907" s="2166">
        <v>0</v>
      </c>
      <c r="TPX1907" s="1230">
        <f t="shared" si="3947"/>
        <v>0</v>
      </c>
      <c r="TPY1907" s="1193"/>
      <c r="TPZ1907" s="1193"/>
      <c r="TQA1907" s="2164" t="s">
        <v>786</v>
      </c>
      <c r="TQB1907" s="1436" t="s">
        <v>745</v>
      </c>
      <c r="TQC1907" s="2165">
        <v>0</v>
      </c>
      <c r="TQD1907" s="2165">
        <v>12106</v>
      </c>
      <c r="TQE1907" s="2166">
        <v>0</v>
      </c>
      <c r="TQF1907" s="1230">
        <f t="shared" si="3949"/>
        <v>0</v>
      </c>
      <c r="TQG1907" s="1193"/>
      <c r="TQH1907" s="1193"/>
      <c r="TQI1907" s="2164" t="s">
        <v>786</v>
      </c>
      <c r="TQJ1907" s="1436" t="s">
        <v>745</v>
      </c>
      <c r="TQK1907" s="2165">
        <v>0</v>
      </c>
      <c r="TQL1907" s="2165">
        <v>12106</v>
      </c>
      <c r="TQM1907" s="2166">
        <v>0</v>
      </c>
      <c r="TQN1907" s="1230">
        <f t="shared" si="3951"/>
        <v>0</v>
      </c>
      <c r="TQO1907" s="1193"/>
      <c r="TQP1907" s="1193"/>
      <c r="TQQ1907" s="2164" t="s">
        <v>786</v>
      </c>
      <c r="TQR1907" s="1436" t="s">
        <v>745</v>
      </c>
      <c r="TQS1907" s="2165">
        <v>0</v>
      </c>
      <c r="TQT1907" s="2165">
        <v>12106</v>
      </c>
      <c r="TQU1907" s="2166">
        <v>0</v>
      </c>
      <c r="TQV1907" s="1230">
        <f t="shared" si="3953"/>
        <v>0</v>
      </c>
      <c r="TQW1907" s="1193"/>
      <c r="TQX1907" s="1193"/>
      <c r="TQY1907" s="2164" t="s">
        <v>786</v>
      </c>
      <c r="TQZ1907" s="1436" t="s">
        <v>745</v>
      </c>
      <c r="TRA1907" s="2165">
        <v>0</v>
      </c>
      <c r="TRB1907" s="2165">
        <v>12106</v>
      </c>
      <c r="TRC1907" s="2166">
        <v>0</v>
      </c>
      <c r="TRD1907" s="1230">
        <f t="shared" si="3955"/>
        <v>0</v>
      </c>
      <c r="TRE1907" s="1193"/>
      <c r="TRF1907" s="1193"/>
      <c r="TRG1907" s="2164" t="s">
        <v>786</v>
      </c>
      <c r="TRH1907" s="1436" t="s">
        <v>745</v>
      </c>
      <c r="TRI1907" s="2165">
        <v>0</v>
      </c>
      <c r="TRJ1907" s="2165">
        <v>12106</v>
      </c>
      <c r="TRK1907" s="2166">
        <v>0</v>
      </c>
      <c r="TRL1907" s="1230">
        <f t="shared" si="3957"/>
        <v>0</v>
      </c>
      <c r="TRM1907" s="1193"/>
      <c r="TRN1907" s="1193"/>
      <c r="TRO1907" s="2164" t="s">
        <v>786</v>
      </c>
      <c r="TRP1907" s="1436" t="s">
        <v>745</v>
      </c>
      <c r="TRQ1907" s="2165">
        <v>0</v>
      </c>
      <c r="TRR1907" s="2165">
        <v>12106</v>
      </c>
      <c r="TRS1907" s="2166">
        <v>0</v>
      </c>
      <c r="TRT1907" s="1230">
        <f t="shared" si="3959"/>
        <v>0</v>
      </c>
      <c r="TRU1907" s="1193"/>
      <c r="TRV1907" s="1193"/>
      <c r="TRW1907" s="2164" t="s">
        <v>786</v>
      </c>
      <c r="TRX1907" s="1436" t="s">
        <v>745</v>
      </c>
      <c r="TRY1907" s="2165">
        <v>0</v>
      </c>
      <c r="TRZ1907" s="2165">
        <v>12106</v>
      </c>
      <c r="TSA1907" s="2166">
        <v>0</v>
      </c>
      <c r="TSB1907" s="1230">
        <f t="shared" si="3961"/>
        <v>0</v>
      </c>
      <c r="TSC1907" s="1193"/>
      <c r="TSD1907" s="1193"/>
      <c r="TSE1907" s="2164" t="s">
        <v>786</v>
      </c>
      <c r="TSF1907" s="1436" t="s">
        <v>745</v>
      </c>
      <c r="TSG1907" s="2165">
        <v>0</v>
      </c>
      <c r="TSH1907" s="2165">
        <v>12106</v>
      </c>
      <c r="TSI1907" s="2166">
        <v>0</v>
      </c>
      <c r="TSJ1907" s="1230">
        <f t="shared" si="3963"/>
        <v>0</v>
      </c>
      <c r="TSK1907" s="1193"/>
      <c r="TSL1907" s="1193"/>
      <c r="TSM1907" s="2164" t="s">
        <v>786</v>
      </c>
      <c r="TSN1907" s="1436" t="s">
        <v>745</v>
      </c>
      <c r="TSO1907" s="2165">
        <v>0</v>
      </c>
      <c r="TSP1907" s="2165">
        <v>12106</v>
      </c>
      <c r="TSQ1907" s="2166">
        <v>0</v>
      </c>
      <c r="TSR1907" s="1230">
        <f t="shared" si="3965"/>
        <v>0</v>
      </c>
      <c r="TSS1907" s="1193"/>
      <c r="TST1907" s="1193"/>
      <c r="TSU1907" s="2164" t="s">
        <v>786</v>
      </c>
      <c r="TSV1907" s="1436" t="s">
        <v>745</v>
      </c>
      <c r="TSW1907" s="2165">
        <v>0</v>
      </c>
      <c r="TSX1907" s="2165">
        <v>12106</v>
      </c>
      <c r="TSY1907" s="2166">
        <v>0</v>
      </c>
      <c r="TSZ1907" s="1230">
        <f t="shared" si="3967"/>
        <v>0</v>
      </c>
      <c r="TTA1907" s="1193"/>
      <c r="TTB1907" s="1193"/>
      <c r="TTC1907" s="2164" t="s">
        <v>786</v>
      </c>
      <c r="TTD1907" s="1436" t="s">
        <v>745</v>
      </c>
      <c r="TTE1907" s="2165">
        <v>0</v>
      </c>
      <c r="TTF1907" s="2165">
        <v>12106</v>
      </c>
      <c r="TTG1907" s="2166">
        <v>0</v>
      </c>
      <c r="TTH1907" s="1230">
        <f t="shared" si="3969"/>
        <v>0</v>
      </c>
      <c r="TTI1907" s="1193"/>
      <c r="TTJ1907" s="1193"/>
      <c r="TTK1907" s="2164" t="s">
        <v>786</v>
      </c>
      <c r="TTL1907" s="1436" t="s">
        <v>745</v>
      </c>
      <c r="TTM1907" s="2165">
        <v>0</v>
      </c>
      <c r="TTN1907" s="2165">
        <v>12106</v>
      </c>
      <c r="TTO1907" s="2166">
        <v>0</v>
      </c>
      <c r="TTP1907" s="1230">
        <f t="shared" si="3971"/>
        <v>0</v>
      </c>
      <c r="TTQ1907" s="1193"/>
      <c r="TTR1907" s="1193"/>
      <c r="TTS1907" s="2164" t="s">
        <v>786</v>
      </c>
      <c r="TTT1907" s="1436" t="s">
        <v>745</v>
      </c>
      <c r="TTU1907" s="2165">
        <v>0</v>
      </c>
      <c r="TTV1907" s="2165">
        <v>12106</v>
      </c>
      <c r="TTW1907" s="2166">
        <v>0</v>
      </c>
      <c r="TTX1907" s="1230">
        <f t="shared" si="3973"/>
        <v>0</v>
      </c>
      <c r="TTY1907" s="1193"/>
      <c r="TTZ1907" s="1193"/>
      <c r="TUA1907" s="2164" t="s">
        <v>786</v>
      </c>
      <c r="TUB1907" s="1436" t="s">
        <v>745</v>
      </c>
      <c r="TUC1907" s="2165">
        <v>0</v>
      </c>
      <c r="TUD1907" s="2165">
        <v>12106</v>
      </c>
      <c r="TUE1907" s="2166">
        <v>0</v>
      </c>
      <c r="TUF1907" s="1230">
        <f t="shared" si="3975"/>
        <v>0</v>
      </c>
      <c r="TUG1907" s="1193"/>
      <c r="TUH1907" s="1193"/>
      <c r="TUI1907" s="2164" t="s">
        <v>786</v>
      </c>
      <c r="TUJ1907" s="1436" t="s">
        <v>745</v>
      </c>
      <c r="TUK1907" s="2165">
        <v>0</v>
      </c>
      <c r="TUL1907" s="2165">
        <v>12106</v>
      </c>
      <c r="TUM1907" s="2166">
        <v>0</v>
      </c>
      <c r="TUN1907" s="1230">
        <f t="shared" si="3977"/>
        <v>0</v>
      </c>
      <c r="TUO1907" s="1193"/>
      <c r="TUP1907" s="1193"/>
      <c r="TUQ1907" s="2164" t="s">
        <v>786</v>
      </c>
      <c r="TUR1907" s="1436" t="s">
        <v>745</v>
      </c>
      <c r="TUS1907" s="2165">
        <v>0</v>
      </c>
      <c r="TUT1907" s="2165">
        <v>12106</v>
      </c>
      <c r="TUU1907" s="2166">
        <v>0</v>
      </c>
      <c r="TUV1907" s="1230">
        <f t="shared" si="3979"/>
        <v>0</v>
      </c>
      <c r="TUW1907" s="1193"/>
      <c r="TUX1907" s="1193"/>
      <c r="TUY1907" s="2164" t="s">
        <v>786</v>
      </c>
      <c r="TUZ1907" s="1436" t="s">
        <v>745</v>
      </c>
      <c r="TVA1907" s="2165">
        <v>0</v>
      </c>
      <c r="TVB1907" s="2165">
        <v>12106</v>
      </c>
      <c r="TVC1907" s="2166">
        <v>0</v>
      </c>
      <c r="TVD1907" s="1230">
        <f t="shared" si="3981"/>
        <v>0</v>
      </c>
      <c r="TVE1907" s="1193"/>
      <c r="TVF1907" s="1193"/>
      <c r="TVG1907" s="2164" t="s">
        <v>786</v>
      </c>
      <c r="TVH1907" s="1436" t="s">
        <v>745</v>
      </c>
      <c r="TVI1907" s="2165">
        <v>0</v>
      </c>
      <c r="TVJ1907" s="2165">
        <v>12106</v>
      </c>
      <c r="TVK1907" s="2166">
        <v>0</v>
      </c>
      <c r="TVL1907" s="1230">
        <f t="shared" si="3983"/>
        <v>0</v>
      </c>
      <c r="TVM1907" s="1193"/>
      <c r="TVN1907" s="1193"/>
      <c r="TVO1907" s="2164" t="s">
        <v>786</v>
      </c>
      <c r="TVP1907" s="1436" t="s">
        <v>745</v>
      </c>
      <c r="TVQ1907" s="2165">
        <v>0</v>
      </c>
      <c r="TVR1907" s="2165">
        <v>12106</v>
      </c>
      <c r="TVS1907" s="2166">
        <v>0</v>
      </c>
      <c r="TVT1907" s="1230">
        <f t="shared" si="3985"/>
        <v>0</v>
      </c>
      <c r="TVU1907" s="1193"/>
      <c r="TVV1907" s="1193"/>
      <c r="TVW1907" s="2164" t="s">
        <v>786</v>
      </c>
      <c r="TVX1907" s="1436" t="s">
        <v>745</v>
      </c>
      <c r="TVY1907" s="2165">
        <v>0</v>
      </c>
      <c r="TVZ1907" s="2165">
        <v>12106</v>
      </c>
      <c r="TWA1907" s="2166">
        <v>0</v>
      </c>
      <c r="TWB1907" s="1230">
        <f t="shared" si="3987"/>
        <v>0</v>
      </c>
      <c r="TWC1907" s="1193"/>
      <c r="TWD1907" s="1193"/>
      <c r="TWE1907" s="2164" t="s">
        <v>786</v>
      </c>
      <c r="TWF1907" s="1436" t="s">
        <v>745</v>
      </c>
      <c r="TWG1907" s="2165">
        <v>0</v>
      </c>
      <c r="TWH1907" s="2165">
        <v>12106</v>
      </c>
      <c r="TWI1907" s="2166">
        <v>0</v>
      </c>
      <c r="TWJ1907" s="1230">
        <f t="shared" si="3989"/>
        <v>0</v>
      </c>
      <c r="TWK1907" s="1193"/>
      <c r="TWL1907" s="1193"/>
      <c r="TWM1907" s="2164" t="s">
        <v>786</v>
      </c>
      <c r="TWN1907" s="1436" t="s">
        <v>745</v>
      </c>
      <c r="TWO1907" s="2165">
        <v>0</v>
      </c>
      <c r="TWP1907" s="2165">
        <v>12106</v>
      </c>
      <c r="TWQ1907" s="2166">
        <v>0</v>
      </c>
      <c r="TWR1907" s="1230">
        <f t="shared" si="3991"/>
        <v>0</v>
      </c>
      <c r="TWS1907" s="1193"/>
      <c r="TWT1907" s="1193"/>
      <c r="TWU1907" s="2164" t="s">
        <v>786</v>
      </c>
      <c r="TWV1907" s="1436" t="s">
        <v>745</v>
      </c>
      <c r="TWW1907" s="2165">
        <v>0</v>
      </c>
      <c r="TWX1907" s="2165">
        <v>12106</v>
      </c>
      <c r="TWY1907" s="2166">
        <v>0</v>
      </c>
      <c r="TWZ1907" s="1230">
        <f t="shared" si="3993"/>
        <v>0</v>
      </c>
      <c r="TXA1907" s="1193"/>
      <c r="TXB1907" s="1193"/>
      <c r="TXC1907" s="2164" t="s">
        <v>786</v>
      </c>
      <c r="TXD1907" s="1436" t="s">
        <v>745</v>
      </c>
      <c r="TXE1907" s="2165">
        <v>0</v>
      </c>
      <c r="TXF1907" s="2165">
        <v>12106</v>
      </c>
      <c r="TXG1907" s="2166">
        <v>0</v>
      </c>
      <c r="TXH1907" s="1230">
        <f t="shared" si="3995"/>
        <v>0</v>
      </c>
      <c r="TXI1907" s="1193"/>
      <c r="TXJ1907" s="1193"/>
      <c r="TXK1907" s="2164" t="s">
        <v>786</v>
      </c>
      <c r="TXL1907" s="1436" t="s">
        <v>745</v>
      </c>
      <c r="TXM1907" s="2165">
        <v>0</v>
      </c>
      <c r="TXN1907" s="2165">
        <v>12106</v>
      </c>
      <c r="TXO1907" s="2166">
        <v>0</v>
      </c>
      <c r="TXP1907" s="1230">
        <f t="shared" si="3997"/>
        <v>0</v>
      </c>
      <c r="TXQ1907" s="1193"/>
      <c r="TXR1907" s="1193"/>
      <c r="TXS1907" s="2164" t="s">
        <v>786</v>
      </c>
      <c r="TXT1907" s="1436" t="s">
        <v>745</v>
      </c>
      <c r="TXU1907" s="2165">
        <v>0</v>
      </c>
      <c r="TXV1907" s="2165">
        <v>12106</v>
      </c>
      <c r="TXW1907" s="2166">
        <v>0</v>
      </c>
      <c r="TXX1907" s="1230">
        <f t="shared" si="3999"/>
        <v>0</v>
      </c>
      <c r="TXY1907" s="1193"/>
      <c r="TXZ1907" s="1193"/>
      <c r="TYA1907" s="2164" t="s">
        <v>786</v>
      </c>
      <c r="TYB1907" s="1436" t="s">
        <v>745</v>
      </c>
      <c r="TYC1907" s="2165">
        <v>0</v>
      </c>
      <c r="TYD1907" s="2165">
        <v>12106</v>
      </c>
      <c r="TYE1907" s="2166">
        <v>0</v>
      </c>
      <c r="TYF1907" s="1230">
        <f t="shared" si="4001"/>
        <v>0</v>
      </c>
      <c r="TYG1907" s="1193"/>
      <c r="TYH1907" s="1193"/>
      <c r="TYI1907" s="2164" t="s">
        <v>786</v>
      </c>
      <c r="TYJ1907" s="1436" t="s">
        <v>745</v>
      </c>
      <c r="TYK1907" s="2165">
        <v>0</v>
      </c>
      <c r="TYL1907" s="2165">
        <v>12106</v>
      </c>
      <c r="TYM1907" s="2166">
        <v>0</v>
      </c>
      <c r="TYN1907" s="1230">
        <f t="shared" si="4003"/>
        <v>0</v>
      </c>
      <c r="TYO1907" s="1193"/>
      <c r="TYP1907" s="1193"/>
      <c r="TYQ1907" s="2164" t="s">
        <v>786</v>
      </c>
      <c r="TYR1907" s="1436" t="s">
        <v>745</v>
      </c>
      <c r="TYS1907" s="2165">
        <v>0</v>
      </c>
      <c r="TYT1907" s="2165">
        <v>12106</v>
      </c>
      <c r="TYU1907" s="2166">
        <v>0</v>
      </c>
      <c r="TYV1907" s="1230">
        <f t="shared" si="4005"/>
        <v>0</v>
      </c>
      <c r="TYW1907" s="1193"/>
      <c r="TYX1907" s="1193"/>
      <c r="TYY1907" s="2164" t="s">
        <v>786</v>
      </c>
      <c r="TYZ1907" s="1436" t="s">
        <v>745</v>
      </c>
      <c r="TZA1907" s="2165">
        <v>0</v>
      </c>
      <c r="TZB1907" s="2165">
        <v>12106</v>
      </c>
      <c r="TZC1907" s="2166">
        <v>0</v>
      </c>
      <c r="TZD1907" s="1230">
        <f t="shared" si="4007"/>
        <v>0</v>
      </c>
      <c r="TZE1907" s="1193"/>
      <c r="TZF1907" s="1193"/>
      <c r="TZG1907" s="2164" t="s">
        <v>786</v>
      </c>
      <c r="TZH1907" s="1436" t="s">
        <v>745</v>
      </c>
      <c r="TZI1907" s="2165">
        <v>0</v>
      </c>
      <c r="TZJ1907" s="2165">
        <v>12106</v>
      </c>
      <c r="TZK1907" s="2166">
        <v>0</v>
      </c>
      <c r="TZL1907" s="1230">
        <f t="shared" si="4009"/>
        <v>0</v>
      </c>
      <c r="TZM1907" s="1193"/>
      <c r="TZN1907" s="1193"/>
      <c r="TZO1907" s="2164" t="s">
        <v>786</v>
      </c>
      <c r="TZP1907" s="1436" t="s">
        <v>745</v>
      </c>
      <c r="TZQ1907" s="2165">
        <v>0</v>
      </c>
      <c r="TZR1907" s="2165">
        <v>12106</v>
      </c>
      <c r="TZS1907" s="2166">
        <v>0</v>
      </c>
      <c r="TZT1907" s="1230">
        <f t="shared" si="4011"/>
        <v>0</v>
      </c>
      <c r="TZU1907" s="1193"/>
      <c r="TZV1907" s="1193"/>
      <c r="TZW1907" s="2164" t="s">
        <v>786</v>
      </c>
      <c r="TZX1907" s="1436" t="s">
        <v>745</v>
      </c>
      <c r="TZY1907" s="2165">
        <v>0</v>
      </c>
      <c r="TZZ1907" s="2165">
        <v>12106</v>
      </c>
      <c r="UAA1907" s="2166">
        <v>0</v>
      </c>
      <c r="UAB1907" s="1230">
        <f t="shared" si="4013"/>
        <v>0</v>
      </c>
      <c r="UAC1907" s="1193"/>
      <c r="UAD1907" s="1193"/>
      <c r="UAE1907" s="2164" t="s">
        <v>786</v>
      </c>
      <c r="UAF1907" s="1436" t="s">
        <v>745</v>
      </c>
      <c r="UAG1907" s="2165">
        <v>0</v>
      </c>
      <c r="UAH1907" s="2165">
        <v>12106</v>
      </c>
      <c r="UAI1907" s="2166">
        <v>0</v>
      </c>
      <c r="UAJ1907" s="1230">
        <f t="shared" si="4015"/>
        <v>0</v>
      </c>
      <c r="UAK1907" s="1193"/>
      <c r="UAL1907" s="1193"/>
      <c r="UAM1907" s="2164" t="s">
        <v>786</v>
      </c>
      <c r="UAN1907" s="1436" t="s">
        <v>745</v>
      </c>
      <c r="UAO1907" s="2165">
        <v>0</v>
      </c>
      <c r="UAP1907" s="2165">
        <v>12106</v>
      </c>
      <c r="UAQ1907" s="2166">
        <v>0</v>
      </c>
      <c r="UAR1907" s="1230">
        <f t="shared" si="4017"/>
        <v>0</v>
      </c>
      <c r="UAS1907" s="1193"/>
      <c r="UAT1907" s="1193"/>
      <c r="UAU1907" s="2164" t="s">
        <v>786</v>
      </c>
      <c r="UAV1907" s="1436" t="s">
        <v>745</v>
      </c>
      <c r="UAW1907" s="2165">
        <v>0</v>
      </c>
      <c r="UAX1907" s="2165">
        <v>12106</v>
      </c>
      <c r="UAY1907" s="2166">
        <v>0</v>
      </c>
      <c r="UAZ1907" s="1230">
        <f t="shared" si="4019"/>
        <v>0</v>
      </c>
      <c r="UBA1907" s="1193"/>
      <c r="UBB1907" s="1193"/>
      <c r="UBC1907" s="2164" t="s">
        <v>786</v>
      </c>
      <c r="UBD1907" s="1436" t="s">
        <v>745</v>
      </c>
      <c r="UBE1907" s="2165">
        <v>0</v>
      </c>
      <c r="UBF1907" s="2165">
        <v>12106</v>
      </c>
      <c r="UBG1907" s="2166">
        <v>0</v>
      </c>
      <c r="UBH1907" s="1230">
        <f t="shared" si="4021"/>
        <v>0</v>
      </c>
      <c r="UBI1907" s="1193"/>
      <c r="UBJ1907" s="1193"/>
      <c r="UBK1907" s="2164" t="s">
        <v>786</v>
      </c>
      <c r="UBL1907" s="1436" t="s">
        <v>745</v>
      </c>
      <c r="UBM1907" s="2165">
        <v>0</v>
      </c>
      <c r="UBN1907" s="2165">
        <v>12106</v>
      </c>
      <c r="UBO1907" s="2166">
        <v>0</v>
      </c>
      <c r="UBP1907" s="1230">
        <f t="shared" si="4023"/>
        <v>0</v>
      </c>
      <c r="UBQ1907" s="1193"/>
      <c r="UBR1907" s="1193"/>
      <c r="UBS1907" s="2164" t="s">
        <v>786</v>
      </c>
      <c r="UBT1907" s="1436" t="s">
        <v>745</v>
      </c>
      <c r="UBU1907" s="2165">
        <v>0</v>
      </c>
      <c r="UBV1907" s="2165">
        <v>12106</v>
      </c>
      <c r="UBW1907" s="2166">
        <v>0</v>
      </c>
      <c r="UBX1907" s="1230">
        <f t="shared" si="4025"/>
        <v>0</v>
      </c>
      <c r="UBY1907" s="1193"/>
      <c r="UBZ1907" s="1193"/>
      <c r="UCA1907" s="2164" t="s">
        <v>786</v>
      </c>
      <c r="UCB1907" s="1436" t="s">
        <v>745</v>
      </c>
      <c r="UCC1907" s="2165">
        <v>0</v>
      </c>
      <c r="UCD1907" s="2165">
        <v>12106</v>
      </c>
      <c r="UCE1907" s="2166">
        <v>0</v>
      </c>
      <c r="UCF1907" s="1230">
        <f t="shared" si="4027"/>
        <v>0</v>
      </c>
      <c r="UCG1907" s="1193"/>
      <c r="UCH1907" s="1193"/>
      <c r="UCI1907" s="2164" t="s">
        <v>786</v>
      </c>
      <c r="UCJ1907" s="1436" t="s">
        <v>745</v>
      </c>
      <c r="UCK1907" s="2165">
        <v>0</v>
      </c>
      <c r="UCL1907" s="2165">
        <v>12106</v>
      </c>
      <c r="UCM1907" s="2166">
        <v>0</v>
      </c>
      <c r="UCN1907" s="1230">
        <f t="shared" si="4029"/>
        <v>0</v>
      </c>
      <c r="UCO1907" s="1193"/>
      <c r="UCP1907" s="1193"/>
      <c r="UCQ1907" s="2164" t="s">
        <v>786</v>
      </c>
      <c r="UCR1907" s="1436" t="s">
        <v>745</v>
      </c>
      <c r="UCS1907" s="2165">
        <v>0</v>
      </c>
      <c r="UCT1907" s="2165">
        <v>12106</v>
      </c>
      <c r="UCU1907" s="2166">
        <v>0</v>
      </c>
      <c r="UCV1907" s="1230">
        <f t="shared" si="4031"/>
        <v>0</v>
      </c>
      <c r="UCW1907" s="1193"/>
      <c r="UCX1907" s="1193"/>
      <c r="UCY1907" s="2164" t="s">
        <v>786</v>
      </c>
      <c r="UCZ1907" s="1436" t="s">
        <v>745</v>
      </c>
      <c r="UDA1907" s="2165">
        <v>0</v>
      </c>
      <c r="UDB1907" s="2165">
        <v>12106</v>
      </c>
      <c r="UDC1907" s="2166">
        <v>0</v>
      </c>
      <c r="UDD1907" s="1230">
        <f t="shared" si="4033"/>
        <v>0</v>
      </c>
      <c r="UDE1907" s="1193"/>
      <c r="UDF1907" s="1193"/>
      <c r="UDG1907" s="2164" t="s">
        <v>786</v>
      </c>
      <c r="UDH1907" s="1436" t="s">
        <v>745</v>
      </c>
      <c r="UDI1907" s="2165">
        <v>0</v>
      </c>
      <c r="UDJ1907" s="2165">
        <v>12106</v>
      </c>
      <c r="UDK1907" s="2166">
        <v>0</v>
      </c>
      <c r="UDL1907" s="1230">
        <f t="shared" si="4035"/>
        <v>0</v>
      </c>
      <c r="UDM1907" s="1193"/>
      <c r="UDN1907" s="1193"/>
      <c r="UDO1907" s="2164" t="s">
        <v>786</v>
      </c>
      <c r="UDP1907" s="1436" t="s">
        <v>745</v>
      </c>
      <c r="UDQ1907" s="2165">
        <v>0</v>
      </c>
      <c r="UDR1907" s="2165">
        <v>12106</v>
      </c>
      <c r="UDS1907" s="2166">
        <v>0</v>
      </c>
      <c r="UDT1907" s="1230">
        <f t="shared" si="4037"/>
        <v>0</v>
      </c>
      <c r="UDU1907" s="1193"/>
      <c r="UDV1907" s="1193"/>
      <c r="UDW1907" s="2164" t="s">
        <v>786</v>
      </c>
      <c r="UDX1907" s="1436" t="s">
        <v>745</v>
      </c>
      <c r="UDY1907" s="2165">
        <v>0</v>
      </c>
      <c r="UDZ1907" s="2165">
        <v>12106</v>
      </c>
      <c r="UEA1907" s="2166">
        <v>0</v>
      </c>
      <c r="UEB1907" s="1230">
        <f t="shared" si="4039"/>
        <v>0</v>
      </c>
      <c r="UEC1907" s="1193"/>
      <c r="UED1907" s="1193"/>
      <c r="UEE1907" s="2164" t="s">
        <v>786</v>
      </c>
      <c r="UEF1907" s="1436" t="s">
        <v>745</v>
      </c>
      <c r="UEG1907" s="2165">
        <v>0</v>
      </c>
      <c r="UEH1907" s="2165">
        <v>12106</v>
      </c>
      <c r="UEI1907" s="2166">
        <v>0</v>
      </c>
      <c r="UEJ1907" s="1230">
        <f t="shared" si="4041"/>
        <v>0</v>
      </c>
      <c r="UEK1907" s="1193"/>
      <c r="UEL1907" s="1193"/>
      <c r="UEM1907" s="2164" t="s">
        <v>786</v>
      </c>
      <c r="UEN1907" s="1436" t="s">
        <v>745</v>
      </c>
      <c r="UEO1907" s="2165">
        <v>0</v>
      </c>
      <c r="UEP1907" s="2165">
        <v>12106</v>
      </c>
      <c r="UEQ1907" s="2166">
        <v>0</v>
      </c>
      <c r="UER1907" s="1230">
        <f t="shared" si="4043"/>
        <v>0</v>
      </c>
      <c r="UES1907" s="1193"/>
      <c r="UET1907" s="1193"/>
      <c r="UEU1907" s="2164" t="s">
        <v>786</v>
      </c>
      <c r="UEV1907" s="1436" t="s">
        <v>745</v>
      </c>
      <c r="UEW1907" s="2165">
        <v>0</v>
      </c>
      <c r="UEX1907" s="2165">
        <v>12106</v>
      </c>
      <c r="UEY1907" s="2166">
        <v>0</v>
      </c>
      <c r="UEZ1907" s="1230">
        <f t="shared" si="4045"/>
        <v>0</v>
      </c>
      <c r="UFA1907" s="1193"/>
      <c r="UFB1907" s="1193"/>
      <c r="UFC1907" s="2164" t="s">
        <v>786</v>
      </c>
      <c r="UFD1907" s="1436" t="s">
        <v>745</v>
      </c>
      <c r="UFE1907" s="2165">
        <v>0</v>
      </c>
      <c r="UFF1907" s="2165">
        <v>12106</v>
      </c>
      <c r="UFG1907" s="2166">
        <v>0</v>
      </c>
      <c r="UFH1907" s="1230">
        <f t="shared" si="4047"/>
        <v>0</v>
      </c>
      <c r="UFI1907" s="1193"/>
      <c r="UFJ1907" s="1193"/>
      <c r="UFK1907" s="2164" t="s">
        <v>786</v>
      </c>
      <c r="UFL1907" s="1436" t="s">
        <v>745</v>
      </c>
      <c r="UFM1907" s="2165">
        <v>0</v>
      </c>
      <c r="UFN1907" s="2165">
        <v>12106</v>
      </c>
      <c r="UFO1907" s="2166">
        <v>0</v>
      </c>
      <c r="UFP1907" s="1230">
        <f t="shared" si="4049"/>
        <v>0</v>
      </c>
      <c r="UFQ1907" s="1193"/>
      <c r="UFR1907" s="1193"/>
      <c r="UFS1907" s="2164" t="s">
        <v>786</v>
      </c>
      <c r="UFT1907" s="1436" t="s">
        <v>745</v>
      </c>
      <c r="UFU1907" s="2165">
        <v>0</v>
      </c>
      <c r="UFV1907" s="2165">
        <v>12106</v>
      </c>
      <c r="UFW1907" s="2166">
        <v>0</v>
      </c>
      <c r="UFX1907" s="1230">
        <f t="shared" si="4051"/>
        <v>0</v>
      </c>
      <c r="UFY1907" s="1193"/>
      <c r="UFZ1907" s="1193"/>
      <c r="UGA1907" s="2164" t="s">
        <v>786</v>
      </c>
      <c r="UGB1907" s="1436" t="s">
        <v>745</v>
      </c>
      <c r="UGC1907" s="2165">
        <v>0</v>
      </c>
      <c r="UGD1907" s="2165">
        <v>12106</v>
      </c>
      <c r="UGE1907" s="2166">
        <v>0</v>
      </c>
      <c r="UGF1907" s="1230">
        <f t="shared" si="4053"/>
        <v>0</v>
      </c>
      <c r="UGG1907" s="1193"/>
      <c r="UGH1907" s="1193"/>
      <c r="UGI1907" s="2164" t="s">
        <v>786</v>
      </c>
      <c r="UGJ1907" s="1436" t="s">
        <v>745</v>
      </c>
      <c r="UGK1907" s="2165">
        <v>0</v>
      </c>
      <c r="UGL1907" s="2165">
        <v>12106</v>
      </c>
      <c r="UGM1907" s="2166">
        <v>0</v>
      </c>
      <c r="UGN1907" s="1230">
        <f t="shared" si="4055"/>
        <v>0</v>
      </c>
      <c r="UGO1907" s="1193"/>
      <c r="UGP1907" s="1193"/>
      <c r="UGQ1907" s="2164" t="s">
        <v>786</v>
      </c>
      <c r="UGR1907" s="1436" t="s">
        <v>745</v>
      </c>
      <c r="UGS1907" s="2165">
        <v>0</v>
      </c>
      <c r="UGT1907" s="2165">
        <v>12106</v>
      </c>
      <c r="UGU1907" s="2166">
        <v>0</v>
      </c>
      <c r="UGV1907" s="1230">
        <f t="shared" si="4057"/>
        <v>0</v>
      </c>
      <c r="UGW1907" s="1193"/>
      <c r="UGX1907" s="1193"/>
      <c r="UGY1907" s="2164" t="s">
        <v>786</v>
      </c>
      <c r="UGZ1907" s="1436" t="s">
        <v>745</v>
      </c>
      <c r="UHA1907" s="2165">
        <v>0</v>
      </c>
      <c r="UHB1907" s="2165">
        <v>12106</v>
      </c>
      <c r="UHC1907" s="2166">
        <v>0</v>
      </c>
      <c r="UHD1907" s="1230">
        <f t="shared" si="4059"/>
        <v>0</v>
      </c>
      <c r="UHE1907" s="1193"/>
      <c r="UHF1907" s="1193"/>
      <c r="UHG1907" s="2164" t="s">
        <v>786</v>
      </c>
      <c r="UHH1907" s="1436" t="s">
        <v>745</v>
      </c>
      <c r="UHI1907" s="2165">
        <v>0</v>
      </c>
      <c r="UHJ1907" s="2165">
        <v>12106</v>
      </c>
      <c r="UHK1907" s="2166">
        <v>0</v>
      </c>
      <c r="UHL1907" s="1230">
        <f t="shared" si="4061"/>
        <v>0</v>
      </c>
      <c r="UHM1907" s="1193"/>
      <c r="UHN1907" s="1193"/>
      <c r="UHO1907" s="2164" t="s">
        <v>786</v>
      </c>
      <c r="UHP1907" s="1436" t="s">
        <v>745</v>
      </c>
      <c r="UHQ1907" s="2165">
        <v>0</v>
      </c>
      <c r="UHR1907" s="2165">
        <v>12106</v>
      </c>
      <c r="UHS1907" s="2166">
        <v>0</v>
      </c>
      <c r="UHT1907" s="1230">
        <f t="shared" si="4063"/>
        <v>0</v>
      </c>
      <c r="UHU1907" s="1193"/>
      <c r="UHV1907" s="1193"/>
      <c r="UHW1907" s="2164" t="s">
        <v>786</v>
      </c>
      <c r="UHX1907" s="1436" t="s">
        <v>745</v>
      </c>
      <c r="UHY1907" s="2165">
        <v>0</v>
      </c>
      <c r="UHZ1907" s="2165">
        <v>12106</v>
      </c>
      <c r="UIA1907" s="2166">
        <v>0</v>
      </c>
      <c r="UIB1907" s="1230">
        <f t="shared" si="4065"/>
        <v>0</v>
      </c>
      <c r="UIC1907" s="1193"/>
      <c r="UID1907" s="1193"/>
      <c r="UIE1907" s="2164" t="s">
        <v>786</v>
      </c>
      <c r="UIF1907" s="1436" t="s">
        <v>745</v>
      </c>
      <c r="UIG1907" s="2165">
        <v>0</v>
      </c>
      <c r="UIH1907" s="2165">
        <v>12106</v>
      </c>
      <c r="UII1907" s="2166">
        <v>0</v>
      </c>
      <c r="UIJ1907" s="1230">
        <f t="shared" si="4067"/>
        <v>0</v>
      </c>
      <c r="UIK1907" s="1193"/>
      <c r="UIL1907" s="1193"/>
      <c r="UIM1907" s="2164" t="s">
        <v>786</v>
      </c>
      <c r="UIN1907" s="1436" t="s">
        <v>745</v>
      </c>
      <c r="UIO1907" s="2165">
        <v>0</v>
      </c>
      <c r="UIP1907" s="2165">
        <v>12106</v>
      </c>
      <c r="UIQ1907" s="2166">
        <v>0</v>
      </c>
      <c r="UIR1907" s="1230">
        <f t="shared" si="4069"/>
        <v>0</v>
      </c>
      <c r="UIS1907" s="1193"/>
      <c r="UIT1907" s="1193"/>
      <c r="UIU1907" s="2164" t="s">
        <v>786</v>
      </c>
      <c r="UIV1907" s="1436" t="s">
        <v>745</v>
      </c>
      <c r="UIW1907" s="2165">
        <v>0</v>
      </c>
      <c r="UIX1907" s="2165">
        <v>12106</v>
      </c>
      <c r="UIY1907" s="2166">
        <v>0</v>
      </c>
      <c r="UIZ1907" s="1230">
        <f t="shared" si="4071"/>
        <v>0</v>
      </c>
      <c r="UJA1907" s="1193"/>
      <c r="UJB1907" s="1193"/>
      <c r="UJC1907" s="2164" t="s">
        <v>786</v>
      </c>
      <c r="UJD1907" s="1436" t="s">
        <v>745</v>
      </c>
      <c r="UJE1907" s="2165">
        <v>0</v>
      </c>
      <c r="UJF1907" s="2165">
        <v>12106</v>
      </c>
      <c r="UJG1907" s="2166">
        <v>0</v>
      </c>
      <c r="UJH1907" s="1230">
        <f t="shared" si="4073"/>
        <v>0</v>
      </c>
      <c r="UJI1907" s="1193"/>
      <c r="UJJ1907" s="1193"/>
      <c r="UJK1907" s="2164" t="s">
        <v>786</v>
      </c>
      <c r="UJL1907" s="1436" t="s">
        <v>745</v>
      </c>
      <c r="UJM1907" s="2165">
        <v>0</v>
      </c>
      <c r="UJN1907" s="2165">
        <v>12106</v>
      </c>
      <c r="UJO1907" s="2166">
        <v>0</v>
      </c>
      <c r="UJP1907" s="1230">
        <f t="shared" si="4075"/>
        <v>0</v>
      </c>
      <c r="UJQ1907" s="1193"/>
      <c r="UJR1907" s="1193"/>
      <c r="UJS1907" s="2164" t="s">
        <v>786</v>
      </c>
      <c r="UJT1907" s="1436" t="s">
        <v>745</v>
      </c>
      <c r="UJU1907" s="2165">
        <v>0</v>
      </c>
      <c r="UJV1907" s="2165">
        <v>12106</v>
      </c>
      <c r="UJW1907" s="2166">
        <v>0</v>
      </c>
      <c r="UJX1907" s="1230">
        <f t="shared" si="4077"/>
        <v>0</v>
      </c>
      <c r="UJY1907" s="1193"/>
      <c r="UJZ1907" s="1193"/>
      <c r="UKA1907" s="2164" t="s">
        <v>786</v>
      </c>
      <c r="UKB1907" s="1436" t="s">
        <v>745</v>
      </c>
      <c r="UKC1907" s="2165">
        <v>0</v>
      </c>
      <c r="UKD1907" s="2165">
        <v>12106</v>
      </c>
      <c r="UKE1907" s="2166">
        <v>0</v>
      </c>
      <c r="UKF1907" s="1230">
        <f t="shared" si="4079"/>
        <v>0</v>
      </c>
      <c r="UKG1907" s="1193"/>
      <c r="UKH1907" s="1193"/>
      <c r="UKI1907" s="2164" t="s">
        <v>786</v>
      </c>
      <c r="UKJ1907" s="1436" t="s">
        <v>745</v>
      </c>
      <c r="UKK1907" s="2165">
        <v>0</v>
      </c>
      <c r="UKL1907" s="2165">
        <v>12106</v>
      </c>
      <c r="UKM1907" s="2166">
        <v>0</v>
      </c>
      <c r="UKN1907" s="1230">
        <f t="shared" si="4081"/>
        <v>0</v>
      </c>
      <c r="UKO1907" s="1193"/>
      <c r="UKP1907" s="1193"/>
      <c r="UKQ1907" s="2164" t="s">
        <v>786</v>
      </c>
      <c r="UKR1907" s="1436" t="s">
        <v>745</v>
      </c>
      <c r="UKS1907" s="2165">
        <v>0</v>
      </c>
      <c r="UKT1907" s="2165">
        <v>12106</v>
      </c>
      <c r="UKU1907" s="2166">
        <v>0</v>
      </c>
      <c r="UKV1907" s="1230">
        <f t="shared" si="4083"/>
        <v>0</v>
      </c>
      <c r="UKW1907" s="1193"/>
      <c r="UKX1907" s="1193"/>
      <c r="UKY1907" s="2164" t="s">
        <v>786</v>
      </c>
      <c r="UKZ1907" s="1436" t="s">
        <v>745</v>
      </c>
      <c r="ULA1907" s="2165">
        <v>0</v>
      </c>
      <c r="ULB1907" s="2165">
        <v>12106</v>
      </c>
      <c r="ULC1907" s="2166">
        <v>0</v>
      </c>
      <c r="ULD1907" s="1230">
        <f t="shared" si="4085"/>
        <v>0</v>
      </c>
      <c r="ULE1907" s="1193"/>
      <c r="ULF1907" s="1193"/>
      <c r="ULG1907" s="2164" t="s">
        <v>786</v>
      </c>
      <c r="ULH1907" s="1436" t="s">
        <v>745</v>
      </c>
      <c r="ULI1907" s="2165">
        <v>0</v>
      </c>
      <c r="ULJ1907" s="2165">
        <v>12106</v>
      </c>
      <c r="ULK1907" s="2166">
        <v>0</v>
      </c>
      <c r="ULL1907" s="1230">
        <f t="shared" si="4087"/>
        <v>0</v>
      </c>
      <c r="ULM1907" s="1193"/>
      <c r="ULN1907" s="1193"/>
      <c r="ULO1907" s="2164" t="s">
        <v>786</v>
      </c>
      <c r="ULP1907" s="1436" t="s">
        <v>745</v>
      </c>
      <c r="ULQ1907" s="2165">
        <v>0</v>
      </c>
      <c r="ULR1907" s="2165">
        <v>12106</v>
      </c>
      <c r="ULS1907" s="2166">
        <v>0</v>
      </c>
      <c r="ULT1907" s="1230">
        <f t="shared" si="4089"/>
        <v>0</v>
      </c>
      <c r="ULU1907" s="1193"/>
      <c r="ULV1907" s="1193"/>
      <c r="ULW1907" s="2164" t="s">
        <v>786</v>
      </c>
      <c r="ULX1907" s="1436" t="s">
        <v>745</v>
      </c>
      <c r="ULY1907" s="2165">
        <v>0</v>
      </c>
      <c r="ULZ1907" s="2165">
        <v>12106</v>
      </c>
      <c r="UMA1907" s="2166">
        <v>0</v>
      </c>
      <c r="UMB1907" s="1230">
        <f t="shared" si="4091"/>
        <v>0</v>
      </c>
      <c r="UMC1907" s="1193"/>
      <c r="UMD1907" s="1193"/>
      <c r="UME1907" s="2164" t="s">
        <v>786</v>
      </c>
      <c r="UMF1907" s="1436" t="s">
        <v>745</v>
      </c>
      <c r="UMG1907" s="2165">
        <v>0</v>
      </c>
      <c r="UMH1907" s="2165">
        <v>12106</v>
      </c>
      <c r="UMI1907" s="2166">
        <v>0</v>
      </c>
      <c r="UMJ1907" s="1230">
        <f t="shared" si="4093"/>
        <v>0</v>
      </c>
      <c r="UMK1907" s="1193"/>
      <c r="UML1907" s="1193"/>
      <c r="UMM1907" s="2164" t="s">
        <v>786</v>
      </c>
      <c r="UMN1907" s="1436" t="s">
        <v>745</v>
      </c>
      <c r="UMO1907" s="2165">
        <v>0</v>
      </c>
      <c r="UMP1907" s="2165">
        <v>12106</v>
      </c>
      <c r="UMQ1907" s="2166">
        <v>0</v>
      </c>
      <c r="UMR1907" s="1230">
        <f t="shared" si="4095"/>
        <v>0</v>
      </c>
      <c r="UMS1907" s="1193"/>
      <c r="UMT1907" s="1193"/>
      <c r="UMU1907" s="2164" t="s">
        <v>786</v>
      </c>
      <c r="UMV1907" s="1436" t="s">
        <v>745</v>
      </c>
      <c r="UMW1907" s="2165">
        <v>0</v>
      </c>
      <c r="UMX1907" s="2165">
        <v>12106</v>
      </c>
      <c r="UMY1907" s="2166">
        <v>0</v>
      </c>
      <c r="UMZ1907" s="1230">
        <f t="shared" si="4097"/>
        <v>0</v>
      </c>
      <c r="UNA1907" s="1193"/>
      <c r="UNB1907" s="1193"/>
      <c r="UNC1907" s="2164" t="s">
        <v>786</v>
      </c>
      <c r="UND1907" s="1436" t="s">
        <v>745</v>
      </c>
      <c r="UNE1907" s="2165">
        <v>0</v>
      </c>
      <c r="UNF1907" s="2165">
        <v>12106</v>
      </c>
      <c r="UNG1907" s="2166">
        <v>0</v>
      </c>
      <c r="UNH1907" s="1230">
        <f t="shared" si="4099"/>
        <v>0</v>
      </c>
      <c r="UNI1907" s="1193"/>
      <c r="UNJ1907" s="1193"/>
      <c r="UNK1907" s="2164" t="s">
        <v>786</v>
      </c>
      <c r="UNL1907" s="1436" t="s">
        <v>745</v>
      </c>
      <c r="UNM1907" s="2165">
        <v>0</v>
      </c>
      <c r="UNN1907" s="2165">
        <v>12106</v>
      </c>
      <c r="UNO1907" s="2166">
        <v>0</v>
      </c>
      <c r="UNP1907" s="1230">
        <f t="shared" si="4101"/>
        <v>0</v>
      </c>
      <c r="UNQ1907" s="1193"/>
      <c r="UNR1907" s="1193"/>
      <c r="UNS1907" s="2164" t="s">
        <v>786</v>
      </c>
      <c r="UNT1907" s="1436" t="s">
        <v>745</v>
      </c>
      <c r="UNU1907" s="2165">
        <v>0</v>
      </c>
      <c r="UNV1907" s="2165">
        <v>12106</v>
      </c>
      <c r="UNW1907" s="2166">
        <v>0</v>
      </c>
      <c r="UNX1907" s="1230">
        <f t="shared" si="4103"/>
        <v>0</v>
      </c>
      <c r="UNY1907" s="1193"/>
      <c r="UNZ1907" s="1193"/>
      <c r="UOA1907" s="2164" t="s">
        <v>786</v>
      </c>
      <c r="UOB1907" s="1436" t="s">
        <v>745</v>
      </c>
      <c r="UOC1907" s="2165">
        <v>0</v>
      </c>
      <c r="UOD1907" s="2165">
        <v>12106</v>
      </c>
      <c r="UOE1907" s="2166">
        <v>0</v>
      </c>
      <c r="UOF1907" s="1230">
        <f t="shared" si="4105"/>
        <v>0</v>
      </c>
      <c r="UOG1907" s="1193"/>
      <c r="UOH1907" s="1193"/>
      <c r="UOI1907" s="2164" t="s">
        <v>786</v>
      </c>
      <c r="UOJ1907" s="1436" t="s">
        <v>745</v>
      </c>
      <c r="UOK1907" s="2165">
        <v>0</v>
      </c>
      <c r="UOL1907" s="2165">
        <v>12106</v>
      </c>
      <c r="UOM1907" s="2166">
        <v>0</v>
      </c>
      <c r="UON1907" s="1230">
        <f t="shared" si="4107"/>
        <v>0</v>
      </c>
      <c r="UOO1907" s="1193"/>
      <c r="UOP1907" s="1193"/>
      <c r="UOQ1907" s="2164" t="s">
        <v>786</v>
      </c>
      <c r="UOR1907" s="1436" t="s">
        <v>745</v>
      </c>
      <c r="UOS1907" s="2165">
        <v>0</v>
      </c>
      <c r="UOT1907" s="2165">
        <v>12106</v>
      </c>
      <c r="UOU1907" s="2166">
        <v>0</v>
      </c>
      <c r="UOV1907" s="1230">
        <f t="shared" si="4109"/>
        <v>0</v>
      </c>
      <c r="UOW1907" s="1193"/>
      <c r="UOX1907" s="1193"/>
      <c r="UOY1907" s="2164" t="s">
        <v>786</v>
      </c>
      <c r="UOZ1907" s="1436" t="s">
        <v>745</v>
      </c>
      <c r="UPA1907" s="2165">
        <v>0</v>
      </c>
      <c r="UPB1907" s="2165">
        <v>12106</v>
      </c>
      <c r="UPC1907" s="2166">
        <v>0</v>
      </c>
      <c r="UPD1907" s="1230">
        <f t="shared" si="4111"/>
        <v>0</v>
      </c>
      <c r="UPE1907" s="1193"/>
      <c r="UPF1907" s="1193"/>
      <c r="UPG1907" s="2164" t="s">
        <v>786</v>
      </c>
      <c r="UPH1907" s="1436" t="s">
        <v>745</v>
      </c>
      <c r="UPI1907" s="2165">
        <v>0</v>
      </c>
      <c r="UPJ1907" s="2165">
        <v>12106</v>
      </c>
      <c r="UPK1907" s="2166">
        <v>0</v>
      </c>
      <c r="UPL1907" s="1230">
        <f t="shared" si="4113"/>
        <v>0</v>
      </c>
      <c r="UPM1907" s="1193"/>
      <c r="UPN1907" s="1193"/>
      <c r="UPO1907" s="2164" t="s">
        <v>786</v>
      </c>
      <c r="UPP1907" s="1436" t="s">
        <v>745</v>
      </c>
      <c r="UPQ1907" s="2165">
        <v>0</v>
      </c>
      <c r="UPR1907" s="2165">
        <v>12106</v>
      </c>
      <c r="UPS1907" s="2166">
        <v>0</v>
      </c>
      <c r="UPT1907" s="1230">
        <f t="shared" si="4115"/>
        <v>0</v>
      </c>
      <c r="UPU1907" s="1193"/>
      <c r="UPV1907" s="1193"/>
      <c r="UPW1907" s="2164" t="s">
        <v>786</v>
      </c>
      <c r="UPX1907" s="1436" t="s">
        <v>745</v>
      </c>
      <c r="UPY1907" s="2165">
        <v>0</v>
      </c>
      <c r="UPZ1907" s="2165">
        <v>12106</v>
      </c>
      <c r="UQA1907" s="2166">
        <v>0</v>
      </c>
      <c r="UQB1907" s="1230">
        <f t="shared" si="4117"/>
        <v>0</v>
      </c>
      <c r="UQC1907" s="1193"/>
      <c r="UQD1907" s="1193"/>
      <c r="UQE1907" s="2164" t="s">
        <v>786</v>
      </c>
      <c r="UQF1907" s="1436" t="s">
        <v>745</v>
      </c>
      <c r="UQG1907" s="2165">
        <v>0</v>
      </c>
      <c r="UQH1907" s="2165">
        <v>12106</v>
      </c>
      <c r="UQI1907" s="2166">
        <v>0</v>
      </c>
      <c r="UQJ1907" s="1230">
        <f t="shared" si="4119"/>
        <v>0</v>
      </c>
      <c r="UQK1907" s="1193"/>
      <c r="UQL1907" s="1193"/>
      <c r="UQM1907" s="2164" t="s">
        <v>786</v>
      </c>
      <c r="UQN1907" s="1436" t="s">
        <v>745</v>
      </c>
      <c r="UQO1907" s="2165">
        <v>0</v>
      </c>
      <c r="UQP1907" s="2165">
        <v>12106</v>
      </c>
      <c r="UQQ1907" s="2166">
        <v>0</v>
      </c>
      <c r="UQR1907" s="1230">
        <f t="shared" si="4121"/>
        <v>0</v>
      </c>
      <c r="UQS1907" s="1193"/>
      <c r="UQT1907" s="1193"/>
      <c r="UQU1907" s="2164" t="s">
        <v>786</v>
      </c>
      <c r="UQV1907" s="1436" t="s">
        <v>745</v>
      </c>
      <c r="UQW1907" s="2165">
        <v>0</v>
      </c>
      <c r="UQX1907" s="2165">
        <v>12106</v>
      </c>
      <c r="UQY1907" s="2166">
        <v>0</v>
      </c>
      <c r="UQZ1907" s="1230">
        <f t="shared" si="4123"/>
        <v>0</v>
      </c>
      <c r="URA1907" s="1193"/>
      <c r="URB1907" s="1193"/>
      <c r="URC1907" s="2164" t="s">
        <v>786</v>
      </c>
      <c r="URD1907" s="1436" t="s">
        <v>745</v>
      </c>
      <c r="URE1907" s="2165">
        <v>0</v>
      </c>
      <c r="URF1907" s="2165">
        <v>12106</v>
      </c>
      <c r="URG1907" s="2166">
        <v>0</v>
      </c>
      <c r="URH1907" s="1230">
        <f t="shared" si="4125"/>
        <v>0</v>
      </c>
      <c r="URI1907" s="1193"/>
      <c r="URJ1907" s="1193"/>
      <c r="URK1907" s="2164" t="s">
        <v>786</v>
      </c>
      <c r="URL1907" s="1436" t="s">
        <v>745</v>
      </c>
      <c r="URM1907" s="2165">
        <v>0</v>
      </c>
      <c r="URN1907" s="2165">
        <v>12106</v>
      </c>
      <c r="URO1907" s="2166">
        <v>0</v>
      </c>
      <c r="URP1907" s="1230">
        <f t="shared" si="4127"/>
        <v>0</v>
      </c>
      <c r="URQ1907" s="1193"/>
      <c r="URR1907" s="1193"/>
      <c r="URS1907" s="2164" t="s">
        <v>786</v>
      </c>
      <c r="URT1907" s="1436" t="s">
        <v>745</v>
      </c>
      <c r="URU1907" s="2165">
        <v>0</v>
      </c>
      <c r="URV1907" s="2165">
        <v>12106</v>
      </c>
      <c r="URW1907" s="2166">
        <v>0</v>
      </c>
      <c r="URX1907" s="1230">
        <f t="shared" si="4129"/>
        <v>0</v>
      </c>
      <c r="URY1907" s="1193"/>
      <c r="URZ1907" s="1193"/>
      <c r="USA1907" s="2164" t="s">
        <v>786</v>
      </c>
      <c r="USB1907" s="1436" t="s">
        <v>745</v>
      </c>
      <c r="USC1907" s="2165">
        <v>0</v>
      </c>
      <c r="USD1907" s="2165">
        <v>12106</v>
      </c>
      <c r="USE1907" s="2166">
        <v>0</v>
      </c>
      <c r="USF1907" s="1230">
        <f t="shared" si="4131"/>
        <v>0</v>
      </c>
      <c r="USG1907" s="1193"/>
      <c r="USH1907" s="1193"/>
      <c r="USI1907" s="2164" t="s">
        <v>786</v>
      </c>
      <c r="USJ1907" s="1436" t="s">
        <v>745</v>
      </c>
      <c r="USK1907" s="2165">
        <v>0</v>
      </c>
      <c r="USL1907" s="2165">
        <v>12106</v>
      </c>
      <c r="USM1907" s="2166">
        <v>0</v>
      </c>
      <c r="USN1907" s="1230">
        <f t="shared" si="4133"/>
        <v>0</v>
      </c>
      <c r="USO1907" s="1193"/>
      <c r="USP1907" s="1193"/>
      <c r="USQ1907" s="2164" t="s">
        <v>786</v>
      </c>
      <c r="USR1907" s="1436" t="s">
        <v>745</v>
      </c>
      <c r="USS1907" s="2165">
        <v>0</v>
      </c>
      <c r="UST1907" s="2165">
        <v>12106</v>
      </c>
      <c r="USU1907" s="2166">
        <v>0</v>
      </c>
      <c r="USV1907" s="1230">
        <f t="shared" si="4135"/>
        <v>0</v>
      </c>
      <c r="USW1907" s="1193"/>
      <c r="USX1907" s="1193"/>
      <c r="USY1907" s="2164" t="s">
        <v>786</v>
      </c>
      <c r="USZ1907" s="1436" t="s">
        <v>745</v>
      </c>
      <c r="UTA1907" s="2165">
        <v>0</v>
      </c>
      <c r="UTB1907" s="2165">
        <v>12106</v>
      </c>
      <c r="UTC1907" s="2166">
        <v>0</v>
      </c>
      <c r="UTD1907" s="1230">
        <f t="shared" si="4137"/>
        <v>0</v>
      </c>
      <c r="UTE1907" s="1193"/>
      <c r="UTF1907" s="1193"/>
      <c r="UTG1907" s="2164" t="s">
        <v>786</v>
      </c>
      <c r="UTH1907" s="1436" t="s">
        <v>745</v>
      </c>
      <c r="UTI1907" s="2165">
        <v>0</v>
      </c>
      <c r="UTJ1907" s="2165">
        <v>12106</v>
      </c>
      <c r="UTK1907" s="2166">
        <v>0</v>
      </c>
      <c r="UTL1907" s="1230">
        <f t="shared" si="4139"/>
        <v>0</v>
      </c>
      <c r="UTM1907" s="1193"/>
      <c r="UTN1907" s="1193"/>
      <c r="UTO1907" s="2164" t="s">
        <v>786</v>
      </c>
      <c r="UTP1907" s="1436" t="s">
        <v>745</v>
      </c>
      <c r="UTQ1907" s="2165">
        <v>0</v>
      </c>
      <c r="UTR1907" s="2165">
        <v>12106</v>
      </c>
      <c r="UTS1907" s="2166">
        <v>0</v>
      </c>
      <c r="UTT1907" s="1230">
        <f t="shared" si="4141"/>
        <v>0</v>
      </c>
      <c r="UTU1907" s="1193"/>
      <c r="UTV1907" s="1193"/>
      <c r="UTW1907" s="2164" t="s">
        <v>786</v>
      </c>
      <c r="UTX1907" s="1436" t="s">
        <v>745</v>
      </c>
      <c r="UTY1907" s="2165">
        <v>0</v>
      </c>
      <c r="UTZ1907" s="2165">
        <v>12106</v>
      </c>
      <c r="UUA1907" s="2166">
        <v>0</v>
      </c>
      <c r="UUB1907" s="1230">
        <f t="shared" si="4143"/>
        <v>0</v>
      </c>
      <c r="UUC1907" s="1193"/>
      <c r="UUD1907" s="1193"/>
      <c r="UUE1907" s="2164" t="s">
        <v>786</v>
      </c>
      <c r="UUF1907" s="1436" t="s">
        <v>745</v>
      </c>
      <c r="UUG1907" s="2165">
        <v>0</v>
      </c>
      <c r="UUH1907" s="2165">
        <v>12106</v>
      </c>
      <c r="UUI1907" s="2166">
        <v>0</v>
      </c>
      <c r="UUJ1907" s="1230">
        <f t="shared" si="4145"/>
        <v>0</v>
      </c>
      <c r="UUK1907" s="1193"/>
      <c r="UUL1907" s="1193"/>
      <c r="UUM1907" s="2164" t="s">
        <v>786</v>
      </c>
      <c r="UUN1907" s="1436" t="s">
        <v>745</v>
      </c>
      <c r="UUO1907" s="2165">
        <v>0</v>
      </c>
      <c r="UUP1907" s="2165">
        <v>12106</v>
      </c>
      <c r="UUQ1907" s="2166">
        <v>0</v>
      </c>
      <c r="UUR1907" s="1230">
        <f t="shared" si="4147"/>
        <v>0</v>
      </c>
      <c r="UUS1907" s="1193"/>
      <c r="UUT1907" s="1193"/>
      <c r="UUU1907" s="2164" t="s">
        <v>786</v>
      </c>
      <c r="UUV1907" s="1436" t="s">
        <v>745</v>
      </c>
      <c r="UUW1907" s="2165">
        <v>0</v>
      </c>
      <c r="UUX1907" s="2165">
        <v>12106</v>
      </c>
      <c r="UUY1907" s="2166">
        <v>0</v>
      </c>
      <c r="UUZ1907" s="1230">
        <f t="shared" si="4149"/>
        <v>0</v>
      </c>
      <c r="UVA1907" s="1193"/>
      <c r="UVB1907" s="1193"/>
      <c r="UVC1907" s="2164" t="s">
        <v>786</v>
      </c>
      <c r="UVD1907" s="1436" t="s">
        <v>745</v>
      </c>
      <c r="UVE1907" s="2165">
        <v>0</v>
      </c>
      <c r="UVF1907" s="2165">
        <v>12106</v>
      </c>
      <c r="UVG1907" s="2166">
        <v>0</v>
      </c>
      <c r="UVH1907" s="1230">
        <f t="shared" si="4151"/>
        <v>0</v>
      </c>
      <c r="UVI1907" s="1193"/>
      <c r="UVJ1907" s="1193"/>
      <c r="UVK1907" s="2164" t="s">
        <v>786</v>
      </c>
      <c r="UVL1907" s="1436" t="s">
        <v>745</v>
      </c>
      <c r="UVM1907" s="2165">
        <v>0</v>
      </c>
      <c r="UVN1907" s="2165">
        <v>12106</v>
      </c>
      <c r="UVO1907" s="2166">
        <v>0</v>
      </c>
      <c r="UVP1907" s="1230">
        <f t="shared" si="4153"/>
        <v>0</v>
      </c>
      <c r="UVQ1907" s="1193"/>
      <c r="UVR1907" s="1193"/>
      <c r="UVS1907" s="2164" t="s">
        <v>786</v>
      </c>
      <c r="UVT1907" s="1436" t="s">
        <v>745</v>
      </c>
      <c r="UVU1907" s="2165">
        <v>0</v>
      </c>
      <c r="UVV1907" s="2165">
        <v>12106</v>
      </c>
      <c r="UVW1907" s="2166">
        <v>0</v>
      </c>
      <c r="UVX1907" s="1230">
        <f t="shared" si="4155"/>
        <v>0</v>
      </c>
      <c r="UVY1907" s="1193"/>
      <c r="UVZ1907" s="1193"/>
      <c r="UWA1907" s="2164" t="s">
        <v>786</v>
      </c>
      <c r="UWB1907" s="1436" t="s">
        <v>745</v>
      </c>
      <c r="UWC1907" s="2165">
        <v>0</v>
      </c>
      <c r="UWD1907" s="2165">
        <v>12106</v>
      </c>
      <c r="UWE1907" s="2166">
        <v>0</v>
      </c>
      <c r="UWF1907" s="1230">
        <f t="shared" si="4157"/>
        <v>0</v>
      </c>
      <c r="UWG1907" s="1193"/>
      <c r="UWH1907" s="1193"/>
      <c r="UWI1907" s="2164" t="s">
        <v>786</v>
      </c>
      <c r="UWJ1907" s="1436" t="s">
        <v>745</v>
      </c>
      <c r="UWK1907" s="2165">
        <v>0</v>
      </c>
      <c r="UWL1907" s="2165">
        <v>12106</v>
      </c>
      <c r="UWM1907" s="2166">
        <v>0</v>
      </c>
      <c r="UWN1907" s="1230">
        <f t="shared" si="4159"/>
        <v>0</v>
      </c>
      <c r="UWO1907" s="1193"/>
      <c r="UWP1907" s="1193"/>
      <c r="UWQ1907" s="2164" t="s">
        <v>786</v>
      </c>
      <c r="UWR1907" s="1436" t="s">
        <v>745</v>
      </c>
      <c r="UWS1907" s="2165">
        <v>0</v>
      </c>
      <c r="UWT1907" s="2165">
        <v>12106</v>
      </c>
      <c r="UWU1907" s="2166">
        <v>0</v>
      </c>
      <c r="UWV1907" s="1230">
        <f t="shared" si="4161"/>
        <v>0</v>
      </c>
      <c r="UWW1907" s="1193"/>
      <c r="UWX1907" s="1193"/>
      <c r="UWY1907" s="2164" t="s">
        <v>786</v>
      </c>
      <c r="UWZ1907" s="1436" t="s">
        <v>745</v>
      </c>
      <c r="UXA1907" s="2165">
        <v>0</v>
      </c>
      <c r="UXB1907" s="2165">
        <v>12106</v>
      </c>
      <c r="UXC1907" s="2166">
        <v>0</v>
      </c>
      <c r="UXD1907" s="1230">
        <f t="shared" si="4163"/>
        <v>0</v>
      </c>
      <c r="UXE1907" s="1193"/>
      <c r="UXF1907" s="1193"/>
      <c r="UXG1907" s="2164" t="s">
        <v>786</v>
      </c>
      <c r="UXH1907" s="1436" t="s">
        <v>745</v>
      </c>
      <c r="UXI1907" s="2165">
        <v>0</v>
      </c>
      <c r="UXJ1907" s="2165">
        <v>12106</v>
      </c>
      <c r="UXK1907" s="2166">
        <v>0</v>
      </c>
      <c r="UXL1907" s="1230">
        <f t="shared" si="4165"/>
        <v>0</v>
      </c>
      <c r="UXM1907" s="1193"/>
      <c r="UXN1907" s="1193"/>
      <c r="UXO1907" s="2164" t="s">
        <v>786</v>
      </c>
      <c r="UXP1907" s="1436" t="s">
        <v>745</v>
      </c>
      <c r="UXQ1907" s="2165">
        <v>0</v>
      </c>
      <c r="UXR1907" s="2165">
        <v>12106</v>
      </c>
      <c r="UXS1907" s="2166">
        <v>0</v>
      </c>
      <c r="UXT1907" s="1230">
        <f t="shared" si="4167"/>
        <v>0</v>
      </c>
      <c r="UXU1907" s="1193"/>
      <c r="UXV1907" s="1193"/>
      <c r="UXW1907" s="2164" t="s">
        <v>786</v>
      </c>
      <c r="UXX1907" s="1436" t="s">
        <v>745</v>
      </c>
      <c r="UXY1907" s="2165">
        <v>0</v>
      </c>
      <c r="UXZ1907" s="2165">
        <v>12106</v>
      </c>
      <c r="UYA1907" s="2166">
        <v>0</v>
      </c>
      <c r="UYB1907" s="1230">
        <f t="shared" si="4169"/>
        <v>0</v>
      </c>
      <c r="UYC1907" s="1193"/>
      <c r="UYD1907" s="1193"/>
      <c r="UYE1907" s="2164" t="s">
        <v>786</v>
      </c>
      <c r="UYF1907" s="1436" t="s">
        <v>745</v>
      </c>
      <c r="UYG1907" s="2165">
        <v>0</v>
      </c>
      <c r="UYH1907" s="2165">
        <v>12106</v>
      </c>
      <c r="UYI1907" s="2166">
        <v>0</v>
      </c>
      <c r="UYJ1907" s="1230">
        <f t="shared" si="4171"/>
        <v>0</v>
      </c>
      <c r="UYK1907" s="1193"/>
      <c r="UYL1907" s="1193"/>
      <c r="UYM1907" s="2164" t="s">
        <v>786</v>
      </c>
      <c r="UYN1907" s="1436" t="s">
        <v>745</v>
      </c>
      <c r="UYO1907" s="2165">
        <v>0</v>
      </c>
      <c r="UYP1907" s="2165">
        <v>12106</v>
      </c>
      <c r="UYQ1907" s="2166">
        <v>0</v>
      </c>
      <c r="UYR1907" s="1230">
        <f t="shared" si="4173"/>
        <v>0</v>
      </c>
      <c r="UYS1907" s="1193"/>
      <c r="UYT1907" s="1193"/>
      <c r="UYU1907" s="2164" t="s">
        <v>786</v>
      </c>
      <c r="UYV1907" s="1436" t="s">
        <v>745</v>
      </c>
      <c r="UYW1907" s="2165">
        <v>0</v>
      </c>
      <c r="UYX1907" s="2165">
        <v>12106</v>
      </c>
      <c r="UYY1907" s="2166">
        <v>0</v>
      </c>
      <c r="UYZ1907" s="1230">
        <f t="shared" si="4175"/>
        <v>0</v>
      </c>
      <c r="UZA1907" s="1193"/>
      <c r="UZB1907" s="1193"/>
      <c r="UZC1907" s="2164" t="s">
        <v>786</v>
      </c>
      <c r="UZD1907" s="1436" t="s">
        <v>745</v>
      </c>
      <c r="UZE1907" s="2165">
        <v>0</v>
      </c>
      <c r="UZF1907" s="2165">
        <v>12106</v>
      </c>
      <c r="UZG1907" s="2166">
        <v>0</v>
      </c>
      <c r="UZH1907" s="1230">
        <f t="shared" si="4177"/>
        <v>0</v>
      </c>
      <c r="UZI1907" s="1193"/>
      <c r="UZJ1907" s="1193"/>
      <c r="UZK1907" s="2164" t="s">
        <v>786</v>
      </c>
      <c r="UZL1907" s="1436" t="s">
        <v>745</v>
      </c>
      <c r="UZM1907" s="2165">
        <v>0</v>
      </c>
      <c r="UZN1907" s="2165">
        <v>12106</v>
      </c>
      <c r="UZO1907" s="2166">
        <v>0</v>
      </c>
      <c r="UZP1907" s="1230">
        <f t="shared" si="4179"/>
        <v>0</v>
      </c>
      <c r="UZQ1907" s="1193"/>
      <c r="UZR1907" s="1193"/>
      <c r="UZS1907" s="2164" t="s">
        <v>786</v>
      </c>
      <c r="UZT1907" s="1436" t="s">
        <v>745</v>
      </c>
      <c r="UZU1907" s="2165">
        <v>0</v>
      </c>
      <c r="UZV1907" s="2165">
        <v>12106</v>
      </c>
      <c r="UZW1907" s="2166">
        <v>0</v>
      </c>
      <c r="UZX1907" s="1230">
        <f t="shared" si="4181"/>
        <v>0</v>
      </c>
      <c r="UZY1907" s="1193"/>
      <c r="UZZ1907" s="1193"/>
      <c r="VAA1907" s="2164" t="s">
        <v>786</v>
      </c>
      <c r="VAB1907" s="1436" t="s">
        <v>745</v>
      </c>
      <c r="VAC1907" s="2165">
        <v>0</v>
      </c>
      <c r="VAD1907" s="2165">
        <v>12106</v>
      </c>
      <c r="VAE1907" s="2166">
        <v>0</v>
      </c>
      <c r="VAF1907" s="1230">
        <f t="shared" si="4183"/>
        <v>0</v>
      </c>
      <c r="VAG1907" s="1193"/>
      <c r="VAH1907" s="1193"/>
      <c r="VAI1907" s="2164" t="s">
        <v>786</v>
      </c>
      <c r="VAJ1907" s="1436" t="s">
        <v>745</v>
      </c>
      <c r="VAK1907" s="2165">
        <v>0</v>
      </c>
      <c r="VAL1907" s="2165">
        <v>12106</v>
      </c>
      <c r="VAM1907" s="2166">
        <v>0</v>
      </c>
      <c r="VAN1907" s="1230">
        <f t="shared" si="4185"/>
        <v>0</v>
      </c>
      <c r="VAO1907" s="1193"/>
      <c r="VAP1907" s="1193"/>
      <c r="VAQ1907" s="2164" t="s">
        <v>786</v>
      </c>
      <c r="VAR1907" s="1436" t="s">
        <v>745</v>
      </c>
      <c r="VAS1907" s="2165">
        <v>0</v>
      </c>
      <c r="VAT1907" s="2165">
        <v>12106</v>
      </c>
      <c r="VAU1907" s="2166">
        <v>0</v>
      </c>
      <c r="VAV1907" s="1230">
        <f t="shared" si="4187"/>
        <v>0</v>
      </c>
      <c r="VAW1907" s="1193"/>
      <c r="VAX1907" s="1193"/>
      <c r="VAY1907" s="2164" t="s">
        <v>786</v>
      </c>
      <c r="VAZ1907" s="1436" t="s">
        <v>745</v>
      </c>
      <c r="VBA1907" s="2165">
        <v>0</v>
      </c>
      <c r="VBB1907" s="2165">
        <v>12106</v>
      </c>
      <c r="VBC1907" s="2166">
        <v>0</v>
      </c>
      <c r="VBD1907" s="1230">
        <f t="shared" si="4189"/>
        <v>0</v>
      </c>
      <c r="VBE1907" s="1193"/>
      <c r="VBF1907" s="1193"/>
      <c r="VBG1907" s="2164" t="s">
        <v>786</v>
      </c>
      <c r="VBH1907" s="1436" t="s">
        <v>745</v>
      </c>
      <c r="VBI1907" s="2165">
        <v>0</v>
      </c>
      <c r="VBJ1907" s="2165">
        <v>12106</v>
      </c>
      <c r="VBK1907" s="2166">
        <v>0</v>
      </c>
      <c r="VBL1907" s="1230">
        <f t="shared" si="4191"/>
        <v>0</v>
      </c>
      <c r="VBM1907" s="1193"/>
      <c r="VBN1907" s="1193"/>
      <c r="VBO1907" s="2164" t="s">
        <v>786</v>
      </c>
      <c r="VBP1907" s="1436" t="s">
        <v>745</v>
      </c>
      <c r="VBQ1907" s="2165">
        <v>0</v>
      </c>
      <c r="VBR1907" s="2165">
        <v>12106</v>
      </c>
      <c r="VBS1907" s="2166">
        <v>0</v>
      </c>
      <c r="VBT1907" s="1230">
        <f t="shared" si="4193"/>
        <v>0</v>
      </c>
      <c r="VBU1907" s="1193"/>
      <c r="VBV1907" s="1193"/>
      <c r="VBW1907" s="2164" t="s">
        <v>786</v>
      </c>
      <c r="VBX1907" s="1436" t="s">
        <v>745</v>
      </c>
      <c r="VBY1907" s="2165">
        <v>0</v>
      </c>
      <c r="VBZ1907" s="2165">
        <v>12106</v>
      </c>
      <c r="VCA1907" s="2166">
        <v>0</v>
      </c>
      <c r="VCB1907" s="1230">
        <f t="shared" si="4195"/>
        <v>0</v>
      </c>
      <c r="VCC1907" s="1193"/>
      <c r="VCD1907" s="1193"/>
      <c r="VCE1907" s="2164" t="s">
        <v>786</v>
      </c>
      <c r="VCF1907" s="1436" t="s">
        <v>745</v>
      </c>
      <c r="VCG1907" s="2165">
        <v>0</v>
      </c>
      <c r="VCH1907" s="2165">
        <v>12106</v>
      </c>
      <c r="VCI1907" s="2166">
        <v>0</v>
      </c>
      <c r="VCJ1907" s="1230">
        <f t="shared" si="4197"/>
        <v>0</v>
      </c>
      <c r="VCK1907" s="1193"/>
      <c r="VCL1907" s="1193"/>
      <c r="VCM1907" s="2164" t="s">
        <v>786</v>
      </c>
      <c r="VCN1907" s="1436" t="s">
        <v>745</v>
      </c>
      <c r="VCO1907" s="2165">
        <v>0</v>
      </c>
      <c r="VCP1907" s="2165">
        <v>12106</v>
      </c>
      <c r="VCQ1907" s="2166">
        <v>0</v>
      </c>
      <c r="VCR1907" s="1230">
        <f t="shared" si="4199"/>
        <v>0</v>
      </c>
      <c r="VCS1907" s="1193"/>
      <c r="VCT1907" s="1193"/>
      <c r="VCU1907" s="2164" t="s">
        <v>786</v>
      </c>
      <c r="VCV1907" s="1436" t="s">
        <v>745</v>
      </c>
      <c r="VCW1907" s="2165">
        <v>0</v>
      </c>
      <c r="VCX1907" s="2165">
        <v>12106</v>
      </c>
      <c r="VCY1907" s="2166">
        <v>0</v>
      </c>
      <c r="VCZ1907" s="1230">
        <f t="shared" si="4201"/>
        <v>0</v>
      </c>
      <c r="VDA1907" s="1193"/>
      <c r="VDB1907" s="1193"/>
      <c r="VDC1907" s="2164" t="s">
        <v>786</v>
      </c>
      <c r="VDD1907" s="1436" t="s">
        <v>745</v>
      </c>
      <c r="VDE1907" s="2165">
        <v>0</v>
      </c>
      <c r="VDF1907" s="2165">
        <v>12106</v>
      </c>
      <c r="VDG1907" s="2166">
        <v>0</v>
      </c>
      <c r="VDH1907" s="1230">
        <f t="shared" si="4203"/>
        <v>0</v>
      </c>
      <c r="VDI1907" s="1193"/>
      <c r="VDJ1907" s="1193"/>
      <c r="VDK1907" s="2164" t="s">
        <v>786</v>
      </c>
      <c r="VDL1907" s="1436" t="s">
        <v>745</v>
      </c>
      <c r="VDM1907" s="2165">
        <v>0</v>
      </c>
      <c r="VDN1907" s="2165">
        <v>12106</v>
      </c>
      <c r="VDO1907" s="2166">
        <v>0</v>
      </c>
      <c r="VDP1907" s="1230">
        <f t="shared" si="4205"/>
        <v>0</v>
      </c>
      <c r="VDQ1907" s="1193"/>
      <c r="VDR1907" s="1193"/>
      <c r="VDS1907" s="2164" t="s">
        <v>786</v>
      </c>
      <c r="VDT1907" s="1436" t="s">
        <v>745</v>
      </c>
      <c r="VDU1907" s="2165">
        <v>0</v>
      </c>
      <c r="VDV1907" s="2165">
        <v>12106</v>
      </c>
      <c r="VDW1907" s="2166">
        <v>0</v>
      </c>
      <c r="VDX1907" s="1230">
        <f t="shared" si="4207"/>
        <v>0</v>
      </c>
      <c r="VDY1907" s="1193"/>
      <c r="VDZ1907" s="1193"/>
      <c r="VEA1907" s="2164" t="s">
        <v>786</v>
      </c>
      <c r="VEB1907" s="1436" t="s">
        <v>745</v>
      </c>
      <c r="VEC1907" s="2165">
        <v>0</v>
      </c>
      <c r="VED1907" s="2165">
        <v>12106</v>
      </c>
      <c r="VEE1907" s="2166">
        <v>0</v>
      </c>
      <c r="VEF1907" s="1230">
        <f t="shared" si="4209"/>
        <v>0</v>
      </c>
      <c r="VEG1907" s="1193"/>
      <c r="VEH1907" s="1193"/>
      <c r="VEI1907" s="2164" t="s">
        <v>786</v>
      </c>
      <c r="VEJ1907" s="1436" t="s">
        <v>745</v>
      </c>
      <c r="VEK1907" s="2165">
        <v>0</v>
      </c>
      <c r="VEL1907" s="2165">
        <v>12106</v>
      </c>
      <c r="VEM1907" s="2166">
        <v>0</v>
      </c>
      <c r="VEN1907" s="1230">
        <f t="shared" si="4211"/>
        <v>0</v>
      </c>
      <c r="VEO1907" s="1193"/>
      <c r="VEP1907" s="1193"/>
      <c r="VEQ1907" s="2164" t="s">
        <v>786</v>
      </c>
      <c r="VER1907" s="1436" t="s">
        <v>745</v>
      </c>
      <c r="VES1907" s="2165">
        <v>0</v>
      </c>
      <c r="VET1907" s="2165">
        <v>12106</v>
      </c>
      <c r="VEU1907" s="2166">
        <v>0</v>
      </c>
      <c r="VEV1907" s="1230">
        <f t="shared" si="4213"/>
        <v>0</v>
      </c>
      <c r="VEW1907" s="1193"/>
      <c r="VEX1907" s="1193"/>
      <c r="VEY1907" s="2164" t="s">
        <v>786</v>
      </c>
      <c r="VEZ1907" s="1436" t="s">
        <v>745</v>
      </c>
      <c r="VFA1907" s="2165">
        <v>0</v>
      </c>
      <c r="VFB1907" s="2165">
        <v>12106</v>
      </c>
      <c r="VFC1907" s="2166">
        <v>0</v>
      </c>
      <c r="VFD1907" s="1230">
        <f t="shared" si="4215"/>
        <v>0</v>
      </c>
      <c r="VFE1907" s="1193"/>
      <c r="VFF1907" s="1193"/>
      <c r="VFG1907" s="2164" t="s">
        <v>786</v>
      </c>
      <c r="VFH1907" s="1436" t="s">
        <v>745</v>
      </c>
      <c r="VFI1907" s="2165">
        <v>0</v>
      </c>
      <c r="VFJ1907" s="2165">
        <v>12106</v>
      </c>
      <c r="VFK1907" s="2166">
        <v>0</v>
      </c>
      <c r="VFL1907" s="1230">
        <f t="shared" si="4217"/>
        <v>0</v>
      </c>
      <c r="VFM1907" s="1193"/>
      <c r="VFN1907" s="1193"/>
      <c r="VFO1907" s="2164" t="s">
        <v>786</v>
      </c>
      <c r="VFP1907" s="1436" t="s">
        <v>745</v>
      </c>
      <c r="VFQ1907" s="2165">
        <v>0</v>
      </c>
      <c r="VFR1907" s="2165">
        <v>12106</v>
      </c>
      <c r="VFS1907" s="2166">
        <v>0</v>
      </c>
      <c r="VFT1907" s="1230">
        <f t="shared" si="4219"/>
        <v>0</v>
      </c>
      <c r="VFU1907" s="1193"/>
      <c r="VFV1907" s="1193"/>
      <c r="VFW1907" s="2164" t="s">
        <v>786</v>
      </c>
      <c r="VFX1907" s="1436" t="s">
        <v>745</v>
      </c>
      <c r="VFY1907" s="2165">
        <v>0</v>
      </c>
      <c r="VFZ1907" s="2165">
        <v>12106</v>
      </c>
      <c r="VGA1907" s="2166">
        <v>0</v>
      </c>
      <c r="VGB1907" s="1230">
        <f t="shared" si="4221"/>
        <v>0</v>
      </c>
      <c r="VGC1907" s="1193"/>
      <c r="VGD1907" s="1193"/>
      <c r="VGE1907" s="2164" t="s">
        <v>786</v>
      </c>
      <c r="VGF1907" s="1436" t="s">
        <v>745</v>
      </c>
      <c r="VGG1907" s="2165">
        <v>0</v>
      </c>
      <c r="VGH1907" s="2165">
        <v>12106</v>
      </c>
      <c r="VGI1907" s="2166">
        <v>0</v>
      </c>
      <c r="VGJ1907" s="1230">
        <f t="shared" si="4223"/>
        <v>0</v>
      </c>
      <c r="VGK1907" s="1193"/>
      <c r="VGL1907" s="1193"/>
      <c r="VGM1907" s="2164" t="s">
        <v>786</v>
      </c>
      <c r="VGN1907" s="1436" t="s">
        <v>745</v>
      </c>
      <c r="VGO1907" s="2165">
        <v>0</v>
      </c>
      <c r="VGP1907" s="2165">
        <v>12106</v>
      </c>
      <c r="VGQ1907" s="2166">
        <v>0</v>
      </c>
      <c r="VGR1907" s="1230">
        <f t="shared" si="4225"/>
        <v>0</v>
      </c>
      <c r="VGS1907" s="1193"/>
      <c r="VGT1907" s="1193"/>
      <c r="VGU1907" s="2164" t="s">
        <v>786</v>
      </c>
      <c r="VGV1907" s="1436" t="s">
        <v>745</v>
      </c>
      <c r="VGW1907" s="2165">
        <v>0</v>
      </c>
      <c r="VGX1907" s="2165">
        <v>12106</v>
      </c>
      <c r="VGY1907" s="2166">
        <v>0</v>
      </c>
      <c r="VGZ1907" s="1230">
        <f t="shared" si="4227"/>
        <v>0</v>
      </c>
      <c r="VHA1907" s="1193"/>
      <c r="VHB1907" s="1193"/>
      <c r="VHC1907" s="2164" t="s">
        <v>786</v>
      </c>
      <c r="VHD1907" s="1436" t="s">
        <v>745</v>
      </c>
      <c r="VHE1907" s="2165">
        <v>0</v>
      </c>
      <c r="VHF1907" s="2165">
        <v>12106</v>
      </c>
      <c r="VHG1907" s="2166">
        <v>0</v>
      </c>
      <c r="VHH1907" s="1230">
        <f t="shared" si="4229"/>
        <v>0</v>
      </c>
      <c r="VHI1907" s="1193"/>
      <c r="VHJ1907" s="1193"/>
      <c r="VHK1907" s="2164" t="s">
        <v>786</v>
      </c>
      <c r="VHL1907" s="1436" t="s">
        <v>745</v>
      </c>
      <c r="VHM1907" s="2165">
        <v>0</v>
      </c>
      <c r="VHN1907" s="2165">
        <v>12106</v>
      </c>
      <c r="VHO1907" s="2166">
        <v>0</v>
      </c>
      <c r="VHP1907" s="1230">
        <f t="shared" si="4231"/>
        <v>0</v>
      </c>
      <c r="VHQ1907" s="1193"/>
      <c r="VHR1907" s="1193"/>
      <c r="VHS1907" s="2164" t="s">
        <v>786</v>
      </c>
      <c r="VHT1907" s="1436" t="s">
        <v>745</v>
      </c>
      <c r="VHU1907" s="2165">
        <v>0</v>
      </c>
      <c r="VHV1907" s="2165">
        <v>12106</v>
      </c>
      <c r="VHW1907" s="2166">
        <v>0</v>
      </c>
      <c r="VHX1907" s="1230">
        <f t="shared" si="4233"/>
        <v>0</v>
      </c>
      <c r="VHY1907" s="1193"/>
      <c r="VHZ1907" s="1193"/>
      <c r="VIA1907" s="2164" t="s">
        <v>786</v>
      </c>
      <c r="VIB1907" s="1436" t="s">
        <v>745</v>
      </c>
      <c r="VIC1907" s="2165">
        <v>0</v>
      </c>
      <c r="VID1907" s="2165">
        <v>12106</v>
      </c>
      <c r="VIE1907" s="2166">
        <v>0</v>
      </c>
      <c r="VIF1907" s="1230">
        <f t="shared" si="4235"/>
        <v>0</v>
      </c>
      <c r="VIG1907" s="1193"/>
      <c r="VIH1907" s="1193"/>
      <c r="VII1907" s="2164" t="s">
        <v>786</v>
      </c>
      <c r="VIJ1907" s="1436" t="s">
        <v>745</v>
      </c>
      <c r="VIK1907" s="2165">
        <v>0</v>
      </c>
      <c r="VIL1907" s="2165">
        <v>12106</v>
      </c>
      <c r="VIM1907" s="2166">
        <v>0</v>
      </c>
      <c r="VIN1907" s="1230">
        <f t="shared" si="4237"/>
        <v>0</v>
      </c>
      <c r="VIO1907" s="1193"/>
      <c r="VIP1907" s="1193"/>
      <c r="VIQ1907" s="2164" t="s">
        <v>786</v>
      </c>
      <c r="VIR1907" s="1436" t="s">
        <v>745</v>
      </c>
      <c r="VIS1907" s="2165">
        <v>0</v>
      </c>
      <c r="VIT1907" s="2165">
        <v>12106</v>
      </c>
      <c r="VIU1907" s="2166">
        <v>0</v>
      </c>
      <c r="VIV1907" s="1230">
        <f t="shared" si="4239"/>
        <v>0</v>
      </c>
      <c r="VIW1907" s="1193"/>
      <c r="VIX1907" s="1193"/>
      <c r="VIY1907" s="2164" t="s">
        <v>786</v>
      </c>
      <c r="VIZ1907" s="1436" t="s">
        <v>745</v>
      </c>
      <c r="VJA1907" s="2165">
        <v>0</v>
      </c>
      <c r="VJB1907" s="2165">
        <v>12106</v>
      </c>
      <c r="VJC1907" s="2166">
        <v>0</v>
      </c>
      <c r="VJD1907" s="1230">
        <f t="shared" si="4241"/>
        <v>0</v>
      </c>
      <c r="VJE1907" s="1193"/>
      <c r="VJF1907" s="1193"/>
      <c r="VJG1907" s="2164" t="s">
        <v>786</v>
      </c>
      <c r="VJH1907" s="1436" t="s">
        <v>745</v>
      </c>
      <c r="VJI1907" s="2165">
        <v>0</v>
      </c>
      <c r="VJJ1907" s="2165">
        <v>12106</v>
      </c>
      <c r="VJK1907" s="2166">
        <v>0</v>
      </c>
      <c r="VJL1907" s="1230">
        <f t="shared" si="4243"/>
        <v>0</v>
      </c>
      <c r="VJM1907" s="1193"/>
      <c r="VJN1907" s="1193"/>
      <c r="VJO1907" s="2164" t="s">
        <v>786</v>
      </c>
      <c r="VJP1907" s="1436" t="s">
        <v>745</v>
      </c>
      <c r="VJQ1907" s="2165">
        <v>0</v>
      </c>
      <c r="VJR1907" s="2165">
        <v>12106</v>
      </c>
      <c r="VJS1907" s="2166">
        <v>0</v>
      </c>
      <c r="VJT1907" s="1230">
        <f t="shared" si="4245"/>
        <v>0</v>
      </c>
      <c r="VJU1907" s="1193"/>
      <c r="VJV1907" s="1193"/>
      <c r="VJW1907" s="2164" t="s">
        <v>786</v>
      </c>
      <c r="VJX1907" s="1436" t="s">
        <v>745</v>
      </c>
      <c r="VJY1907" s="2165">
        <v>0</v>
      </c>
      <c r="VJZ1907" s="2165">
        <v>12106</v>
      </c>
      <c r="VKA1907" s="2166">
        <v>0</v>
      </c>
      <c r="VKB1907" s="1230">
        <f t="shared" si="4247"/>
        <v>0</v>
      </c>
      <c r="VKC1907" s="1193"/>
      <c r="VKD1907" s="1193"/>
      <c r="VKE1907" s="2164" t="s">
        <v>786</v>
      </c>
      <c r="VKF1907" s="1436" t="s">
        <v>745</v>
      </c>
      <c r="VKG1907" s="2165">
        <v>0</v>
      </c>
      <c r="VKH1907" s="2165">
        <v>12106</v>
      </c>
      <c r="VKI1907" s="2166">
        <v>0</v>
      </c>
      <c r="VKJ1907" s="1230">
        <f t="shared" si="4249"/>
        <v>0</v>
      </c>
      <c r="VKK1907" s="1193"/>
      <c r="VKL1907" s="1193"/>
      <c r="VKM1907" s="2164" t="s">
        <v>786</v>
      </c>
      <c r="VKN1907" s="1436" t="s">
        <v>745</v>
      </c>
      <c r="VKO1907" s="2165">
        <v>0</v>
      </c>
      <c r="VKP1907" s="2165">
        <v>12106</v>
      </c>
      <c r="VKQ1907" s="2166">
        <v>0</v>
      </c>
      <c r="VKR1907" s="1230">
        <f t="shared" si="4251"/>
        <v>0</v>
      </c>
      <c r="VKS1907" s="1193"/>
      <c r="VKT1907" s="1193"/>
      <c r="VKU1907" s="2164" t="s">
        <v>786</v>
      </c>
      <c r="VKV1907" s="1436" t="s">
        <v>745</v>
      </c>
      <c r="VKW1907" s="2165">
        <v>0</v>
      </c>
      <c r="VKX1907" s="2165">
        <v>12106</v>
      </c>
      <c r="VKY1907" s="2166">
        <v>0</v>
      </c>
      <c r="VKZ1907" s="1230">
        <f t="shared" si="4253"/>
        <v>0</v>
      </c>
      <c r="VLA1907" s="1193"/>
      <c r="VLB1907" s="1193"/>
      <c r="VLC1907" s="2164" t="s">
        <v>786</v>
      </c>
      <c r="VLD1907" s="1436" t="s">
        <v>745</v>
      </c>
      <c r="VLE1907" s="2165">
        <v>0</v>
      </c>
      <c r="VLF1907" s="2165">
        <v>12106</v>
      </c>
      <c r="VLG1907" s="2166">
        <v>0</v>
      </c>
      <c r="VLH1907" s="1230">
        <f t="shared" si="4255"/>
        <v>0</v>
      </c>
      <c r="VLI1907" s="1193"/>
      <c r="VLJ1907" s="1193"/>
      <c r="VLK1907" s="2164" t="s">
        <v>786</v>
      </c>
      <c r="VLL1907" s="1436" t="s">
        <v>745</v>
      </c>
      <c r="VLM1907" s="2165">
        <v>0</v>
      </c>
      <c r="VLN1907" s="2165">
        <v>12106</v>
      </c>
      <c r="VLO1907" s="2166">
        <v>0</v>
      </c>
      <c r="VLP1907" s="1230">
        <f t="shared" si="4257"/>
        <v>0</v>
      </c>
      <c r="VLQ1907" s="1193"/>
      <c r="VLR1907" s="1193"/>
      <c r="VLS1907" s="2164" t="s">
        <v>786</v>
      </c>
      <c r="VLT1907" s="1436" t="s">
        <v>745</v>
      </c>
      <c r="VLU1907" s="2165">
        <v>0</v>
      </c>
      <c r="VLV1907" s="2165">
        <v>12106</v>
      </c>
      <c r="VLW1907" s="2166">
        <v>0</v>
      </c>
      <c r="VLX1907" s="1230">
        <f t="shared" si="4259"/>
        <v>0</v>
      </c>
      <c r="VLY1907" s="1193"/>
      <c r="VLZ1907" s="1193"/>
      <c r="VMA1907" s="2164" t="s">
        <v>786</v>
      </c>
      <c r="VMB1907" s="1436" t="s">
        <v>745</v>
      </c>
      <c r="VMC1907" s="2165">
        <v>0</v>
      </c>
      <c r="VMD1907" s="2165">
        <v>12106</v>
      </c>
      <c r="VME1907" s="2166">
        <v>0</v>
      </c>
      <c r="VMF1907" s="1230">
        <f t="shared" si="4261"/>
        <v>0</v>
      </c>
      <c r="VMG1907" s="1193"/>
      <c r="VMH1907" s="1193"/>
      <c r="VMI1907" s="2164" t="s">
        <v>786</v>
      </c>
      <c r="VMJ1907" s="1436" t="s">
        <v>745</v>
      </c>
      <c r="VMK1907" s="2165">
        <v>0</v>
      </c>
      <c r="VML1907" s="2165">
        <v>12106</v>
      </c>
      <c r="VMM1907" s="2166">
        <v>0</v>
      </c>
      <c r="VMN1907" s="1230">
        <f t="shared" si="4263"/>
        <v>0</v>
      </c>
      <c r="VMO1907" s="1193"/>
      <c r="VMP1907" s="1193"/>
      <c r="VMQ1907" s="2164" t="s">
        <v>786</v>
      </c>
      <c r="VMR1907" s="1436" t="s">
        <v>745</v>
      </c>
      <c r="VMS1907" s="2165">
        <v>0</v>
      </c>
      <c r="VMT1907" s="2165">
        <v>12106</v>
      </c>
      <c r="VMU1907" s="2166">
        <v>0</v>
      </c>
      <c r="VMV1907" s="1230">
        <f t="shared" si="4265"/>
        <v>0</v>
      </c>
      <c r="VMW1907" s="1193"/>
      <c r="VMX1907" s="1193"/>
      <c r="VMY1907" s="2164" t="s">
        <v>786</v>
      </c>
      <c r="VMZ1907" s="1436" t="s">
        <v>745</v>
      </c>
      <c r="VNA1907" s="2165">
        <v>0</v>
      </c>
      <c r="VNB1907" s="2165">
        <v>12106</v>
      </c>
      <c r="VNC1907" s="2166">
        <v>0</v>
      </c>
      <c r="VND1907" s="1230">
        <f t="shared" si="4267"/>
        <v>0</v>
      </c>
      <c r="VNE1907" s="1193"/>
      <c r="VNF1907" s="1193"/>
      <c r="VNG1907" s="2164" t="s">
        <v>786</v>
      </c>
      <c r="VNH1907" s="1436" t="s">
        <v>745</v>
      </c>
      <c r="VNI1907" s="2165">
        <v>0</v>
      </c>
      <c r="VNJ1907" s="2165">
        <v>12106</v>
      </c>
      <c r="VNK1907" s="2166">
        <v>0</v>
      </c>
      <c r="VNL1907" s="1230">
        <f t="shared" si="4269"/>
        <v>0</v>
      </c>
      <c r="VNM1907" s="1193"/>
      <c r="VNN1907" s="1193"/>
      <c r="VNO1907" s="2164" t="s">
        <v>786</v>
      </c>
      <c r="VNP1907" s="1436" t="s">
        <v>745</v>
      </c>
      <c r="VNQ1907" s="2165">
        <v>0</v>
      </c>
      <c r="VNR1907" s="2165">
        <v>12106</v>
      </c>
      <c r="VNS1907" s="2166">
        <v>0</v>
      </c>
      <c r="VNT1907" s="1230">
        <f t="shared" si="4271"/>
        <v>0</v>
      </c>
      <c r="VNU1907" s="1193"/>
      <c r="VNV1907" s="1193"/>
      <c r="VNW1907" s="2164" t="s">
        <v>786</v>
      </c>
      <c r="VNX1907" s="1436" t="s">
        <v>745</v>
      </c>
      <c r="VNY1907" s="2165">
        <v>0</v>
      </c>
      <c r="VNZ1907" s="2165">
        <v>12106</v>
      </c>
      <c r="VOA1907" s="2166">
        <v>0</v>
      </c>
      <c r="VOB1907" s="1230">
        <f t="shared" si="4273"/>
        <v>0</v>
      </c>
      <c r="VOC1907" s="1193"/>
      <c r="VOD1907" s="1193"/>
      <c r="VOE1907" s="2164" t="s">
        <v>786</v>
      </c>
      <c r="VOF1907" s="1436" t="s">
        <v>745</v>
      </c>
      <c r="VOG1907" s="2165">
        <v>0</v>
      </c>
      <c r="VOH1907" s="2165">
        <v>12106</v>
      </c>
      <c r="VOI1907" s="2166">
        <v>0</v>
      </c>
      <c r="VOJ1907" s="1230">
        <f t="shared" si="4275"/>
        <v>0</v>
      </c>
      <c r="VOK1907" s="1193"/>
      <c r="VOL1907" s="1193"/>
      <c r="VOM1907" s="2164" t="s">
        <v>786</v>
      </c>
      <c r="VON1907" s="1436" t="s">
        <v>745</v>
      </c>
      <c r="VOO1907" s="2165">
        <v>0</v>
      </c>
      <c r="VOP1907" s="2165">
        <v>12106</v>
      </c>
      <c r="VOQ1907" s="2166">
        <v>0</v>
      </c>
      <c r="VOR1907" s="1230">
        <f t="shared" si="4277"/>
        <v>0</v>
      </c>
      <c r="VOS1907" s="1193"/>
      <c r="VOT1907" s="1193"/>
      <c r="VOU1907" s="2164" t="s">
        <v>786</v>
      </c>
      <c r="VOV1907" s="1436" t="s">
        <v>745</v>
      </c>
      <c r="VOW1907" s="2165">
        <v>0</v>
      </c>
      <c r="VOX1907" s="2165">
        <v>12106</v>
      </c>
      <c r="VOY1907" s="2166">
        <v>0</v>
      </c>
      <c r="VOZ1907" s="1230">
        <f t="shared" si="4279"/>
        <v>0</v>
      </c>
      <c r="VPA1907" s="1193"/>
      <c r="VPB1907" s="1193"/>
      <c r="VPC1907" s="2164" t="s">
        <v>786</v>
      </c>
      <c r="VPD1907" s="1436" t="s">
        <v>745</v>
      </c>
      <c r="VPE1907" s="2165">
        <v>0</v>
      </c>
      <c r="VPF1907" s="2165">
        <v>12106</v>
      </c>
      <c r="VPG1907" s="2166">
        <v>0</v>
      </c>
      <c r="VPH1907" s="1230">
        <f t="shared" si="4281"/>
        <v>0</v>
      </c>
      <c r="VPI1907" s="1193"/>
      <c r="VPJ1907" s="1193"/>
      <c r="VPK1907" s="2164" t="s">
        <v>786</v>
      </c>
      <c r="VPL1907" s="1436" t="s">
        <v>745</v>
      </c>
      <c r="VPM1907" s="2165">
        <v>0</v>
      </c>
      <c r="VPN1907" s="2165">
        <v>12106</v>
      </c>
      <c r="VPO1907" s="2166">
        <v>0</v>
      </c>
      <c r="VPP1907" s="1230">
        <f t="shared" si="4283"/>
        <v>0</v>
      </c>
      <c r="VPQ1907" s="1193"/>
      <c r="VPR1907" s="1193"/>
      <c r="VPS1907" s="2164" t="s">
        <v>786</v>
      </c>
      <c r="VPT1907" s="1436" t="s">
        <v>745</v>
      </c>
      <c r="VPU1907" s="2165">
        <v>0</v>
      </c>
      <c r="VPV1907" s="2165">
        <v>12106</v>
      </c>
      <c r="VPW1907" s="2166">
        <v>0</v>
      </c>
      <c r="VPX1907" s="1230">
        <f t="shared" si="4285"/>
        <v>0</v>
      </c>
      <c r="VPY1907" s="1193"/>
      <c r="VPZ1907" s="1193"/>
      <c r="VQA1907" s="2164" t="s">
        <v>786</v>
      </c>
      <c r="VQB1907" s="1436" t="s">
        <v>745</v>
      </c>
      <c r="VQC1907" s="2165">
        <v>0</v>
      </c>
      <c r="VQD1907" s="2165">
        <v>12106</v>
      </c>
      <c r="VQE1907" s="2166">
        <v>0</v>
      </c>
      <c r="VQF1907" s="1230">
        <f t="shared" si="4287"/>
        <v>0</v>
      </c>
      <c r="VQG1907" s="1193"/>
      <c r="VQH1907" s="1193"/>
      <c r="VQI1907" s="2164" t="s">
        <v>786</v>
      </c>
      <c r="VQJ1907" s="1436" t="s">
        <v>745</v>
      </c>
      <c r="VQK1907" s="2165">
        <v>0</v>
      </c>
      <c r="VQL1907" s="2165">
        <v>12106</v>
      </c>
      <c r="VQM1907" s="2166">
        <v>0</v>
      </c>
      <c r="VQN1907" s="1230">
        <f t="shared" si="4289"/>
        <v>0</v>
      </c>
      <c r="VQO1907" s="1193"/>
      <c r="VQP1907" s="1193"/>
      <c r="VQQ1907" s="2164" t="s">
        <v>786</v>
      </c>
      <c r="VQR1907" s="1436" t="s">
        <v>745</v>
      </c>
      <c r="VQS1907" s="2165">
        <v>0</v>
      </c>
      <c r="VQT1907" s="2165">
        <v>12106</v>
      </c>
      <c r="VQU1907" s="2166">
        <v>0</v>
      </c>
      <c r="VQV1907" s="1230">
        <f t="shared" si="4291"/>
        <v>0</v>
      </c>
      <c r="VQW1907" s="1193"/>
      <c r="VQX1907" s="1193"/>
      <c r="VQY1907" s="2164" t="s">
        <v>786</v>
      </c>
      <c r="VQZ1907" s="1436" t="s">
        <v>745</v>
      </c>
      <c r="VRA1907" s="2165">
        <v>0</v>
      </c>
      <c r="VRB1907" s="2165">
        <v>12106</v>
      </c>
      <c r="VRC1907" s="2166">
        <v>0</v>
      </c>
      <c r="VRD1907" s="1230">
        <f t="shared" si="4293"/>
        <v>0</v>
      </c>
      <c r="VRE1907" s="1193"/>
      <c r="VRF1907" s="1193"/>
      <c r="VRG1907" s="2164" t="s">
        <v>786</v>
      </c>
      <c r="VRH1907" s="1436" t="s">
        <v>745</v>
      </c>
      <c r="VRI1907" s="2165">
        <v>0</v>
      </c>
      <c r="VRJ1907" s="2165">
        <v>12106</v>
      </c>
      <c r="VRK1907" s="2166">
        <v>0</v>
      </c>
      <c r="VRL1907" s="1230">
        <f t="shared" si="4295"/>
        <v>0</v>
      </c>
      <c r="VRM1907" s="1193"/>
      <c r="VRN1907" s="1193"/>
      <c r="VRO1907" s="2164" t="s">
        <v>786</v>
      </c>
      <c r="VRP1907" s="1436" t="s">
        <v>745</v>
      </c>
      <c r="VRQ1907" s="2165">
        <v>0</v>
      </c>
      <c r="VRR1907" s="2165">
        <v>12106</v>
      </c>
      <c r="VRS1907" s="2166">
        <v>0</v>
      </c>
      <c r="VRT1907" s="1230">
        <f t="shared" si="4297"/>
        <v>0</v>
      </c>
      <c r="VRU1907" s="1193"/>
      <c r="VRV1907" s="1193"/>
      <c r="VRW1907" s="2164" t="s">
        <v>786</v>
      </c>
      <c r="VRX1907" s="1436" t="s">
        <v>745</v>
      </c>
      <c r="VRY1907" s="2165">
        <v>0</v>
      </c>
      <c r="VRZ1907" s="2165">
        <v>12106</v>
      </c>
      <c r="VSA1907" s="2166">
        <v>0</v>
      </c>
      <c r="VSB1907" s="1230">
        <f t="shared" si="4299"/>
        <v>0</v>
      </c>
      <c r="VSC1907" s="1193"/>
      <c r="VSD1907" s="1193"/>
      <c r="VSE1907" s="2164" t="s">
        <v>786</v>
      </c>
      <c r="VSF1907" s="1436" t="s">
        <v>745</v>
      </c>
      <c r="VSG1907" s="2165">
        <v>0</v>
      </c>
      <c r="VSH1907" s="2165">
        <v>12106</v>
      </c>
      <c r="VSI1907" s="2166">
        <v>0</v>
      </c>
      <c r="VSJ1907" s="1230">
        <f t="shared" si="4301"/>
        <v>0</v>
      </c>
      <c r="VSK1907" s="1193"/>
      <c r="VSL1907" s="1193"/>
      <c r="VSM1907" s="2164" t="s">
        <v>786</v>
      </c>
      <c r="VSN1907" s="1436" t="s">
        <v>745</v>
      </c>
      <c r="VSO1907" s="2165">
        <v>0</v>
      </c>
      <c r="VSP1907" s="2165">
        <v>12106</v>
      </c>
      <c r="VSQ1907" s="2166">
        <v>0</v>
      </c>
      <c r="VSR1907" s="1230">
        <f t="shared" si="4303"/>
        <v>0</v>
      </c>
      <c r="VSS1907" s="1193"/>
      <c r="VST1907" s="1193"/>
      <c r="VSU1907" s="2164" t="s">
        <v>786</v>
      </c>
      <c r="VSV1907" s="1436" t="s">
        <v>745</v>
      </c>
      <c r="VSW1907" s="2165">
        <v>0</v>
      </c>
      <c r="VSX1907" s="2165">
        <v>12106</v>
      </c>
      <c r="VSY1907" s="2166">
        <v>0</v>
      </c>
      <c r="VSZ1907" s="1230">
        <f t="shared" si="4305"/>
        <v>0</v>
      </c>
      <c r="VTA1907" s="1193"/>
      <c r="VTB1907" s="1193"/>
      <c r="VTC1907" s="2164" t="s">
        <v>786</v>
      </c>
      <c r="VTD1907" s="1436" t="s">
        <v>745</v>
      </c>
      <c r="VTE1907" s="2165">
        <v>0</v>
      </c>
      <c r="VTF1907" s="2165">
        <v>12106</v>
      </c>
      <c r="VTG1907" s="2166">
        <v>0</v>
      </c>
      <c r="VTH1907" s="1230">
        <f t="shared" si="4307"/>
        <v>0</v>
      </c>
      <c r="VTI1907" s="1193"/>
      <c r="VTJ1907" s="1193"/>
      <c r="VTK1907" s="2164" t="s">
        <v>786</v>
      </c>
      <c r="VTL1907" s="1436" t="s">
        <v>745</v>
      </c>
      <c r="VTM1907" s="2165">
        <v>0</v>
      </c>
      <c r="VTN1907" s="2165">
        <v>12106</v>
      </c>
      <c r="VTO1907" s="2166">
        <v>0</v>
      </c>
      <c r="VTP1907" s="1230">
        <f t="shared" si="4309"/>
        <v>0</v>
      </c>
      <c r="VTQ1907" s="1193"/>
      <c r="VTR1907" s="1193"/>
      <c r="VTS1907" s="2164" t="s">
        <v>786</v>
      </c>
      <c r="VTT1907" s="1436" t="s">
        <v>745</v>
      </c>
      <c r="VTU1907" s="2165">
        <v>0</v>
      </c>
      <c r="VTV1907" s="2165">
        <v>12106</v>
      </c>
      <c r="VTW1907" s="2166">
        <v>0</v>
      </c>
      <c r="VTX1907" s="1230">
        <f t="shared" si="4311"/>
        <v>0</v>
      </c>
      <c r="VTY1907" s="1193"/>
      <c r="VTZ1907" s="1193"/>
      <c r="VUA1907" s="2164" t="s">
        <v>786</v>
      </c>
      <c r="VUB1907" s="1436" t="s">
        <v>745</v>
      </c>
      <c r="VUC1907" s="2165">
        <v>0</v>
      </c>
      <c r="VUD1907" s="2165">
        <v>12106</v>
      </c>
      <c r="VUE1907" s="2166">
        <v>0</v>
      </c>
      <c r="VUF1907" s="1230">
        <f t="shared" si="4313"/>
        <v>0</v>
      </c>
      <c r="VUG1907" s="1193"/>
      <c r="VUH1907" s="1193"/>
      <c r="VUI1907" s="2164" t="s">
        <v>786</v>
      </c>
      <c r="VUJ1907" s="1436" t="s">
        <v>745</v>
      </c>
      <c r="VUK1907" s="2165">
        <v>0</v>
      </c>
      <c r="VUL1907" s="2165">
        <v>12106</v>
      </c>
      <c r="VUM1907" s="2166">
        <v>0</v>
      </c>
      <c r="VUN1907" s="1230">
        <f t="shared" si="4315"/>
        <v>0</v>
      </c>
      <c r="VUO1907" s="1193"/>
      <c r="VUP1907" s="1193"/>
      <c r="VUQ1907" s="2164" t="s">
        <v>786</v>
      </c>
      <c r="VUR1907" s="1436" t="s">
        <v>745</v>
      </c>
      <c r="VUS1907" s="2165">
        <v>0</v>
      </c>
      <c r="VUT1907" s="2165">
        <v>12106</v>
      </c>
      <c r="VUU1907" s="2166">
        <v>0</v>
      </c>
      <c r="VUV1907" s="1230">
        <f t="shared" si="4317"/>
        <v>0</v>
      </c>
      <c r="VUW1907" s="1193"/>
      <c r="VUX1907" s="1193"/>
      <c r="VUY1907" s="2164" t="s">
        <v>786</v>
      </c>
      <c r="VUZ1907" s="1436" t="s">
        <v>745</v>
      </c>
      <c r="VVA1907" s="2165">
        <v>0</v>
      </c>
      <c r="VVB1907" s="2165">
        <v>12106</v>
      </c>
      <c r="VVC1907" s="2166">
        <v>0</v>
      </c>
      <c r="VVD1907" s="1230">
        <f t="shared" si="4319"/>
        <v>0</v>
      </c>
      <c r="VVE1907" s="1193"/>
      <c r="VVF1907" s="1193"/>
      <c r="VVG1907" s="2164" t="s">
        <v>786</v>
      </c>
      <c r="VVH1907" s="1436" t="s">
        <v>745</v>
      </c>
      <c r="VVI1907" s="2165">
        <v>0</v>
      </c>
      <c r="VVJ1907" s="2165">
        <v>12106</v>
      </c>
      <c r="VVK1907" s="2166">
        <v>0</v>
      </c>
      <c r="VVL1907" s="1230">
        <f t="shared" si="4321"/>
        <v>0</v>
      </c>
      <c r="VVM1907" s="1193"/>
      <c r="VVN1907" s="1193"/>
      <c r="VVO1907" s="2164" t="s">
        <v>786</v>
      </c>
      <c r="VVP1907" s="1436" t="s">
        <v>745</v>
      </c>
      <c r="VVQ1907" s="2165">
        <v>0</v>
      </c>
      <c r="VVR1907" s="2165">
        <v>12106</v>
      </c>
      <c r="VVS1907" s="2166">
        <v>0</v>
      </c>
      <c r="VVT1907" s="1230">
        <f t="shared" si="4323"/>
        <v>0</v>
      </c>
      <c r="VVU1907" s="1193"/>
      <c r="VVV1907" s="1193"/>
      <c r="VVW1907" s="2164" t="s">
        <v>786</v>
      </c>
      <c r="VVX1907" s="1436" t="s">
        <v>745</v>
      </c>
      <c r="VVY1907" s="2165">
        <v>0</v>
      </c>
      <c r="VVZ1907" s="2165">
        <v>12106</v>
      </c>
      <c r="VWA1907" s="2166">
        <v>0</v>
      </c>
      <c r="VWB1907" s="1230">
        <f t="shared" si="4325"/>
        <v>0</v>
      </c>
      <c r="VWC1907" s="1193"/>
      <c r="VWD1907" s="1193"/>
      <c r="VWE1907" s="2164" t="s">
        <v>786</v>
      </c>
      <c r="VWF1907" s="1436" t="s">
        <v>745</v>
      </c>
      <c r="VWG1907" s="2165">
        <v>0</v>
      </c>
      <c r="VWH1907" s="2165">
        <v>12106</v>
      </c>
      <c r="VWI1907" s="2166">
        <v>0</v>
      </c>
      <c r="VWJ1907" s="1230">
        <f t="shared" si="4327"/>
        <v>0</v>
      </c>
      <c r="VWK1907" s="1193"/>
      <c r="VWL1907" s="1193"/>
      <c r="VWM1907" s="2164" t="s">
        <v>786</v>
      </c>
      <c r="VWN1907" s="1436" t="s">
        <v>745</v>
      </c>
      <c r="VWO1907" s="2165">
        <v>0</v>
      </c>
      <c r="VWP1907" s="2165">
        <v>12106</v>
      </c>
      <c r="VWQ1907" s="2166">
        <v>0</v>
      </c>
      <c r="VWR1907" s="1230">
        <f t="shared" si="4329"/>
        <v>0</v>
      </c>
      <c r="VWS1907" s="1193"/>
      <c r="VWT1907" s="1193"/>
      <c r="VWU1907" s="2164" t="s">
        <v>786</v>
      </c>
      <c r="VWV1907" s="1436" t="s">
        <v>745</v>
      </c>
      <c r="VWW1907" s="2165">
        <v>0</v>
      </c>
      <c r="VWX1907" s="2165">
        <v>12106</v>
      </c>
      <c r="VWY1907" s="2166">
        <v>0</v>
      </c>
      <c r="VWZ1907" s="1230">
        <f t="shared" si="4331"/>
        <v>0</v>
      </c>
      <c r="VXA1907" s="1193"/>
      <c r="VXB1907" s="1193"/>
      <c r="VXC1907" s="2164" t="s">
        <v>786</v>
      </c>
      <c r="VXD1907" s="1436" t="s">
        <v>745</v>
      </c>
      <c r="VXE1907" s="2165">
        <v>0</v>
      </c>
      <c r="VXF1907" s="2165">
        <v>12106</v>
      </c>
      <c r="VXG1907" s="2166">
        <v>0</v>
      </c>
      <c r="VXH1907" s="1230">
        <f t="shared" si="4333"/>
        <v>0</v>
      </c>
      <c r="VXI1907" s="1193"/>
      <c r="VXJ1907" s="1193"/>
      <c r="VXK1907" s="2164" t="s">
        <v>786</v>
      </c>
      <c r="VXL1907" s="1436" t="s">
        <v>745</v>
      </c>
      <c r="VXM1907" s="2165">
        <v>0</v>
      </c>
      <c r="VXN1907" s="2165">
        <v>12106</v>
      </c>
      <c r="VXO1907" s="2166">
        <v>0</v>
      </c>
      <c r="VXP1907" s="1230">
        <f t="shared" si="4335"/>
        <v>0</v>
      </c>
      <c r="VXQ1907" s="1193"/>
      <c r="VXR1907" s="1193"/>
      <c r="VXS1907" s="2164" t="s">
        <v>786</v>
      </c>
      <c r="VXT1907" s="1436" t="s">
        <v>745</v>
      </c>
      <c r="VXU1907" s="2165">
        <v>0</v>
      </c>
      <c r="VXV1907" s="2165">
        <v>12106</v>
      </c>
      <c r="VXW1907" s="2166">
        <v>0</v>
      </c>
      <c r="VXX1907" s="1230">
        <f t="shared" si="4337"/>
        <v>0</v>
      </c>
      <c r="VXY1907" s="1193"/>
      <c r="VXZ1907" s="1193"/>
      <c r="VYA1907" s="2164" t="s">
        <v>786</v>
      </c>
      <c r="VYB1907" s="1436" t="s">
        <v>745</v>
      </c>
      <c r="VYC1907" s="2165">
        <v>0</v>
      </c>
      <c r="VYD1907" s="2165">
        <v>12106</v>
      </c>
      <c r="VYE1907" s="2166">
        <v>0</v>
      </c>
      <c r="VYF1907" s="1230">
        <f t="shared" si="4339"/>
        <v>0</v>
      </c>
      <c r="VYG1907" s="1193"/>
      <c r="VYH1907" s="1193"/>
      <c r="VYI1907" s="2164" t="s">
        <v>786</v>
      </c>
      <c r="VYJ1907" s="1436" t="s">
        <v>745</v>
      </c>
      <c r="VYK1907" s="2165">
        <v>0</v>
      </c>
      <c r="VYL1907" s="2165">
        <v>12106</v>
      </c>
      <c r="VYM1907" s="2166">
        <v>0</v>
      </c>
      <c r="VYN1907" s="1230">
        <f t="shared" si="4341"/>
        <v>0</v>
      </c>
      <c r="VYO1907" s="1193"/>
      <c r="VYP1907" s="1193"/>
      <c r="VYQ1907" s="2164" t="s">
        <v>786</v>
      </c>
      <c r="VYR1907" s="1436" t="s">
        <v>745</v>
      </c>
      <c r="VYS1907" s="2165">
        <v>0</v>
      </c>
      <c r="VYT1907" s="2165">
        <v>12106</v>
      </c>
      <c r="VYU1907" s="2166">
        <v>0</v>
      </c>
      <c r="VYV1907" s="1230">
        <f t="shared" si="4343"/>
        <v>0</v>
      </c>
      <c r="VYW1907" s="1193"/>
      <c r="VYX1907" s="1193"/>
      <c r="VYY1907" s="2164" t="s">
        <v>786</v>
      </c>
      <c r="VYZ1907" s="1436" t="s">
        <v>745</v>
      </c>
      <c r="VZA1907" s="2165">
        <v>0</v>
      </c>
      <c r="VZB1907" s="2165">
        <v>12106</v>
      </c>
      <c r="VZC1907" s="2166">
        <v>0</v>
      </c>
      <c r="VZD1907" s="1230">
        <f t="shared" si="4345"/>
        <v>0</v>
      </c>
      <c r="VZE1907" s="1193"/>
      <c r="VZF1907" s="1193"/>
      <c r="VZG1907" s="2164" t="s">
        <v>786</v>
      </c>
      <c r="VZH1907" s="1436" t="s">
        <v>745</v>
      </c>
      <c r="VZI1907" s="2165">
        <v>0</v>
      </c>
      <c r="VZJ1907" s="2165">
        <v>12106</v>
      </c>
      <c r="VZK1907" s="2166">
        <v>0</v>
      </c>
      <c r="VZL1907" s="1230">
        <f t="shared" si="4347"/>
        <v>0</v>
      </c>
      <c r="VZM1907" s="1193"/>
      <c r="VZN1907" s="1193"/>
      <c r="VZO1907" s="2164" t="s">
        <v>786</v>
      </c>
      <c r="VZP1907" s="1436" t="s">
        <v>745</v>
      </c>
      <c r="VZQ1907" s="2165">
        <v>0</v>
      </c>
      <c r="VZR1907" s="2165">
        <v>12106</v>
      </c>
      <c r="VZS1907" s="2166">
        <v>0</v>
      </c>
      <c r="VZT1907" s="1230">
        <f t="shared" si="4349"/>
        <v>0</v>
      </c>
      <c r="VZU1907" s="1193"/>
      <c r="VZV1907" s="1193"/>
      <c r="VZW1907" s="2164" t="s">
        <v>786</v>
      </c>
      <c r="VZX1907" s="1436" t="s">
        <v>745</v>
      </c>
      <c r="VZY1907" s="2165">
        <v>0</v>
      </c>
      <c r="VZZ1907" s="2165">
        <v>12106</v>
      </c>
      <c r="WAA1907" s="2166">
        <v>0</v>
      </c>
      <c r="WAB1907" s="1230">
        <f t="shared" si="4351"/>
        <v>0</v>
      </c>
      <c r="WAC1907" s="1193"/>
      <c r="WAD1907" s="1193"/>
      <c r="WAE1907" s="2164" t="s">
        <v>786</v>
      </c>
      <c r="WAF1907" s="1436" t="s">
        <v>745</v>
      </c>
      <c r="WAG1907" s="2165">
        <v>0</v>
      </c>
      <c r="WAH1907" s="2165">
        <v>12106</v>
      </c>
      <c r="WAI1907" s="2166">
        <v>0</v>
      </c>
      <c r="WAJ1907" s="1230">
        <f t="shared" si="4353"/>
        <v>0</v>
      </c>
      <c r="WAK1907" s="1193"/>
      <c r="WAL1907" s="1193"/>
      <c r="WAM1907" s="2164" t="s">
        <v>786</v>
      </c>
      <c r="WAN1907" s="1436" t="s">
        <v>745</v>
      </c>
      <c r="WAO1907" s="2165">
        <v>0</v>
      </c>
      <c r="WAP1907" s="2165">
        <v>12106</v>
      </c>
      <c r="WAQ1907" s="2166">
        <v>0</v>
      </c>
      <c r="WAR1907" s="1230">
        <f t="shared" si="4355"/>
        <v>0</v>
      </c>
      <c r="WAS1907" s="1193"/>
      <c r="WAT1907" s="1193"/>
      <c r="WAU1907" s="2164" t="s">
        <v>786</v>
      </c>
      <c r="WAV1907" s="1436" t="s">
        <v>745</v>
      </c>
      <c r="WAW1907" s="2165">
        <v>0</v>
      </c>
      <c r="WAX1907" s="2165">
        <v>12106</v>
      </c>
      <c r="WAY1907" s="2166">
        <v>0</v>
      </c>
      <c r="WAZ1907" s="1230">
        <f t="shared" si="4357"/>
        <v>0</v>
      </c>
      <c r="WBA1907" s="1193"/>
      <c r="WBB1907" s="1193"/>
      <c r="WBC1907" s="2164" t="s">
        <v>786</v>
      </c>
      <c r="WBD1907" s="1436" t="s">
        <v>745</v>
      </c>
      <c r="WBE1907" s="2165">
        <v>0</v>
      </c>
      <c r="WBF1907" s="2165">
        <v>12106</v>
      </c>
      <c r="WBG1907" s="2166">
        <v>0</v>
      </c>
      <c r="WBH1907" s="1230">
        <f t="shared" si="4359"/>
        <v>0</v>
      </c>
      <c r="WBI1907" s="1193"/>
      <c r="WBJ1907" s="1193"/>
      <c r="WBK1907" s="2164" t="s">
        <v>786</v>
      </c>
      <c r="WBL1907" s="1436" t="s">
        <v>745</v>
      </c>
      <c r="WBM1907" s="2165">
        <v>0</v>
      </c>
      <c r="WBN1907" s="2165">
        <v>12106</v>
      </c>
      <c r="WBO1907" s="2166">
        <v>0</v>
      </c>
      <c r="WBP1907" s="1230">
        <f t="shared" si="4361"/>
        <v>0</v>
      </c>
      <c r="WBQ1907" s="1193"/>
      <c r="WBR1907" s="1193"/>
      <c r="WBS1907" s="2164" t="s">
        <v>786</v>
      </c>
      <c r="WBT1907" s="1436" t="s">
        <v>745</v>
      </c>
      <c r="WBU1907" s="2165">
        <v>0</v>
      </c>
      <c r="WBV1907" s="2165">
        <v>12106</v>
      </c>
      <c r="WBW1907" s="2166">
        <v>0</v>
      </c>
      <c r="WBX1907" s="1230">
        <f t="shared" si="4363"/>
        <v>0</v>
      </c>
      <c r="WBY1907" s="1193"/>
      <c r="WBZ1907" s="1193"/>
      <c r="WCA1907" s="2164" t="s">
        <v>786</v>
      </c>
      <c r="WCB1907" s="1436" t="s">
        <v>745</v>
      </c>
      <c r="WCC1907" s="2165">
        <v>0</v>
      </c>
      <c r="WCD1907" s="2165">
        <v>12106</v>
      </c>
      <c r="WCE1907" s="2166">
        <v>0</v>
      </c>
      <c r="WCF1907" s="1230">
        <f t="shared" si="4365"/>
        <v>0</v>
      </c>
      <c r="WCG1907" s="1193"/>
      <c r="WCH1907" s="1193"/>
      <c r="WCI1907" s="2164" t="s">
        <v>786</v>
      </c>
      <c r="WCJ1907" s="1436" t="s">
        <v>745</v>
      </c>
      <c r="WCK1907" s="2165">
        <v>0</v>
      </c>
      <c r="WCL1907" s="2165">
        <v>12106</v>
      </c>
      <c r="WCM1907" s="2166">
        <v>0</v>
      </c>
      <c r="WCN1907" s="1230">
        <f t="shared" si="4367"/>
        <v>0</v>
      </c>
      <c r="WCO1907" s="1193"/>
      <c r="WCP1907" s="1193"/>
      <c r="WCQ1907" s="2164" t="s">
        <v>786</v>
      </c>
      <c r="WCR1907" s="1436" t="s">
        <v>745</v>
      </c>
      <c r="WCS1907" s="2165">
        <v>0</v>
      </c>
      <c r="WCT1907" s="2165">
        <v>12106</v>
      </c>
      <c r="WCU1907" s="2166">
        <v>0</v>
      </c>
      <c r="WCV1907" s="1230">
        <f t="shared" si="4369"/>
        <v>0</v>
      </c>
      <c r="WCW1907" s="1193"/>
      <c r="WCX1907" s="1193"/>
      <c r="WCY1907" s="2164" t="s">
        <v>786</v>
      </c>
      <c r="WCZ1907" s="1436" t="s">
        <v>745</v>
      </c>
      <c r="WDA1907" s="2165">
        <v>0</v>
      </c>
      <c r="WDB1907" s="2165">
        <v>12106</v>
      </c>
      <c r="WDC1907" s="2166">
        <v>0</v>
      </c>
      <c r="WDD1907" s="1230">
        <f t="shared" si="4371"/>
        <v>0</v>
      </c>
      <c r="WDE1907" s="1193"/>
      <c r="WDF1907" s="1193"/>
      <c r="WDG1907" s="2164" t="s">
        <v>786</v>
      </c>
      <c r="WDH1907" s="1436" t="s">
        <v>745</v>
      </c>
      <c r="WDI1907" s="2165">
        <v>0</v>
      </c>
      <c r="WDJ1907" s="2165">
        <v>12106</v>
      </c>
      <c r="WDK1907" s="2166">
        <v>0</v>
      </c>
      <c r="WDL1907" s="1230">
        <f t="shared" si="4373"/>
        <v>0</v>
      </c>
      <c r="WDM1907" s="1193"/>
      <c r="WDN1907" s="1193"/>
      <c r="WDO1907" s="2164" t="s">
        <v>786</v>
      </c>
      <c r="WDP1907" s="1436" t="s">
        <v>745</v>
      </c>
      <c r="WDQ1907" s="2165">
        <v>0</v>
      </c>
      <c r="WDR1907" s="2165">
        <v>12106</v>
      </c>
      <c r="WDS1907" s="2166">
        <v>0</v>
      </c>
      <c r="WDT1907" s="1230">
        <f t="shared" si="4375"/>
        <v>0</v>
      </c>
      <c r="WDU1907" s="1193"/>
      <c r="WDV1907" s="1193"/>
      <c r="WDW1907" s="2164" t="s">
        <v>786</v>
      </c>
      <c r="WDX1907" s="1436" t="s">
        <v>745</v>
      </c>
      <c r="WDY1907" s="2165">
        <v>0</v>
      </c>
      <c r="WDZ1907" s="2165">
        <v>12106</v>
      </c>
      <c r="WEA1907" s="2166">
        <v>0</v>
      </c>
      <c r="WEB1907" s="1230">
        <f t="shared" si="4377"/>
        <v>0</v>
      </c>
      <c r="WEC1907" s="1193"/>
      <c r="WED1907" s="1193"/>
      <c r="WEE1907" s="2164" t="s">
        <v>786</v>
      </c>
      <c r="WEF1907" s="1436" t="s">
        <v>745</v>
      </c>
      <c r="WEG1907" s="2165">
        <v>0</v>
      </c>
      <c r="WEH1907" s="2165">
        <v>12106</v>
      </c>
      <c r="WEI1907" s="2166">
        <v>0</v>
      </c>
      <c r="WEJ1907" s="1230">
        <f t="shared" si="4379"/>
        <v>0</v>
      </c>
      <c r="WEK1907" s="1193"/>
      <c r="WEL1907" s="1193"/>
      <c r="WEM1907" s="2164" t="s">
        <v>786</v>
      </c>
      <c r="WEN1907" s="1436" t="s">
        <v>745</v>
      </c>
      <c r="WEO1907" s="2165">
        <v>0</v>
      </c>
      <c r="WEP1907" s="2165">
        <v>12106</v>
      </c>
      <c r="WEQ1907" s="2166">
        <v>0</v>
      </c>
      <c r="WER1907" s="1230">
        <f t="shared" si="4381"/>
        <v>0</v>
      </c>
      <c r="WES1907" s="1193"/>
      <c r="WET1907" s="1193"/>
      <c r="WEU1907" s="2164" t="s">
        <v>786</v>
      </c>
      <c r="WEV1907" s="1436" t="s">
        <v>745</v>
      </c>
      <c r="WEW1907" s="2165">
        <v>0</v>
      </c>
      <c r="WEX1907" s="2165">
        <v>12106</v>
      </c>
      <c r="WEY1907" s="2166">
        <v>0</v>
      </c>
      <c r="WEZ1907" s="1230">
        <f t="shared" si="4383"/>
        <v>0</v>
      </c>
      <c r="WFA1907" s="1193"/>
      <c r="WFB1907" s="1193"/>
      <c r="WFC1907" s="2164" t="s">
        <v>786</v>
      </c>
      <c r="WFD1907" s="1436" t="s">
        <v>745</v>
      </c>
      <c r="WFE1907" s="2165">
        <v>0</v>
      </c>
      <c r="WFF1907" s="2165">
        <v>12106</v>
      </c>
      <c r="WFG1907" s="2166">
        <v>0</v>
      </c>
      <c r="WFH1907" s="1230">
        <f t="shared" si="4385"/>
        <v>0</v>
      </c>
      <c r="WFI1907" s="1193"/>
      <c r="WFJ1907" s="1193"/>
      <c r="WFK1907" s="2164" t="s">
        <v>786</v>
      </c>
      <c r="WFL1907" s="1436" t="s">
        <v>745</v>
      </c>
      <c r="WFM1907" s="2165">
        <v>0</v>
      </c>
      <c r="WFN1907" s="2165">
        <v>12106</v>
      </c>
      <c r="WFO1907" s="2166">
        <v>0</v>
      </c>
      <c r="WFP1907" s="1230">
        <f t="shared" si="4387"/>
        <v>0</v>
      </c>
      <c r="WFQ1907" s="1193"/>
      <c r="WFR1907" s="1193"/>
      <c r="WFS1907" s="2164" t="s">
        <v>786</v>
      </c>
      <c r="WFT1907" s="1436" t="s">
        <v>745</v>
      </c>
      <c r="WFU1907" s="2165">
        <v>0</v>
      </c>
      <c r="WFV1907" s="2165">
        <v>12106</v>
      </c>
      <c r="WFW1907" s="2166">
        <v>0</v>
      </c>
      <c r="WFX1907" s="1230">
        <f t="shared" si="4389"/>
        <v>0</v>
      </c>
      <c r="WFY1907" s="1193"/>
      <c r="WFZ1907" s="1193"/>
      <c r="WGA1907" s="2164" t="s">
        <v>786</v>
      </c>
      <c r="WGB1907" s="1436" t="s">
        <v>745</v>
      </c>
      <c r="WGC1907" s="2165">
        <v>0</v>
      </c>
      <c r="WGD1907" s="2165">
        <v>12106</v>
      </c>
      <c r="WGE1907" s="2166">
        <v>0</v>
      </c>
      <c r="WGF1907" s="1230">
        <f t="shared" si="4391"/>
        <v>0</v>
      </c>
      <c r="WGG1907" s="1193"/>
      <c r="WGH1907" s="1193"/>
      <c r="WGI1907" s="2164" t="s">
        <v>786</v>
      </c>
      <c r="WGJ1907" s="1436" t="s">
        <v>745</v>
      </c>
      <c r="WGK1907" s="2165">
        <v>0</v>
      </c>
      <c r="WGL1907" s="2165">
        <v>12106</v>
      </c>
      <c r="WGM1907" s="2166">
        <v>0</v>
      </c>
      <c r="WGN1907" s="1230">
        <f t="shared" si="4393"/>
        <v>0</v>
      </c>
      <c r="WGO1907" s="1193"/>
      <c r="WGP1907" s="1193"/>
      <c r="WGQ1907" s="2164" t="s">
        <v>786</v>
      </c>
      <c r="WGR1907" s="1436" t="s">
        <v>745</v>
      </c>
      <c r="WGS1907" s="2165">
        <v>0</v>
      </c>
      <c r="WGT1907" s="2165">
        <v>12106</v>
      </c>
      <c r="WGU1907" s="2166">
        <v>0</v>
      </c>
      <c r="WGV1907" s="1230">
        <f t="shared" si="4395"/>
        <v>0</v>
      </c>
      <c r="WGW1907" s="1193"/>
      <c r="WGX1907" s="1193"/>
      <c r="WGY1907" s="2164" t="s">
        <v>786</v>
      </c>
      <c r="WGZ1907" s="1436" t="s">
        <v>745</v>
      </c>
      <c r="WHA1907" s="2165">
        <v>0</v>
      </c>
      <c r="WHB1907" s="2165">
        <v>12106</v>
      </c>
      <c r="WHC1907" s="2166">
        <v>0</v>
      </c>
      <c r="WHD1907" s="1230">
        <f t="shared" si="4397"/>
        <v>0</v>
      </c>
      <c r="WHE1907" s="1193"/>
      <c r="WHF1907" s="1193"/>
      <c r="WHG1907" s="2164" t="s">
        <v>786</v>
      </c>
      <c r="WHH1907" s="1436" t="s">
        <v>745</v>
      </c>
      <c r="WHI1907" s="2165">
        <v>0</v>
      </c>
      <c r="WHJ1907" s="2165">
        <v>12106</v>
      </c>
      <c r="WHK1907" s="2166">
        <v>0</v>
      </c>
      <c r="WHL1907" s="1230">
        <f t="shared" si="4399"/>
        <v>0</v>
      </c>
      <c r="WHM1907" s="1193"/>
      <c r="WHN1907" s="1193"/>
      <c r="WHO1907" s="2164" t="s">
        <v>786</v>
      </c>
      <c r="WHP1907" s="1436" t="s">
        <v>745</v>
      </c>
      <c r="WHQ1907" s="2165">
        <v>0</v>
      </c>
      <c r="WHR1907" s="2165">
        <v>12106</v>
      </c>
      <c r="WHS1907" s="2166">
        <v>0</v>
      </c>
      <c r="WHT1907" s="1230">
        <f t="shared" si="4401"/>
        <v>0</v>
      </c>
      <c r="WHU1907" s="1193"/>
      <c r="WHV1907" s="1193"/>
      <c r="WHW1907" s="2164" t="s">
        <v>786</v>
      </c>
      <c r="WHX1907" s="1436" t="s">
        <v>745</v>
      </c>
      <c r="WHY1907" s="2165">
        <v>0</v>
      </c>
      <c r="WHZ1907" s="2165">
        <v>12106</v>
      </c>
      <c r="WIA1907" s="2166">
        <v>0</v>
      </c>
      <c r="WIB1907" s="1230">
        <f t="shared" si="4403"/>
        <v>0</v>
      </c>
      <c r="WIC1907" s="1193"/>
      <c r="WID1907" s="1193"/>
      <c r="WIE1907" s="2164" t="s">
        <v>786</v>
      </c>
      <c r="WIF1907" s="1436" t="s">
        <v>745</v>
      </c>
      <c r="WIG1907" s="2165">
        <v>0</v>
      </c>
      <c r="WIH1907" s="2165">
        <v>12106</v>
      </c>
      <c r="WII1907" s="2166">
        <v>0</v>
      </c>
      <c r="WIJ1907" s="1230">
        <f t="shared" si="4405"/>
        <v>0</v>
      </c>
      <c r="WIK1907" s="1193"/>
      <c r="WIL1907" s="1193"/>
      <c r="WIM1907" s="2164" t="s">
        <v>786</v>
      </c>
      <c r="WIN1907" s="1436" t="s">
        <v>745</v>
      </c>
      <c r="WIO1907" s="2165">
        <v>0</v>
      </c>
      <c r="WIP1907" s="2165">
        <v>12106</v>
      </c>
      <c r="WIQ1907" s="2166">
        <v>0</v>
      </c>
      <c r="WIR1907" s="1230">
        <f t="shared" si="4407"/>
        <v>0</v>
      </c>
      <c r="WIS1907" s="1193"/>
      <c r="WIT1907" s="1193"/>
      <c r="WIU1907" s="2164" t="s">
        <v>786</v>
      </c>
      <c r="WIV1907" s="1436" t="s">
        <v>745</v>
      </c>
      <c r="WIW1907" s="2165">
        <v>0</v>
      </c>
      <c r="WIX1907" s="2165">
        <v>12106</v>
      </c>
      <c r="WIY1907" s="2166">
        <v>0</v>
      </c>
      <c r="WIZ1907" s="1230">
        <f t="shared" si="4409"/>
        <v>0</v>
      </c>
      <c r="WJA1907" s="1193"/>
      <c r="WJB1907" s="1193"/>
      <c r="WJC1907" s="2164" t="s">
        <v>786</v>
      </c>
      <c r="WJD1907" s="1436" t="s">
        <v>745</v>
      </c>
      <c r="WJE1907" s="2165">
        <v>0</v>
      </c>
      <c r="WJF1907" s="2165">
        <v>12106</v>
      </c>
      <c r="WJG1907" s="2166">
        <v>0</v>
      </c>
      <c r="WJH1907" s="1230">
        <f t="shared" si="4411"/>
        <v>0</v>
      </c>
      <c r="WJI1907" s="1193"/>
      <c r="WJJ1907" s="1193"/>
      <c r="WJK1907" s="2164" t="s">
        <v>786</v>
      </c>
      <c r="WJL1907" s="1436" t="s">
        <v>745</v>
      </c>
      <c r="WJM1907" s="2165">
        <v>0</v>
      </c>
      <c r="WJN1907" s="2165">
        <v>12106</v>
      </c>
      <c r="WJO1907" s="2166">
        <v>0</v>
      </c>
      <c r="WJP1907" s="1230">
        <f t="shared" si="4413"/>
        <v>0</v>
      </c>
      <c r="WJQ1907" s="1193"/>
      <c r="WJR1907" s="1193"/>
      <c r="WJS1907" s="2164" t="s">
        <v>786</v>
      </c>
      <c r="WJT1907" s="1436" t="s">
        <v>745</v>
      </c>
      <c r="WJU1907" s="2165">
        <v>0</v>
      </c>
      <c r="WJV1907" s="2165">
        <v>12106</v>
      </c>
      <c r="WJW1907" s="2166">
        <v>0</v>
      </c>
      <c r="WJX1907" s="1230">
        <f t="shared" si="4415"/>
        <v>0</v>
      </c>
      <c r="WJY1907" s="1193"/>
      <c r="WJZ1907" s="1193"/>
      <c r="WKA1907" s="2164" t="s">
        <v>786</v>
      </c>
      <c r="WKB1907" s="1436" t="s">
        <v>745</v>
      </c>
      <c r="WKC1907" s="2165">
        <v>0</v>
      </c>
      <c r="WKD1907" s="2165">
        <v>12106</v>
      </c>
      <c r="WKE1907" s="2166">
        <v>0</v>
      </c>
      <c r="WKF1907" s="1230">
        <f t="shared" si="4417"/>
        <v>0</v>
      </c>
      <c r="WKG1907" s="1193"/>
      <c r="WKH1907" s="1193"/>
      <c r="WKI1907" s="2164" t="s">
        <v>786</v>
      </c>
      <c r="WKJ1907" s="1436" t="s">
        <v>745</v>
      </c>
      <c r="WKK1907" s="2165">
        <v>0</v>
      </c>
      <c r="WKL1907" s="2165">
        <v>12106</v>
      </c>
      <c r="WKM1907" s="2166">
        <v>0</v>
      </c>
      <c r="WKN1907" s="1230">
        <f t="shared" si="4419"/>
        <v>0</v>
      </c>
      <c r="WKO1907" s="1193"/>
      <c r="WKP1907" s="1193"/>
      <c r="WKQ1907" s="2164" t="s">
        <v>786</v>
      </c>
      <c r="WKR1907" s="1436" t="s">
        <v>745</v>
      </c>
      <c r="WKS1907" s="2165">
        <v>0</v>
      </c>
      <c r="WKT1907" s="2165">
        <v>12106</v>
      </c>
      <c r="WKU1907" s="2166">
        <v>0</v>
      </c>
      <c r="WKV1907" s="1230">
        <f t="shared" si="4421"/>
        <v>0</v>
      </c>
      <c r="WKW1907" s="1193"/>
      <c r="WKX1907" s="1193"/>
      <c r="WKY1907" s="2164" t="s">
        <v>786</v>
      </c>
      <c r="WKZ1907" s="1436" t="s">
        <v>745</v>
      </c>
      <c r="WLA1907" s="2165">
        <v>0</v>
      </c>
      <c r="WLB1907" s="2165">
        <v>12106</v>
      </c>
      <c r="WLC1907" s="2166">
        <v>0</v>
      </c>
      <c r="WLD1907" s="1230">
        <f t="shared" si="4423"/>
        <v>0</v>
      </c>
      <c r="WLE1907" s="1193"/>
      <c r="WLF1907" s="1193"/>
      <c r="WLG1907" s="2164" t="s">
        <v>786</v>
      </c>
      <c r="WLH1907" s="1436" t="s">
        <v>745</v>
      </c>
      <c r="WLI1907" s="2165">
        <v>0</v>
      </c>
      <c r="WLJ1907" s="2165">
        <v>12106</v>
      </c>
      <c r="WLK1907" s="2166">
        <v>0</v>
      </c>
      <c r="WLL1907" s="1230">
        <f t="shared" si="4425"/>
        <v>0</v>
      </c>
      <c r="WLM1907" s="1193"/>
      <c r="WLN1907" s="1193"/>
      <c r="WLO1907" s="2164" t="s">
        <v>786</v>
      </c>
      <c r="WLP1907" s="1436" t="s">
        <v>745</v>
      </c>
      <c r="WLQ1907" s="2165">
        <v>0</v>
      </c>
      <c r="WLR1907" s="2165">
        <v>12106</v>
      </c>
      <c r="WLS1907" s="2166">
        <v>0</v>
      </c>
      <c r="WLT1907" s="1230">
        <f t="shared" si="4427"/>
        <v>0</v>
      </c>
      <c r="WLU1907" s="1193"/>
      <c r="WLV1907" s="1193"/>
      <c r="WLW1907" s="2164" t="s">
        <v>786</v>
      </c>
      <c r="WLX1907" s="1436" t="s">
        <v>745</v>
      </c>
      <c r="WLY1907" s="2165">
        <v>0</v>
      </c>
      <c r="WLZ1907" s="2165">
        <v>12106</v>
      </c>
      <c r="WMA1907" s="2166">
        <v>0</v>
      </c>
      <c r="WMB1907" s="1230">
        <f t="shared" si="4429"/>
        <v>0</v>
      </c>
      <c r="WMC1907" s="1193"/>
      <c r="WMD1907" s="1193"/>
      <c r="WME1907" s="2164" t="s">
        <v>786</v>
      </c>
      <c r="WMF1907" s="1436" t="s">
        <v>745</v>
      </c>
      <c r="WMG1907" s="2165">
        <v>0</v>
      </c>
      <c r="WMH1907" s="2165">
        <v>12106</v>
      </c>
      <c r="WMI1907" s="2166">
        <v>0</v>
      </c>
      <c r="WMJ1907" s="1230">
        <f t="shared" si="4431"/>
        <v>0</v>
      </c>
      <c r="WMK1907" s="1193"/>
      <c r="WML1907" s="1193"/>
      <c r="WMM1907" s="2164" t="s">
        <v>786</v>
      </c>
      <c r="WMN1907" s="1436" t="s">
        <v>745</v>
      </c>
      <c r="WMO1907" s="2165">
        <v>0</v>
      </c>
      <c r="WMP1907" s="2165">
        <v>12106</v>
      </c>
      <c r="WMQ1907" s="2166">
        <v>0</v>
      </c>
      <c r="WMR1907" s="1230">
        <f t="shared" si="4433"/>
        <v>0</v>
      </c>
      <c r="WMS1907" s="1193"/>
      <c r="WMT1907" s="1193"/>
      <c r="WMU1907" s="2164" t="s">
        <v>786</v>
      </c>
      <c r="WMV1907" s="1436" t="s">
        <v>745</v>
      </c>
      <c r="WMW1907" s="2165">
        <v>0</v>
      </c>
      <c r="WMX1907" s="2165">
        <v>12106</v>
      </c>
      <c r="WMY1907" s="2166">
        <v>0</v>
      </c>
      <c r="WMZ1907" s="1230">
        <f t="shared" si="4435"/>
        <v>0</v>
      </c>
      <c r="WNA1907" s="1193"/>
      <c r="WNB1907" s="1193"/>
      <c r="WNC1907" s="2164" t="s">
        <v>786</v>
      </c>
      <c r="WND1907" s="1436" t="s">
        <v>745</v>
      </c>
      <c r="WNE1907" s="2165">
        <v>0</v>
      </c>
      <c r="WNF1907" s="2165">
        <v>12106</v>
      </c>
      <c r="WNG1907" s="2166">
        <v>0</v>
      </c>
      <c r="WNH1907" s="1230">
        <f t="shared" si="4437"/>
        <v>0</v>
      </c>
      <c r="WNI1907" s="1193"/>
      <c r="WNJ1907" s="1193"/>
      <c r="WNK1907" s="2164" t="s">
        <v>786</v>
      </c>
      <c r="WNL1907" s="1436" t="s">
        <v>745</v>
      </c>
      <c r="WNM1907" s="2165">
        <v>0</v>
      </c>
      <c r="WNN1907" s="2165">
        <v>12106</v>
      </c>
      <c r="WNO1907" s="2166">
        <v>0</v>
      </c>
      <c r="WNP1907" s="1230">
        <f t="shared" si="4439"/>
        <v>0</v>
      </c>
      <c r="WNQ1907" s="1193"/>
      <c r="WNR1907" s="1193"/>
      <c r="WNS1907" s="2164" t="s">
        <v>786</v>
      </c>
      <c r="WNT1907" s="1436" t="s">
        <v>745</v>
      </c>
      <c r="WNU1907" s="2165">
        <v>0</v>
      </c>
      <c r="WNV1907" s="2165">
        <v>12106</v>
      </c>
      <c r="WNW1907" s="2166">
        <v>0</v>
      </c>
      <c r="WNX1907" s="1230">
        <f t="shared" si="4441"/>
        <v>0</v>
      </c>
      <c r="WNY1907" s="1193"/>
      <c r="WNZ1907" s="1193"/>
      <c r="WOA1907" s="2164" t="s">
        <v>786</v>
      </c>
      <c r="WOB1907" s="1436" t="s">
        <v>745</v>
      </c>
      <c r="WOC1907" s="2165">
        <v>0</v>
      </c>
      <c r="WOD1907" s="2165">
        <v>12106</v>
      </c>
      <c r="WOE1907" s="2166">
        <v>0</v>
      </c>
      <c r="WOF1907" s="1230">
        <f t="shared" si="4443"/>
        <v>0</v>
      </c>
      <c r="WOG1907" s="1193"/>
      <c r="WOH1907" s="1193"/>
      <c r="WOI1907" s="2164" t="s">
        <v>786</v>
      </c>
      <c r="WOJ1907" s="1436" t="s">
        <v>745</v>
      </c>
      <c r="WOK1907" s="2165">
        <v>0</v>
      </c>
      <c r="WOL1907" s="2165">
        <v>12106</v>
      </c>
      <c r="WOM1907" s="2166">
        <v>0</v>
      </c>
      <c r="WON1907" s="1230">
        <f t="shared" si="4445"/>
        <v>0</v>
      </c>
      <c r="WOO1907" s="1193"/>
      <c r="WOP1907" s="1193"/>
      <c r="WOQ1907" s="2164" t="s">
        <v>786</v>
      </c>
      <c r="WOR1907" s="1436" t="s">
        <v>745</v>
      </c>
      <c r="WOS1907" s="2165">
        <v>0</v>
      </c>
      <c r="WOT1907" s="2165">
        <v>12106</v>
      </c>
      <c r="WOU1907" s="2166">
        <v>0</v>
      </c>
      <c r="WOV1907" s="1230">
        <f t="shared" si="4447"/>
        <v>0</v>
      </c>
      <c r="WOW1907" s="1193"/>
      <c r="WOX1907" s="1193"/>
      <c r="WOY1907" s="2164" t="s">
        <v>786</v>
      </c>
      <c r="WOZ1907" s="1436" t="s">
        <v>745</v>
      </c>
      <c r="WPA1907" s="2165">
        <v>0</v>
      </c>
      <c r="WPB1907" s="2165">
        <v>12106</v>
      </c>
      <c r="WPC1907" s="2166">
        <v>0</v>
      </c>
      <c r="WPD1907" s="1230">
        <f t="shared" si="4449"/>
        <v>0</v>
      </c>
      <c r="WPE1907" s="1193"/>
      <c r="WPF1907" s="1193"/>
      <c r="WPG1907" s="2164" t="s">
        <v>786</v>
      </c>
      <c r="WPH1907" s="1436" t="s">
        <v>745</v>
      </c>
      <c r="WPI1907" s="2165">
        <v>0</v>
      </c>
      <c r="WPJ1907" s="2165">
        <v>12106</v>
      </c>
      <c r="WPK1907" s="2166">
        <v>0</v>
      </c>
      <c r="WPL1907" s="1230">
        <f t="shared" si="4451"/>
        <v>0</v>
      </c>
      <c r="WPM1907" s="1193"/>
      <c r="WPN1907" s="1193"/>
      <c r="WPO1907" s="2164" t="s">
        <v>786</v>
      </c>
      <c r="WPP1907" s="1436" t="s">
        <v>745</v>
      </c>
      <c r="WPQ1907" s="2165">
        <v>0</v>
      </c>
      <c r="WPR1907" s="2165">
        <v>12106</v>
      </c>
      <c r="WPS1907" s="2166">
        <v>0</v>
      </c>
      <c r="WPT1907" s="1230">
        <f t="shared" si="4453"/>
        <v>0</v>
      </c>
      <c r="WPU1907" s="1193"/>
      <c r="WPV1907" s="1193"/>
      <c r="WPW1907" s="2164" t="s">
        <v>786</v>
      </c>
      <c r="WPX1907" s="1436" t="s">
        <v>745</v>
      </c>
      <c r="WPY1907" s="2165">
        <v>0</v>
      </c>
      <c r="WPZ1907" s="2165">
        <v>12106</v>
      </c>
      <c r="WQA1907" s="2166">
        <v>0</v>
      </c>
      <c r="WQB1907" s="1230">
        <f t="shared" si="4455"/>
        <v>0</v>
      </c>
      <c r="WQC1907" s="1193"/>
      <c r="WQD1907" s="1193"/>
      <c r="WQE1907" s="2164" t="s">
        <v>786</v>
      </c>
      <c r="WQF1907" s="1436" t="s">
        <v>745</v>
      </c>
      <c r="WQG1907" s="2165">
        <v>0</v>
      </c>
      <c r="WQH1907" s="2165">
        <v>12106</v>
      </c>
      <c r="WQI1907" s="2166">
        <v>0</v>
      </c>
      <c r="WQJ1907" s="1230">
        <f t="shared" si="4457"/>
        <v>0</v>
      </c>
      <c r="WQK1907" s="1193"/>
      <c r="WQL1907" s="1193"/>
      <c r="WQM1907" s="2164" t="s">
        <v>786</v>
      </c>
      <c r="WQN1907" s="1436" t="s">
        <v>745</v>
      </c>
      <c r="WQO1907" s="2165">
        <v>0</v>
      </c>
      <c r="WQP1907" s="2165">
        <v>12106</v>
      </c>
      <c r="WQQ1907" s="2166">
        <v>0</v>
      </c>
      <c r="WQR1907" s="1230">
        <f t="shared" si="4459"/>
        <v>0</v>
      </c>
      <c r="WQS1907" s="1193"/>
      <c r="WQT1907" s="1193"/>
      <c r="WQU1907" s="2164" t="s">
        <v>786</v>
      </c>
      <c r="WQV1907" s="1436" t="s">
        <v>745</v>
      </c>
      <c r="WQW1907" s="2165">
        <v>0</v>
      </c>
      <c r="WQX1907" s="2165">
        <v>12106</v>
      </c>
      <c r="WQY1907" s="2166">
        <v>0</v>
      </c>
      <c r="WQZ1907" s="1230">
        <f t="shared" si="4461"/>
        <v>0</v>
      </c>
      <c r="WRA1907" s="1193"/>
      <c r="WRB1907" s="1193"/>
      <c r="WRC1907" s="2164" t="s">
        <v>786</v>
      </c>
      <c r="WRD1907" s="1436" t="s">
        <v>745</v>
      </c>
      <c r="WRE1907" s="2165">
        <v>0</v>
      </c>
      <c r="WRF1907" s="2165">
        <v>12106</v>
      </c>
      <c r="WRG1907" s="2166">
        <v>0</v>
      </c>
      <c r="WRH1907" s="1230">
        <f t="shared" si="4463"/>
        <v>0</v>
      </c>
      <c r="WRI1907" s="1193"/>
      <c r="WRJ1907" s="1193"/>
      <c r="WRK1907" s="2164" t="s">
        <v>786</v>
      </c>
      <c r="WRL1907" s="1436" t="s">
        <v>745</v>
      </c>
      <c r="WRM1907" s="2165">
        <v>0</v>
      </c>
      <c r="WRN1907" s="2165">
        <v>12106</v>
      </c>
      <c r="WRO1907" s="2166">
        <v>0</v>
      </c>
      <c r="WRP1907" s="1230">
        <f t="shared" si="4465"/>
        <v>0</v>
      </c>
      <c r="WRQ1907" s="1193"/>
      <c r="WRR1907" s="1193"/>
      <c r="WRS1907" s="2164" t="s">
        <v>786</v>
      </c>
      <c r="WRT1907" s="1436" t="s">
        <v>745</v>
      </c>
      <c r="WRU1907" s="2165">
        <v>0</v>
      </c>
      <c r="WRV1907" s="2165">
        <v>12106</v>
      </c>
      <c r="WRW1907" s="2166">
        <v>0</v>
      </c>
      <c r="WRX1907" s="1230">
        <f t="shared" si="4467"/>
        <v>0</v>
      </c>
      <c r="WRY1907" s="1193"/>
      <c r="WRZ1907" s="1193"/>
      <c r="WSA1907" s="2164" t="s">
        <v>786</v>
      </c>
      <c r="WSB1907" s="1436" t="s">
        <v>745</v>
      </c>
      <c r="WSC1907" s="2165">
        <v>0</v>
      </c>
      <c r="WSD1907" s="2165">
        <v>12106</v>
      </c>
      <c r="WSE1907" s="2166">
        <v>0</v>
      </c>
      <c r="WSF1907" s="1230">
        <f t="shared" si="4469"/>
        <v>0</v>
      </c>
      <c r="WSG1907" s="1193"/>
      <c r="WSH1907" s="1193"/>
      <c r="WSI1907" s="2164" t="s">
        <v>786</v>
      </c>
      <c r="WSJ1907" s="1436" t="s">
        <v>745</v>
      </c>
      <c r="WSK1907" s="2165">
        <v>0</v>
      </c>
      <c r="WSL1907" s="2165">
        <v>12106</v>
      </c>
      <c r="WSM1907" s="2166">
        <v>0</v>
      </c>
      <c r="WSN1907" s="1230">
        <f t="shared" si="4471"/>
        <v>0</v>
      </c>
      <c r="WSO1907" s="1193"/>
      <c r="WSP1907" s="1193"/>
      <c r="WSQ1907" s="2164" t="s">
        <v>786</v>
      </c>
      <c r="WSR1907" s="1436" t="s">
        <v>745</v>
      </c>
      <c r="WSS1907" s="2165">
        <v>0</v>
      </c>
      <c r="WST1907" s="2165">
        <v>12106</v>
      </c>
      <c r="WSU1907" s="2166">
        <v>0</v>
      </c>
      <c r="WSV1907" s="1230">
        <f t="shared" si="4473"/>
        <v>0</v>
      </c>
      <c r="WSW1907" s="1193"/>
      <c r="WSX1907" s="1193"/>
      <c r="WSY1907" s="2164" t="s">
        <v>786</v>
      </c>
      <c r="WSZ1907" s="1436" t="s">
        <v>745</v>
      </c>
      <c r="WTA1907" s="2165">
        <v>0</v>
      </c>
      <c r="WTB1907" s="2165">
        <v>12106</v>
      </c>
      <c r="WTC1907" s="2166">
        <v>0</v>
      </c>
      <c r="WTD1907" s="1230">
        <f t="shared" si="4475"/>
        <v>0</v>
      </c>
      <c r="WTE1907" s="1193"/>
      <c r="WTF1907" s="1193"/>
      <c r="WTG1907" s="2164" t="s">
        <v>786</v>
      </c>
      <c r="WTH1907" s="1436" t="s">
        <v>745</v>
      </c>
      <c r="WTI1907" s="2165">
        <v>0</v>
      </c>
      <c r="WTJ1907" s="2165">
        <v>12106</v>
      </c>
      <c r="WTK1907" s="2166">
        <v>0</v>
      </c>
      <c r="WTL1907" s="1230">
        <f t="shared" si="4477"/>
        <v>0</v>
      </c>
      <c r="WTM1907" s="1193"/>
      <c r="WTN1907" s="1193"/>
      <c r="WTO1907" s="2164" t="s">
        <v>786</v>
      </c>
      <c r="WTP1907" s="1436" t="s">
        <v>745</v>
      </c>
      <c r="WTQ1907" s="2165">
        <v>0</v>
      </c>
      <c r="WTR1907" s="2165">
        <v>12106</v>
      </c>
      <c r="WTS1907" s="2166">
        <v>0</v>
      </c>
      <c r="WTT1907" s="1230">
        <f t="shared" si="4479"/>
        <v>0</v>
      </c>
      <c r="WTU1907" s="1193"/>
      <c r="WTV1907" s="1193"/>
      <c r="WTW1907" s="2164" t="s">
        <v>786</v>
      </c>
      <c r="WTX1907" s="1436" t="s">
        <v>745</v>
      </c>
      <c r="WTY1907" s="2165">
        <v>0</v>
      </c>
      <c r="WTZ1907" s="2165">
        <v>12106</v>
      </c>
      <c r="WUA1907" s="2166">
        <v>0</v>
      </c>
      <c r="WUB1907" s="1230">
        <f t="shared" si="4481"/>
        <v>0</v>
      </c>
      <c r="WUC1907" s="1193"/>
      <c r="WUD1907" s="1193"/>
      <c r="WUE1907" s="2164" t="s">
        <v>786</v>
      </c>
      <c r="WUF1907" s="1436" t="s">
        <v>745</v>
      </c>
      <c r="WUG1907" s="2165">
        <v>0</v>
      </c>
      <c r="WUH1907" s="2165">
        <v>12106</v>
      </c>
      <c r="WUI1907" s="2166">
        <v>0</v>
      </c>
      <c r="WUJ1907" s="1230">
        <f t="shared" si="4483"/>
        <v>0</v>
      </c>
      <c r="WUK1907" s="1193"/>
      <c r="WUL1907" s="1193"/>
      <c r="WUM1907" s="2164" t="s">
        <v>786</v>
      </c>
      <c r="WUN1907" s="1436" t="s">
        <v>745</v>
      </c>
      <c r="WUO1907" s="2165">
        <v>0</v>
      </c>
      <c r="WUP1907" s="2165">
        <v>12106</v>
      </c>
      <c r="WUQ1907" s="2166">
        <v>0</v>
      </c>
      <c r="WUR1907" s="1230">
        <f t="shared" si="4485"/>
        <v>0</v>
      </c>
      <c r="WUS1907" s="1193"/>
      <c r="WUT1907" s="1193"/>
      <c r="WUU1907" s="2164" t="s">
        <v>786</v>
      </c>
      <c r="WUV1907" s="1436" t="s">
        <v>745</v>
      </c>
      <c r="WUW1907" s="2165">
        <v>0</v>
      </c>
      <c r="WUX1907" s="2165">
        <v>12106</v>
      </c>
      <c r="WUY1907" s="2166">
        <v>0</v>
      </c>
      <c r="WUZ1907" s="1230">
        <f t="shared" si="4487"/>
        <v>0</v>
      </c>
      <c r="WVA1907" s="1193"/>
      <c r="WVB1907" s="1193"/>
      <c r="WVC1907" s="2164" t="s">
        <v>786</v>
      </c>
      <c r="WVD1907" s="1436" t="s">
        <v>745</v>
      </c>
      <c r="WVE1907" s="2165">
        <v>0</v>
      </c>
      <c r="WVF1907" s="2165">
        <v>12106</v>
      </c>
      <c r="WVG1907" s="2166">
        <v>0</v>
      </c>
      <c r="WVH1907" s="1230">
        <f t="shared" si="4489"/>
        <v>0</v>
      </c>
      <c r="WVI1907" s="1193"/>
      <c r="WVJ1907" s="1193"/>
      <c r="WVK1907" s="2164" t="s">
        <v>786</v>
      </c>
      <c r="WVL1907" s="1436" t="s">
        <v>745</v>
      </c>
      <c r="WVM1907" s="2165">
        <v>0</v>
      </c>
      <c r="WVN1907" s="2165">
        <v>12106</v>
      </c>
      <c r="WVO1907" s="2166">
        <v>0</v>
      </c>
      <c r="WVP1907" s="1230">
        <f t="shared" si="4491"/>
        <v>0</v>
      </c>
      <c r="WVQ1907" s="1193"/>
      <c r="WVR1907" s="1193"/>
      <c r="WVS1907" s="2164" t="s">
        <v>786</v>
      </c>
      <c r="WVT1907" s="1436" t="s">
        <v>745</v>
      </c>
      <c r="WVU1907" s="2165">
        <v>0</v>
      </c>
      <c r="WVV1907" s="2165">
        <v>12106</v>
      </c>
      <c r="WVW1907" s="2166">
        <v>0</v>
      </c>
      <c r="WVX1907" s="1230">
        <f t="shared" si="4493"/>
        <v>0</v>
      </c>
      <c r="WVY1907" s="1193"/>
      <c r="WVZ1907" s="1193"/>
      <c r="WWA1907" s="2164" t="s">
        <v>786</v>
      </c>
      <c r="WWB1907" s="1436" t="s">
        <v>745</v>
      </c>
      <c r="WWC1907" s="2165">
        <v>0</v>
      </c>
      <c r="WWD1907" s="2165">
        <v>12106</v>
      </c>
      <c r="WWE1907" s="2166">
        <v>0</v>
      </c>
      <c r="WWF1907" s="1230">
        <f t="shared" si="4495"/>
        <v>0</v>
      </c>
      <c r="WWG1907" s="1193"/>
      <c r="WWH1907" s="1193"/>
      <c r="WWI1907" s="2164" t="s">
        <v>786</v>
      </c>
      <c r="WWJ1907" s="1436" t="s">
        <v>745</v>
      </c>
      <c r="WWK1907" s="2165">
        <v>0</v>
      </c>
      <c r="WWL1907" s="2165">
        <v>12106</v>
      </c>
      <c r="WWM1907" s="2166">
        <v>0</v>
      </c>
      <c r="WWN1907" s="1230">
        <f t="shared" si="4497"/>
        <v>0</v>
      </c>
      <c r="WWO1907" s="1193"/>
      <c r="WWP1907" s="1193"/>
      <c r="WWQ1907" s="2164" t="s">
        <v>786</v>
      </c>
      <c r="WWR1907" s="1436" t="s">
        <v>745</v>
      </c>
      <c r="WWS1907" s="2165">
        <v>0</v>
      </c>
      <c r="WWT1907" s="2165">
        <v>12106</v>
      </c>
      <c r="WWU1907" s="2166">
        <v>0</v>
      </c>
      <c r="WWV1907" s="1230">
        <f t="shared" si="4499"/>
        <v>0</v>
      </c>
      <c r="WWW1907" s="1193"/>
      <c r="WWX1907" s="1193"/>
      <c r="WWY1907" s="2164" t="s">
        <v>786</v>
      </c>
      <c r="WWZ1907" s="1436" t="s">
        <v>745</v>
      </c>
      <c r="WXA1907" s="2165">
        <v>0</v>
      </c>
      <c r="WXB1907" s="2165">
        <v>12106</v>
      </c>
      <c r="WXC1907" s="2166">
        <v>0</v>
      </c>
      <c r="WXD1907" s="1230">
        <f t="shared" si="4501"/>
        <v>0</v>
      </c>
      <c r="WXE1907" s="1193"/>
      <c r="WXF1907" s="1193"/>
      <c r="WXG1907" s="2164" t="s">
        <v>786</v>
      </c>
      <c r="WXH1907" s="1436" t="s">
        <v>745</v>
      </c>
      <c r="WXI1907" s="2165">
        <v>0</v>
      </c>
      <c r="WXJ1907" s="2165">
        <v>12106</v>
      </c>
      <c r="WXK1907" s="2166">
        <v>0</v>
      </c>
      <c r="WXL1907" s="1230">
        <f t="shared" si="4503"/>
        <v>0</v>
      </c>
      <c r="WXM1907" s="1193"/>
      <c r="WXN1907" s="1193"/>
      <c r="WXO1907" s="2164" t="s">
        <v>786</v>
      </c>
      <c r="WXP1907" s="1436" t="s">
        <v>745</v>
      </c>
      <c r="WXQ1907" s="2165">
        <v>0</v>
      </c>
      <c r="WXR1907" s="2165">
        <v>12106</v>
      </c>
      <c r="WXS1907" s="2166">
        <v>0</v>
      </c>
      <c r="WXT1907" s="1230">
        <f t="shared" si="4505"/>
        <v>0</v>
      </c>
      <c r="WXU1907" s="1193"/>
      <c r="WXV1907" s="1193"/>
      <c r="WXW1907" s="2164" t="s">
        <v>786</v>
      </c>
      <c r="WXX1907" s="1436" t="s">
        <v>745</v>
      </c>
      <c r="WXY1907" s="2165">
        <v>0</v>
      </c>
      <c r="WXZ1907" s="2165">
        <v>12106</v>
      </c>
      <c r="WYA1907" s="2166">
        <v>0</v>
      </c>
      <c r="WYB1907" s="1230">
        <f t="shared" si="4507"/>
        <v>0</v>
      </c>
      <c r="WYC1907" s="1193"/>
      <c r="WYD1907" s="1193"/>
      <c r="WYE1907" s="2164" t="s">
        <v>786</v>
      </c>
      <c r="WYF1907" s="1436" t="s">
        <v>745</v>
      </c>
      <c r="WYG1907" s="2165">
        <v>0</v>
      </c>
      <c r="WYH1907" s="2165">
        <v>12106</v>
      </c>
      <c r="WYI1907" s="2166">
        <v>0</v>
      </c>
      <c r="WYJ1907" s="1230">
        <f t="shared" si="4509"/>
        <v>0</v>
      </c>
      <c r="WYK1907" s="1193"/>
      <c r="WYL1907" s="1193"/>
      <c r="WYM1907" s="2164" t="s">
        <v>786</v>
      </c>
      <c r="WYN1907" s="1436" t="s">
        <v>745</v>
      </c>
      <c r="WYO1907" s="2165">
        <v>0</v>
      </c>
      <c r="WYP1907" s="2165">
        <v>12106</v>
      </c>
      <c r="WYQ1907" s="2166">
        <v>0</v>
      </c>
      <c r="WYR1907" s="1230">
        <f t="shared" si="4511"/>
        <v>0</v>
      </c>
      <c r="WYS1907" s="1193"/>
      <c r="WYT1907" s="1193"/>
      <c r="WYU1907" s="2164" t="s">
        <v>786</v>
      </c>
      <c r="WYV1907" s="1436" t="s">
        <v>745</v>
      </c>
      <c r="WYW1907" s="2165">
        <v>0</v>
      </c>
      <c r="WYX1907" s="2165">
        <v>12106</v>
      </c>
      <c r="WYY1907" s="2166">
        <v>0</v>
      </c>
      <c r="WYZ1907" s="1230">
        <f t="shared" si="4513"/>
        <v>0</v>
      </c>
      <c r="WZA1907" s="1193"/>
      <c r="WZB1907" s="1193"/>
      <c r="WZC1907" s="2164" t="s">
        <v>786</v>
      </c>
      <c r="WZD1907" s="1436" t="s">
        <v>745</v>
      </c>
      <c r="WZE1907" s="2165">
        <v>0</v>
      </c>
      <c r="WZF1907" s="2165">
        <v>12106</v>
      </c>
      <c r="WZG1907" s="2166">
        <v>0</v>
      </c>
      <c r="WZH1907" s="1230">
        <f t="shared" si="4515"/>
        <v>0</v>
      </c>
      <c r="WZI1907" s="1193"/>
      <c r="WZJ1907" s="1193"/>
      <c r="WZK1907" s="2164" t="s">
        <v>786</v>
      </c>
      <c r="WZL1907" s="1436" t="s">
        <v>745</v>
      </c>
      <c r="WZM1907" s="2165">
        <v>0</v>
      </c>
      <c r="WZN1907" s="2165">
        <v>12106</v>
      </c>
      <c r="WZO1907" s="2166">
        <v>0</v>
      </c>
      <c r="WZP1907" s="1230">
        <f t="shared" si="4517"/>
        <v>0</v>
      </c>
      <c r="WZQ1907" s="1193"/>
      <c r="WZR1907" s="1193"/>
      <c r="WZS1907" s="2164" t="s">
        <v>786</v>
      </c>
      <c r="WZT1907" s="1436" t="s">
        <v>745</v>
      </c>
      <c r="WZU1907" s="2165">
        <v>0</v>
      </c>
      <c r="WZV1907" s="2165">
        <v>12106</v>
      </c>
      <c r="WZW1907" s="2166">
        <v>0</v>
      </c>
      <c r="WZX1907" s="1230">
        <f t="shared" si="4519"/>
        <v>0</v>
      </c>
      <c r="WZY1907" s="1193"/>
      <c r="WZZ1907" s="1193"/>
      <c r="XAA1907" s="2164" t="s">
        <v>786</v>
      </c>
      <c r="XAB1907" s="1436" t="s">
        <v>745</v>
      </c>
      <c r="XAC1907" s="2165">
        <v>0</v>
      </c>
      <c r="XAD1907" s="2165">
        <v>12106</v>
      </c>
      <c r="XAE1907" s="2166">
        <v>0</v>
      </c>
      <c r="XAF1907" s="1230">
        <f t="shared" si="4521"/>
        <v>0</v>
      </c>
      <c r="XAG1907" s="1193"/>
      <c r="XAH1907" s="1193"/>
      <c r="XAI1907" s="2164" t="s">
        <v>786</v>
      </c>
      <c r="XAJ1907" s="1436" t="s">
        <v>745</v>
      </c>
      <c r="XAK1907" s="2165">
        <v>0</v>
      </c>
      <c r="XAL1907" s="2165">
        <v>12106</v>
      </c>
      <c r="XAM1907" s="2166">
        <v>0</v>
      </c>
      <c r="XAN1907" s="1230">
        <f t="shared" si="4523"/>
        <v>0</v>
      </c>
      <c r="XAO1907" s="1193"/>
      <c r="XAP1907" s="1193"/>
      <c r="XAQ1907" s="2164" t="s">
        <v>786</v>
      </c>
      <c r="XAR1907" s="1436" t="s">
        <v>745</v>
      </c>
      <c r="XAS1907" s="2165">
        <v>0</v>
      </c>
      <c r="XAT1907" s="2165">
        <v>12106</v>
      </c>
      <c r="XAU1907" s="2166">
        <v>0</v>
      </c>
      <c r="XAV1907" s="1230">
        <f t="shared" si="4525"/>
        <v>0</v>
      </c>
      <c r="XAW1907" s="1193"/>
      <c r="XAX1907" s="1193"/>
      <c r="XAY1907" s="2164" t="s">
        <v>786</v>
      </c>
      <c r="XAZ1907" s="1436" t="s">
        <v>745</v>
      </c>
      <c r="XBA1907" s="2165">
        <v>0</v>
      </c>
      <c r="XBB1907" s="2165">
        <v>12106</v>
      </c>
      <c r="XBC1907" s="2166">
        <v>0</v>
      </c>
      <c r="XBD1907" s="1230">
        <f t="shared" si="4527"/>
        <v>0</v>
      </c>
      <c r="XBE1907" s="1193"/>
      <c r="XBF1907" s="1193"/>
      <c r="XBG1907" s="2164" t="s">
        <v>786</v>
      </c>
      <c r="XBH1907" s="1436" t="s">
        <v>745</v>
      </c>
      <c r="XBI1907" s="2165">
        <v>0</v>
      </c>
      <c r="XBJ1907" s="2165">
        <v>12106</v>
      </c>
      <c r="XBK1907" s="2166">
        <v>0</v>
      </c>
      <c r="XBL1907" s="1230">
        <f t="shared" si="4529"/>
        <v>0</v>
      </c>
      <c r="XBM1907" s="1193"/>
      <c r="XBN1907" s="1193"/>
      <c r="XBO1907" s="2164" t="s">
        <v>786</v>
      </c>
      <c r="XBP1907" s="1436" t="s">
        <v>745</v>
      </c>
      <c r="XBQ1907" s="2165">
        <v>0</v>
      </c>
      <c r="XBR1907" s="2165">
        <v>12106</v>
      </c>
      <c r="XBS1907" s="2166">
        <v>0</v>
      </c>
      <c r="XBT1907" s="1230">
        <f t="shared" si="4531"/>
        <v>0</v>
      </c>
      <c r="XBU1907" s="1193"/>
      <c r="XBV1907" s="1193"/>
      <c r="XBW1907" s="2164" t="s">
        <v>786</v>
      </c>
      <c r="XBX1907" s="1436" t="s">
        <v>745</v>
      </c>
      <c r="XBY1907" s="2165">
        <v>0</v>
      </c>
      <c r="XBZ1907" s="2165">
        <v>12106</v>
      </c>
      <c r="XCA1907" s="2166">
        <v>0</v>
      </c>
      <c r="XCB1907" s="1230">
        <f t="shared" si="4533"/>
        <v>0</v>
      </c>
      <c r="XCC1907" s="1193"/>
      <c r="XCD1907" s="1193"/>
      <c r="XCE1907" s="2164" t="s">
        <v>786</v>
      </c>
      <c r="XCF1907" s="1436" t="s">
        <v>745</v>
      </c>
      <c r="XCG1907" s="2165">
        <v>0</v>
      </c>
      <c r="XCH1907" s="2165">
        <v>12106</v>
      </c>
      <c r="XCI1907" s="2166">
        <v>0</v>
      </c>
      <c r="XCJ1907" s="1230">
        <f t="shared" si="4535"/>
        <v>0</v>
      </c>
      <c r="XCK1907" s="1193"/>
      <c r="XCL1907" s="1193"/>
      <c r="XCM1907" s="2164" t="s">
        <v>786</v>
      </c>
      <c r="XCN1907" s="1436" t="s">
        <v>745</v>
      </c>
      <c r="XCO1907" s="2165">
        <v>0</v>
      </c>
      <c r="XCP1907" s="2165">
        <v>12106</v>
      </c>
      <c r="XCQ1907" s="2166">
        <v>0</v>
      </c>
      <c r="XCR1907" s="1230">
        <f t="shared" si="4537"/>
        <v>0</v>
      </c>
      <c r="XCS1907" s="1193"/>
      <c r="XCT1907" s="1193"/>
      <c r="XCU1907" s="2164" t="s">
        <v>786</v>
      </c>
      <c r="XCV1907" s="1436" t="s">
        <v>745</v>
      </c>
      <c r="XCW1907" s="2165">
        <v>0</v>
      </c>
      <c r="XCX1907" s="2165">
        <v>12106</v>
      </c>
      <c r="XCY1907" s="2166">
        <v>0</v>
      </c>
      <c r="XCZ1907" s="1230">
        <f t="shared" si="4539"/>
        <v>0</v>
      </c>
      <c r="XDA1907" s="1193"/>
      <c r="XDB1907" s="1193"/>
      <c r="XDC1907" s="2164" t="s">
        <v>786</v>
      </c>
      <c r="XDD1907" s="1436" t="s">
        <v>745</v>
      </c>
      <c r="XDE1907" s="2165">
        <v>0</v>
      </c>
      <c r="XDF1907" s="2165">
        <v>12106</v>
      </c>
      <c r="XDG1907" s="2166">
        <v>0</v>
      </c>
      <c r="XDH1907" s="1230">
        <f t="shared" si="4541"/>
        <v>0</v>
      </c>
      <c r="XDI1907" s="1193"/>
      <c r="XDJ1907" s="1193"/>
      <c r="XDK1907" s="2164" t="s">
        <v>786</v>
      </c>
      <c r="XDL1907" s="1436" t="s">
        <v>745</v>
      </c>
      <c r="XDM1907" s="2165">
        <v>0</v>
      </c>
      <c r="XDN1907" s="2165">
        <v>12106</v>
      </c>
      <c r="XDO1907" s="2166">
        <v>0</v>
      </c>
      <c r="XDP1907" s="1230">
        <f t="shared" si="4543"/>
        <v>0</v>
      </c>
      <c r="XDQ1907" s="1193"/>
      <c r="XDR1907" s="1193"/>
      <c r="XDS1907" s="2164" t="s">
        <v>786</v>
      </c>
      <c r="XDT1907" s="1436" t="s">
        <v>745</v>
      </c>
      <c r="XDU1907" s="2165">
        <v>0</v>
      </c>
      <c r="XDV1907" s="2165">
        <v>12106</v>
      </c>
      <c r="XDW1907" s="2166">
        <v>0</v>
      </c>
      <c r="XDX1907" s="1230">
        <f t="shared" si="4545"/>
        <v>0</v>
      </c>
      <c r="XDY1907" s="1193"/>
      <c r="XDZ1907" s="1193"/>
      <c r="XEA1907" s="2164" t="s">
        <v>786</v>
      </c>
      <c r="XEB1907" s="1436" t="s">
        <v>745</v>
      </c>
      <c r="XEC1907" s="2165">
        <v>0</v>
      </c>
      <c r="XED1907" s="2165">
        <v>12106</v>
      </c>
      <c r="XEE1907" s="2166">
        <v>0</v>
      </c>
      <c r="XEF1907" s="1230">
        <f t="shared" si="4547"/>
        <v>0</v>
      </c>
      <c r="XEG1907" s="1193"/>
      <c r="XEH1907" s="1193"/>
      <c r="XEI1907" s="2164" t="s">
        <v>786</v>
      </c>
      <c r="XEJ1907" s="1436" t="s">
        <v>745</v>
      </c>
      <c r="XEK1907" s="2165">
        <v>0</v>
      </c>
      <c r="XEL1907" s="2165">
        <v>12106</v>
      </c>
      <c r="XEM1907" s="2166">
        <v>0</v>
      </c>
      <c r="XEN1907" s="1230">
        <f t="shared" si="4549"/>
        <v>0</v>
      </c>
      <c r="XEO1907" s="1193"/>
      <c r="XEP1907" s="1193"/>
      <c r="XEQ1907" s="2164" t="s">
        <v>786</v>
      </c>
      <c r="XER1907" s="1436" t="s">
        <v>745</v>
      </c>
      <c r="XES1907" s="2165">
        <v>0</v>
      </c>
      <c r="XET1907" s="2165">
        <v>12106</v>
      </c>
      <c r="XEU1907" s="2166">
        <v>0</v>
      </c>
      <c r="XEV1907" s="1230">
        <f t="shared" si="4551"/>
        <v>0</v>
      </c>
      <c r="XEW1907" s="1193"/>
      <c r="XEX1907" s="1193"/>
      <c r="XEY1907" s="2164" t="s">
        <v>786</v>
      </c>
      <c r="XEZ1907" s="1436" t="s">
        <v>745</v>
      </c>
      <c r="XFA1907" s="2165">
        <v>0</v>
      </c>
      <c r="XFB1907" s="2165">
        <v>12106</v>
      </c>
      <c r="XFC1907" s="2166">
        <v>0</v>
      </c>
      <c r="XFD1907" s="1230">
        <f t="shared" si="4553"/>
        <v>0</v>
      </c>
    </row>
    <row r="1908" spans="1:16384" ht="15.75" customHeight="1" thickBot="1">
      <c r="A1908" s="1193"/>
      <c r="B1908" s="1281" t="s">
        <v>435</v>
      </c>
      <c r="C1908" s="1282"/>
      <c r="D1908" s="1283" t="s">
        <v>339</v>
      </c>
      <c r="E1908" s="1284">
        <f t="shared" ref="E1908:G1908" si="4554">E1909</f>
        <v>784000</v>
      </c>
      <c r="F1908" s="1284">
        <f t="shared" si="4554"/>
        <v>1538900</v>
      </c>
      <c r="G1908" s="1284">
        <f t="shared" si="4554"/>
        <v>1485530</v>
      </c>
      <c r="H1908" s="1285">
        <f t="shared" si="453"/>
        <v>0.96531938397556694</v>
      </c>
    </row>
    <row r="1909" spans="1:16384" ht="15.75" customHeight="1">
      <c r="A1909" s="1193"/>
      <c r="B1909" s="1205"/>
      <c r="C1909" s="2590" t="s">
        <v>665</v>
      </c>
      <c r="D1909" s="2590"/>
      <c r="E1909" s="1199">
        <f t="shared" ref="E1909:G1909" si="4555">E1910+E1935</f>
        <v>784000</v>
      </c>
      <c r="F1909" s="1199">
        <f t="shared" si="4555"/>
        <v>1538900</v>
      </c>
      <c r="G1909" s="1199">
        <f t="shared" si="4555"/>
        <v>1485530</v>
      </c>
      <c r="H1909" s="1200">
        <f t="shared" si="453"/>
        <v>0.96531938397556694</v>
      </c>
    </row>
    <row r="1910" spans="1:16384" ht="15.75" customHeight="1">
      <c r="A1910" s="1193"/>
      <c r="B1910" s="1205"/>
      <c r="C1910" s="2678" t="s">
        <v>666</v>
      </c>
      <c r="D1910" s="2678"/>
      <c r="E1910" s="1511">
        <f t="shared" ref="E1910:G1910" si="4556">E1911+E1918</f>
        <v>781140</v>
      </c>
      <c r="F1910" s="1511">
        <f t="shared" si="4556"/>
        <v>1537974</v>
      </c>
      <c r="G1910" s="1511">
        <f t="shared" si="4556"/>
        <v>1484604</v>
      </c>
      <c r="H1910" s="1512">
        <f t="shared" si="453"/>
        <v>0.96529850309563103</v>
      </c>
    </row>
    <row r="1911" spans="1:16384" ht="15.75" customHeight="1">
      <c r="A1911" s="1193"/>
      <c r="B1911" s="1205"/>
      <c r="C1911" s="2613" t="s">
        <v>667</v>
      </c>
      <c r="D1911" s="2613"/>
      <c r="E1911" s="1203">
        <f>SUM(E1912:E1916)</f>
        <v>642619</v>
      </c>
      <c r="F1911" s="1203">
        <f t="shared" ref="F1911:G1911" si="4557">SUM(F1912:F1916)</f>
        <v>1290753</v>
      </c>
      <c r="G1911" s="1203">
        <f t="shared" si="4557"/>
        <v>1244860</v>
      </c>
      <c r="H1911" s="1204">
        <f t="shared" si="453"/>
        <v>0.9644447853307333</v>
      </c>
    </row>
    <row r="1912" spans="1:16384" ht="15.75" customHeight="1">
      <c r="A1912" s="1193"/>
      <c r="B1912" s="1205"/>
      <c r="C1912" s="2167" t="s">
        <v>459</v>
      </c>
      <c r="D1912" s="2168" t="s">
        <v>668</v>
      </c>
      <c r="E1912" s="1511">
        <v>463675</v>
      </c>
      <c r="F1912" s="1511">
        <v>1013523</v>
      </c>
      <c r="G1912" s="1511">
        <v>976228</v>
      </c>
      <c r="H1912" s="1512">
        <f t="shared" si="453"/>
        <v>0.96320261109022687</v>
      </c>
    </row>
    <row r="1913" spans="1:16384" ht="15.75" customHeight="1">
      <c r="A1913" s="1193"/>
      <c r="B1913" s="1205"/>
      <c r="C1913" s="2167" t="s">
        <v>460</v>
      </c>
      <c r="D1913" s="2168" t="s">
        <v>669</v>
      </c>
      <c r="E1913" s="1511">
        <v>75655</v>
      </c>
      <c r="F1913" s="1511">
        <v>73966</v>
      </c>
      <c r="G1913" s="1511">
        <v>73965</v>
      </c>
      <c r="H1913" s="1512">
        <f t="shared" si="453"/>
        <v>0.99998648027472081</v>
      </c>
    </row>
    <row r="1914" spans="1:16384" ht="15.75" customHeight="1">
      <c r="A1914" s="1193"/>
      <c r="B1914" s="1205"/>
      <c r="C1914" s="2167" t="s">
        <v>461</v>
      </c>
      <c r="D1914" s="2168" t="s">
        <v>670</v>
      </c>
      <c r="E1914" s="1511">
        <v>90578</v>
      </c>
      <c r="F1914" s="1511">
        <v>180108</v>
      </c>
      <c r="G1914" s="1511">
        <v>173445</v>
      </c>
      <c r="H1914" s="1512">
        <f t="shared" si="453"/>
        <v>0.96300553001532418</v>
      </c>
    </row>
    <row r="1915" spans="1:16384" ht="27.75" customHeight="1">
      <c r="A1915" s="1193"/>
      <c r="B1915" s="1205"/>
      <c r="C1915" s="2167" t="s">
        <v>462</v>
      </c>
      <c r="D1915" s="2168" t="s">
        <v>671</v>
      </c>
      <c r="E1915" s="1511">
        <v>12711</v>
      </c>
      <c r="F1915" s="1511">
        <v>22156</v>
      </c>
      <c r="G1915" s="1511">
        <v>20222</v>
      </c>
      <c r="H1915" s="1512">
        <f t="shared" si="453"/>
        <v>0.91270987542877779</v>
      </c>
    </row>
    <row r="1916" spans="1:16384" ht="14.25" customHeight="1">
      <c r="A1916" s="1193"/>
      <c r="B1916" s="1205"/>
      <c r="C1916" s="2169" t="s">
        <v>478</v>
      </c>
      <c r="D1916" s="2170" t="s">
        <v>672</v>
      </c>
      <c r="E1916" s="2171">
        <v>0</v>
      </c>
      <c r="F1916" s="2171">
        <v>1000</v>
      </c>
      <c r="G1916" s="2171">
        <v>1000</v>
      </c>
      <c r="H1916" s="2172">
        <f t="shared" si="453"/>
        <v>1</v>
      </c>
    </row>
    <row r="1917" spans="1:16384" ht="15.75" customHeight="1">
      <c r="A1917" s="1193"/>
      <c r="B1917" s="1205"/>
      <c r="C1917" s="1607"/>
      <c r="D1917" s="1398"/>
      <c r="E1917" s="1399"/>
      <c r="F1917" s="1399"/>
      <c r="G1917" s="1399"/>
      <c r="H1917" s="1400"/>
    </row>
    <row r="1918" spans="1:16384" ht="15.75" customHeight="1">
      <c r="A1918" s="1193"/>
      <c r="B1918" s="1205"/>
      <c r="C1918" s="2679" t="s">
        <v>673</v>
      </c>
      <c r="D1918" s="2679"/>
      <c r="E1918" s="2173">
        <f t="shared" ref="E1918:G1918" si="4558">SUM(E1919:E1933)</f>
        <v>138521</v>
      </c>
      <c r="F1918" s="2173">
        <f t="shared" si="4558"/>
        <v>247221</v>
      </c>
      <c r="G1918" s="2173">
        <f t="shared" si="4558"/>
        <v>239744</v>
      </c>
      <c r="H1918" s="2174">
        <f t="shared" si="453"/>
        <v>0.9697558055343195</v>
      </c>
    </row>
    <row r="1919" spans="1:16384" ht="15.75" customHeight="1">
      <c r="A1919" s="1193"/>
      <c r="B1919" s="1205"/>
      <c r="C1919" s="2167" t="s">
        <v>473</v>
      </c>
      <c r="D1919" s="2168" t="s">
        <v>674</v>
      </c>
      <c r="E1919" s="1511">
        <v>3900</v>
      </c>
      <c r="F1919" s="1511">
        <v>231</v>
      </c>
      <c r="G1919" s="1511">
        <v>179</v>
      </c>
      <c r="H1919" s="1512">
        <f t="shared" si="453"/>
        <v>0.77489177489177485</v>
      </c>
    </row>
    <row r="1920" spans="1:16384" ht="15.75" customHeight="1">
      <c r="A1920" s="1193"/>
      <c r="B1920" s="1205"/>
      <c r="C1920" s="2167" t="s">
        <v>463</v>
      </c>
      <c r="D1920" s="2168" t="s">
        <v>675</v>
      </c>
      <c r="E1920" s="1511">
        <v>23899</v>
      </c>
      <c r="F1920" s="1511">
        <v>95544</v>
      </c>
      <c r="G1920" s="1511">
        <v>95509</v>
      </c>
      <c r="H1920" s="1512">
        <f t="shared" si="453"/>
        <v>0.99963367663066227</v>
      </c>
    </row>
    <row r="1921" spans="1:8" ht="15.75" customHeight="1">
      <c r="A1921" s="1193"/>
      <c r="B1921" s="1205"/>
      <c r="C1921" s="2167" t="s">
        <v>480</v>
      </c>
      <c r="D1921" s="2168" t="s">
        <v>676</v>
      </c>
      <c r="E1921" s="1511">
        <v>5500</v>
      </c>
      <c r="F1921" s="1511">
        <v>5500</v>
      </c>
      <c r="G1921" s="1511">
        <v>4774</v>
      </c>
      <c r="H1921" s="1512">
        <f t="shared" si="453"/>
        <v>0.86799999999999999</v>
      </c>
    </row>
    <row r="1922" spans="1:8" ht="15.75" customHeight="1">
      <c r="A1922" s="1193"/>
      <c r="B1922" s="1205"/>
      <c r="C1922" s="2167" t="s">
        <v>483</v>
      </c>
      <c r="D1922" s="2168" t="s">
        <v>826</v>
      </c>
      <c r="E1922" s="1511">
        <v>1500</v>
      </c>
      <c r="F1922" s="1511">
        <v>5000</v>
      </c>
      <c r="G1922" s="1511">
        <v>4973</v>
      </c>
      <c r="H1922" s="1512">
        <f t="shared" si="453"/>
        <v>0.99460000000000004</v>
      </c>
    </row>
    <row r="1923" spans="1:8" ht="15.75" customHeight="1">
      <c r="A1923" s="1193"/>
      <c r="B1923" s="1205"/>
      <c r="C1923" s="2167" t="s">
        <v>464</v>
      </c>
      <c r="D1923" s="2168" t="s">
        <v>677</v>
      </c>
      <c r="E1923" s="1511">
        <v>11890</v>
      </c>
      <c r="F1923" s="1511">
        <v>12500</v>
      </c>
      <c r="G1923" s="1511">
        <v>12169</v>
      </c>
      <c r="H1923" s="1512">
        <f t="shared" si="453"/>
        <v>0.97352000000000005</v>
      </c>
    </row>
    <row r="1924" spans="1:8" ht="15.75" customHeight="1">
      <c r="A1924" s="1193"/>
      <c r="B1924" s="1205"/>
      <c r="C1924" s="2167" t="s">
        <v>465</v>
      </c>
      <c r="D1924" s="2168" t="s">
        <v>678</v>
      </c>
      <c r="E1924" s="1511">
        <v>5965</v>
      </c>
      <c r="F1924" s="1511">
        <v>11250</v>
      </c>
      <c r="G1924" s="1511">
        <v>10824</v>
      </c>
      <c r="H1924" s="1512">
        <f t="shared" si="453"/>
        <v>0.96213333333333328</v>
      </c>
    </row>
    <row r="1925" spans="1:8" ht="15.75" customHeight="1">
      <c r="A1925" s="1193"/>
      <c r="B1925" s="1205"/>
      <c r="C1925" s="2167" t="s">
        <v>466</v>
      </c>
      <c r="D1925" s="2168" t="s">
        <v>679</v>
      </c>
      <c r="E1925" s="1511">
        <v>500</v>
      </c>
      <c r="F1925" s="1511">
        <v>437</v>
      </c>
      <c r="G1925" s="1511">
        <v>436</v>
      </c>
      <c r="H1925" s="1512">
        <f t="shared" si="453"/>
        <v>0.99771167048054921</v>
      </c>
    </row>
    <row r="1926" spans="1:8" ht="15.75" customHeight="1">
      <c r="A1926" s="1193"/>
      <c r="B1926" s="1205"/>
      <c r="C1926" s="2167" t="s">
        <v>467</v>
      </c>
      <c r="D1926" s="2168" t="s">
        <v>680</v>
      </c>
      <c r="E1926" s="1511">
        <v>45804</v>
      </c>
      <c r="F1926" s="1511">
        <v>54540</v>
      </c>
      <c r="G1926" s="1511">
        <v>52317</v>
      </c>
      <c r="H1926" s="1512">
        <f t="shared" si="453"/>
        <v>0.95924092409240924</v>
      </c>
    </row>
    <row r="1927" spans="1:8" ht="15.75" customHeight="1">
      <c r="A1927" s="1193"/>
      <c r="B1927" s="2661"/>
      <c r="C1927" s="2167" t="s">
        <v>468</v>
      </c>
      <c r="D1927" s="2168" t="s">
        <v>828</v>
      </c>
      <c r="E1927" s="1511">
        <v>3850</v>
      </c>
      <c r="F1927" s="1511">
        <v>4386</v>
      </c>
      <c r="G1927" s="1511">
        <v>4328</v>
      </c>
      <c r="H1927" s="1512">
        <f t="shared" si="453"/>
        <v>0.98677610579115371</v>
      </c>
    </row>
    <row r="1928" spans="1:8" ht="15.75" customHeight="1">
      <c r="A1928" s="1193"/>
      <c r="B1928" s="2661"/>
      <c r="C1928" s="2175" t="s">
        <v>477</v>
      </c>
      <c r="D1928" s="2176" t="s">
        <v>685</v>
      </c>
      <c r="E1928" s="1511">
        <v>4500</v>
      </c>
      <c r="F1928" s="1511">
        <v>3940</v>
      </c>
      <c r="G1928" s="1511">
        <v>3814</v>
      </c>
      <c r="H1928" s="1512">
        <f t="shared" si="453"/>
        <v>0.96802030456852795</v>
      </c>
    </row>
    <row r="1929" spans="1:8" ht="15.75" customHeight="1">
      <c r="A1929" s="1193"/>
      <c r="B1929" s="2661"/>
      <c r="C1929" s="2177" t="s">
        <v>486</v>
      </c>
      <c r="D1929" s="2178" t="s">
        <v>686</v>
      </c>
      <c r="E1929" s="2171">
        <v>0</v>
      </c>
      <c r="F1929" s="2171">
        <v>2307</v>
      </c>
      <c r="G1929" s="2171">
        <v>2221</v>
      </c>
      <c r="H1929" s="2172">
        <f t="shared" si="453"/>
        <v>0.96272214997832684</v>
      </c>
    </row>
    <row r="1930" spans="1:8" ht="15.75" customHeight="1">
      <c r="A1930" s="1193"/>
      <c r="B1930" s="2661"/>
      <c r="C1930" s="2179" t="s">
        <v>469</v>
      </c>
      <c r="D1930" s="2180" t="s">
        <v>687</v>
      </c>
      <c r="E1930" s="2171">
        <v>21986</v>
      </c>
      <c r="F1930" s="2171">
        <v>21986</v>
      </c>
      <c r="G1930" s="2171">
        <v>20955</v>
      </c>
      <c r="H1930" s="2172">
        <f t="shared" si="453"/>
        <v>0.95310652233239335</v>
      </c>
    </row>
    <row r="1931" spans="1:8" ht="15.75" customHeight="1">
      <c r="A1931" s="1193"/>
      <c r="B1931" s="2661"/>
      <c r="C1931" s="2179" t="s">
        <v>470</v>
      </c>
      <c r="D1931" s="2180" t="s">
        <v>688</v>
      </c>
      <c r="E1931" s="2171">
        <v>1719</v>
      </c>
      <c r="F1931" s="2171">
        <v>2392</v>
      </c>
      <c r="G1931" s="2171">
        <v>2391</v>
      </c>
      <c r="H1931" s="2172">
        <f t="shared" si="453"/>
        <v>0.99958193979933108</v>
      </c>
    </row>
    <row r="1932" spans="1:8" ht="15.75" customHeight="1">
      <c r="A1932" s="1193"/>
      <c r="B1932" s="2661"/>
      <c r="C1932" s="2181" t="s">
        <v>487</v>
      </c>
      <c r="D1932" s="2180" t="s">
        <v>1012</v>
      </c>
      <c r="E1932" s="2171">
        <v>4508</v>
      </c>
      <c r="F1932" s="2171">
        <v>1708</v>
      </c>
      <c r="G1932" s="2171">
        <v>1687</v>
      </c>
      <c r="H1932" s="2172">
        <f t="shared" si="453"/>
        <v>0.98770491803278693</v>
      </c>
    </row>
    <row r="1933" spans="1:8" ht="23.25" customHeight="1">
      <c r="A1933" s="1193"/>
      <c r="B1933" s="2661"/>
      <c r="C1933" s="2181" t="s">
        <v>482</v>
      </c>
      <c r="D1933" s="2180" t="s">
        <v>875</v>
      </c>
      <c r="E1933" s="2171">
        <v>3000</v>
      </c>
      <c r="F1933" s="2171">
        <v>25500</v>
      </c>
      <c r="G1933" s="2171">
        <v>23167</v>
      </c>
      <c r="H1933" s="2172">
        <f t="shared" si="453"/>
        <v>0.90850980392156866</v>
      </c>
    </row>
    <row r="1934" spans="1:8" ht="15.75" customHeight="1">
      <c r="A1934" s="1193"/>
      <c r="B1934" s="2661"/>
      <c r="C1934" s="1238"/>
      <c r="D1934" s="1238"/>
      <c r="E1934" s="1215"/>
      <c r="F1934" s="1215"/>
      <c r="G1934" s="1215"/>
      <c r="H1934" s="1216"/>
    </row>
    <row r="1935" spans="1:8" ht="15.75" customHeight="1">
      <c r="A1935" s="1193"/>
      <c r="B1935" s="2661"/>
      <c r="C1935" s="2619" t="s">
        <v>695</v>
      </c>
      <c r="D1935" s="2619"/>
      <c r="E1935" s="2171">
        <f t="shared" ref="E1935:G1935" si="4559">E1936</f>
        <v>2860</v>
      </c>
      <c r="F1935" s="2171">
        <f t="shared" si="4559"/>
        <v>926</v>
      </c>
      <c r="G1935" s="2171">
        <f t="shared" si="4559"/>
        <v>926</v>
      </c>
      <c r="H1935" s="2172">
        <f t="shared" si="453"/>
        <v>1</v>
      </c>
    </row>
    <row r="1936" spans="1:8" ht="15.75" customHeight="1" thickBot="1">
      <c r="A1936" s="1193"/>
      <c r="B1936" s="2661"/>
      <c r="C1936" s="2175" t="s">
        <v>458</v>
      </c>
      <c r="D1936" s="2176" t="s">
        <v>696</v>
      </c>
      <c r="E1936" s="1409">
        <v>2860</v>
      </c>
      <c r="F1936" s="1409">
        <v>926</v>
      </c>
      <c r="G1936" s="1409">
        <v>926</v>
      </c>
      <c r="H1936" s="1410">
        <f t="shared" si="453"/>
        <v>1</v>
      </c>
    </row>
    <row r="1937" spans="1:8" ht="15.75" customHeight="1" thickBot="1">
      <c r="A1937" s="1193"/>
      <c r="B1937" s="1281" t="s">
        <v>558</v>
      </c>
      <c r="C1937" s="1282"/>
      <c r="D1937" s="1283" t="s">
        <v>559</v>
      </c>
      <c r="E1937" s="1284">
        <f t="shared" ref="E1937:G1937" si="4560">E1938</f>
        <v>2408652</v>
      </c>
      <c r="F1937" s="1284">
        <f t="shared" si="4560"/>
        <v>2761359</v>
      </c>
      <c r="G1937" s="1284">
        <f t="shared" si="4560"/>
        <v>2436710</v>
      </c>
      <c r="H1937" s="1285">
        <f t="shared" si="453"/>
        <v>0.8824314404610194</v>
      </c>
    </row>
    <row r="1938" spans="1:8" ht="15.75" customHeight="1">
      <c r="A1938" s="1193"/>
      <c r="B1938" s="2661"/>
      <c r="C1938" s="2590" t="s">
        <v>665</v>
      </c>
      <c r="D1938" s="2590"/>
      <c r="E1938" s="1199">
        <f t="shared" ref="E1938:G1938" si="4561">SUM(E1943,E1939)</f>
        <v>2408652</v>
      </c>
      <c r="F1938" s="1199">
        <f t="shared" si="4561"/>
        <v>2761359</v>
      </c>
      <c r="G1938" s="1199">
        <f t="shared" si="4561"/>
        <v>2436710</v>
      </c>
      <c r="H1938" s="1200">
        <f t="shared" si="453"/>
        <v>0.8824314404610194</v>
      </c>
    </row>
    <row r="1939" spans="1:8" ht="15.75" customHeight="1">
      <c r="A1939" s="1193"/>
      <c r="B1939" s="2661"/>
      <c r="C1939" s="2672" t="s">
        <v>666</v>
      </c>
      <c r="D1939" s="2672"/>
      <c r="E1939" s="1511">
        <f t="shared" ref="E1939:G1939" si="4562">E1940</f>
        <v>1020</v>
      </c>
      <c r="F1939" s="1511">
        <f t="shared" si="4562"/>
        <v>1020</v>
      </c>
      <c r="G1939" s="1511">
        <f t="shared" si="4562"/>
        <v>1020</v>
      </c>
      <c r="H1939" s="1512">
        <f t="shared" si="453"/>
        <v>1</v>
      </c>
    </row>
    <row r="1940" spans="1:8" ht="15.75" customHeight="1">
      <c r="A1940" s="1193"/>
      <c r="B1940" s="2661"/>
      <c r="C1940" s="2662" t="s">
        <v>673</v>
      </c>
      <c r="D1940" s="2662"/>
      <c r="E1940" s="1203">
        <f t="shared" ref="E1940:G1940" si="4563">SUM(E1941:E1941)</f>
        <v>1020</v>
      </c>
      <c r="F1940" s="1203">
        <f t="shared" si="4563"/>
        <v>1020</v>
      </c>
      <c r="G1940" s="1203">
        <f t="shared" si="4563"/>
        <v>1020</v>
      </c>
      <c r="H1940" s="1204">
        <f t="shared" si="453"/>
        <v>1</v>
      </c>
    </row>
    <row r="1941" spans="1:8" ht="15.75" customHeight="1">
      <c r="A1941" s="1193"/>
      <c r="B1941" s="2661"/>
      <c r="C1941" s="1989" t="s">
        <v>463</v>
      </c>
      <c r="D1941" s="1995" t="s">
        <v>675</v>
      </c>
      <c r="E1941" s="1511">
        <v>1020</v>
      </c>
      <c r="F1941" s="1511">
        <v>1020</v>
      </c>
      <c r="G1941" s="1511">
        <v>1020</v>
      </c>
      <c r="H1941" s="1512">
        <f t="shared" si="453"/>
        <v>1</v>
      </c>
    </row>
    <row r="1942" spans="1:8">
      <c r="A1942" s="1193"/>
      <c r="B1942" s="2661"/>
      <c r="C1942" s="2673"/>
      <c r="D1942" s="2650"/>
      <c r="E1942" s="1511"/>
      <c r="F1942" s="1511"/>
      <c r="G1942" s="1511"/>
      <c r="H1942" s="1512"/>
    </row>
    <row r="1943" spans="1:8" ht="16.5" customHeight="1">
      <c r="A1943" s="1193"/>
      <c r="B1943" s="2661"/>
      <c r="C1943" s="2674" t="s">
        <v>742</v>
      </c>
      <c r="D1943" s="2675"/>
      <c r="E1943" s="1511">
        <f t="shared" ref="E1943:G1943" si="4564">SUM(E1944:E1946)</f>
        <v>2407632</v>
      </c>
      <c r="F1943" s="1511">
        <f t="shared" si="4564"/>
        <v>2760339</v>
      </c>
      <c r="G1943" s="1511">
        <f t="shared" si="4564"/>
        <v>2435690</v>
      </c>
      <c r="H1943" s="1512">
        <f t="shared" si="453"/>
        <v>0.882387996546801</v>
      </c>
    </row>
    <row r="1944" spans="1:8" ht="50.25" customHeight="1">
      <c r="A1944" s="1193"/>
      <c r="B1944" s="2661"/>
      <c r="C1944" s="1998" t="s">
        <v>96</v>
      </c>
      <c r="D1944" s="2098" t="s">
        <v>752</v>
      </c>
      <c r="E1944" s="1511">
        <v>2407632</v>
      </c>
      <c r="F1944" s="1511">
        <v>2759640</v>
      </c>
      <c r="G1944" s="1511">
        <v>2434992</v>
      </c>
      <c r="H1944" s="1512">
        <f t="shared" si="453"/>
        <v>0.8823585685089359</v>
      </c>
    </row>
    <row r="1945" spans="1:8" ht="50.25" customHeight="1">
      <c r="A1945" s="1193"/>
      <c r="B1945" s="1205"/>
      <c r="C1945" s="2182" t="s">
        <v>49</v>
      </c>
      <c r="D1945" s="2183" t="s">
        <v>48</v>
      </c>
      <c r="E1945" s="1986">
        <v>0</v>
      </c>
      <c r="F1945" s="1986">
        <v>71</v>
      </c>
      <c r="G1945" s="1986">
        <v>71</v>
      </c>
      <c r="H1945" s="1988">
        <f t="shared" si="453"/>
        <v>1</v>
      </c>
    </row>
    <row r="1946" spans="1:8" ht="20.25" customHeight="1" thickBot="1">
      <c r="A1946" s="1193"/>
      <c r="B1946" s="1205"/>
      <c r="C1946" s="2182" t="s">
        <v>83</v>
      </c>
      <c r="D1946" s="2183" t="s">
        <v>759</v>
      </c>
      <c r="E1946" s="1986">
        <v>0</v>
      </c>
      <c r="F1946" s="1986">
        <v>628</v>
      </c>
      <c r="G1946" s="1986">
        <v>627</v>
      </c>
      <c r="H1946" s="1988">
        <f t="shared" si="453"/>
        <v>0.99840764331210186</v>
      </c>
    </row>
    <row r="1947" spans="1:8" ht="17.100000000000001" customHeight="1" thickBot="1">
      <c r="A1947" s="2184" t="s">
        <v>514</v>
      </c>
      <c r="B1947" s="2185"/>
      <c r="C1947" s="2186"/>
      <c r="D1947" s="2187" t="s">
        <v>1023</v>
      </c>
      <c r="E1947" s="2188">
        <f>E1959+E1979+E1993+E2003+E2021+E1955+E1975+E1969+E1948+E2014</f>
        <v>843565</v>
      </c>
      <c r="F1947" s="2188">
        <f>F1959+F1979+F1993+F2003+F2021+F1955+F1975+F1969+F1948+F2014</f>
        <v>1476229</v>
      </c>
      <c r="G1947" s="2188">
        <f>G1959+G1979+G1993+G2003+G2021+G1955+G1975+G1969+G1948+G2014</f>
        <v>1423633</v>
      </c>
      <c r="H1947" s="2189">
        <f t="shared" si="453"/>
        <v>0.96437138140491752</v>
      </c>
    </row>
    <row r="1948" spans="1:8" ht="17.100000000000001" customHeight="1" thickBot="1">
      <c r="A1948" s="1193"/>
      <c r="B1948" s="1281" t="s">
        <v>1024</v>
      </c>
      <c r="C1948" s="1282"/>
      <c r="D1948" s="1283" t="s">
        <v>345</v>
      </c>
      <c r="E1948" s="1284">
        <f t="shared" ref="E1948:G1948" si="4565">E1949</f>
        <v>100000</v>
      </c>
      <c r="F1948" s="1284">
        <f t="shared" si="4565"/>
        <v>0</v>
      </c>
      <c r="G1948" s="1284">
        <f t="shared" si="4565"/>
        <v>0</v>
      </c>
      <c r="H1948" s="1285"/>
    </row>
    <row r="1949" spans="1:8" ht="17.100000000000001" customHeight="1">
      <c r="A1949" s="1193"/>
      <c r="B1949" s="1205"/>
      <c r="C1949" s="2597" t="s">
        <v>665</v>
      </c>
      <c r="D1949" s="2638"/>
      <c r="E1949" s="1199">
        <f>E1950+E1966</f>
        <v>100000</v>
      </c>
      <c r="F1949" s="1199">
        <f t="shared" ref="F1949:G1949" si="4566">F1950+F1966</f>
        <v>0</v>
      </c>
      <c r="G1949" s="1199">
        <f t="shared" si="4566"/>
        <v>0</v>
      </c>
      <c r="H1949" s="1200"/>
    </row>
    <row r="1950" spans="1:8" ht="17.100000000000001" customHeight="1">
      <c r="A1950" s="1193"/>
      <c r="B1950" s="1205"/>
      <c r="C1950" s="2672" t="s">
        <v>666</v>
      </c>
      <c r="D1950" s="2672"/>
      <c r="E1950" s="1511">
        <f>E1951</f>
        <v>100000</v>
      </c>
      <c r="F1950" s="1511">
        <f t="shared" ref="F1950:G1950" si="4567">F1951</f>
        <v>0</v>
      </c>
      <c r="G1950" s="1511">
        <f t="shared" si="4567"/>
        <v>0</v>
      </c>
      <c r="H1950" s="1512"/>
    </row>
    <row r="1951" spans="1:8" ht="17.100000000000001" customHeight="1">
      <c r="A1951" s="1193"/>
      <c r="B1951" s="1205"/>
      <c r="C1951" s="2613" t="s">
        <v>667</v>
      </c>
      <c r="D1951" s="2613"/>
      <c r="E1951" s="1511">
        <f>SUM(E1952:E1954)</f>
        <v>100000</v>
      </c>
      <c r="F1951" s="1511">
        <f t="shared" ref="F1951:G1951" si="4568">SUM(F1952:F1954)</f>
        <v>0</v>
      </c>
      <c r="G1951" s="1511">
        <f t="shared" si="4568"/>
        <v>0</v>
      </c>
      <c r="H1951" s="1512"/>
    </row>
    <row r="1952" spans="1:8" ht="17.100000000000001" customHeight="1">
      <c r="A1952" s="1193"/>
      <c r="B1952" s="1205"/>
      <c r="C1952" s="1989" t="s">
        <v>459</v>
      </c>
      <c r="D1952" s="1995" t="s">
        <v>668</v>
      </c>
      <c r="E1952" s="1511">
        <v>83452</v>
      </c>
      <c r="F1952" s="1879">
        <v>0</v>
      </c>
      <c r="G1952" s="1511">
        <v>0</v>
      </c>
      <c r="H1952" s="1512"/>
    </row>
    <row r="1953" spans="1:8" ht="17.100000000000001" customHeight="1">
      <c r="A1953" s="1193"/>
      <c r="B1953" s="1205"/>
      <c r="C1953" s="1989" t="s">
        <v>461</v>
      </c>
      <c r="D1953" s="1995" t="s">
        <v>670</v>
      </c>
      <c r="E1953" s="1511">
        <v>14504</v>
      </c>
      <c r="F1953" s="1879">
        <v>0</v>
      </c>
      <c r="G1953" s="1511">
        <v>0</v>
      </c>
      <c r="H1953" s="1512"/>
    </row>
    <row r="1954" spans="1:8" ht="31.5" customHeight="1" thickBot="1">
      <c r="A1954" s="1193"/>
      <c r="B1954" s="1205"/>
      <c r="C1954" s="1989" t="s">
        <v>462</v>
      </c>
      <c r="D1954" s="1995" t="s">
        <v>671</v>
      </c>
      <c r="E1954" s="1511">
        <v>2044</v>
      </c>
      <c r="F1954" s="1879">
        <v>0</v>
      </c>
      <c r="G1954" s="1511">
        <v>0</v>
      </c>
      <c r="H1954" s="1512"/>
    </row>
    <row r="1955" spans="1:8" ht="17.100000000000001" hidden="1" customHeight="1" thickBot="1">
      <c r="A1955" s="1652"/>
      <c r="B1955" s="1281" t="s">
        <v>1025</v>
      </c>
      <c r="C1955" s="1282"/>
      <c r="D1955" s="1283" t="s">
        <v>1026</v>
      </c>
      <c r="E1955" s="1842">
        <f t="shared" ref="E1955:E1957" si="4569">E1956</f>
        <v>0</v>
      </c>
      <c r="F1955" s="1842"/>
      <c r="G1955" s="1842"/>
      <c r="H1955" s="1843" t="e">
        <f t="shared" si="453"/>
        <v>#DIV/0!</v>
      </c>
    </row>
    <row r="1956" spans="1:8" ht="17.100000000000001" hidden="1" customHeight="1">
      <c r="A1956" s="1652"/>
      <c r="B1956" s="2668"/>
      <c r="C1956" s="2590" t="s">
        <v>665</v>
      </c>
      <c r="D1956" s="2590"/>
      <c r="E1956" s="1844">
        <f t="shared" si="4569"/>
        <v>0</v>
      </c>
      <c r="F1956" s="1844"/>
      <c r="G1956" s="1844"/>
      <c r="H1956" s="1845" t="e">
        <f t="shared" si="453"/>
        <v>#DIV/0!</v>
      </c>
    </row>
    <row r="1957" spans="1:8" ht="17.100000000000001" hidden="1" customHeight="1">
      <c r="A1957" s="1652"/>
      <c r="B1957" s="2669"/>
      <c r="C1957" s="2671" t="s">
        <v>742</v>
      </c>
      <c r="D1957" s="2671"/>
      <c r="E1957" s="2190">
        <f t="shared" si="4569"/>
        <v>0</v>
      </c>
      <c r="F1957" s="2190"/>
      <c r="G1957" s="2190"/>
      <c r="H1957" s="2191" t="e">
        <f t="shared" si="453"/>
        <v>#DIV/0!</v>
      </c>
    </row>
    <row r="1958" spans="1:8" ht="27" hidden="1" customHeight="1" thickBot="1">
      <c r="A1958" s="1652"/>
      <c r="B1958" s="2670"/>
      <c r="C1958" s="1989" t="s">
        <v>109</v>
      </c>
      <c r="D1958" s="1995" t="s">
        <v>805</v>
      </c>
      <c r="E1958" s="2192">
        <v>0</v>
      </c>
      <c r="F1958" s="2192"/>
      <c r="G1958" s="2192"/>
      <c r="H1958" s="2193" t="e">
        <f t="shared" ref="H1958:H2021" si="4570">G1958/F1958</f>
        <v>#DIV/0!</v>
      </c>
    </row>
    <row r="1959" spans="1:8" ht="17.100000000000001" customHeight="1" thickBot="1">
      <c r="A1959" s="1664"/>
      <c r="B1959" s="1281" t="s">
        <v>1027</v>
      </c>
      <c r="C1959" s="1282"/>
      <c r="D1959" s="1283" t="s">
        <v>347</v>
      </c>
      <c r="E1959" s="1842">
        <f t="shared" ref="E1959:G1959" si="4571">SUM(E1960)</f>
        <v>172765</v>
      </c>
      <c r="F1959" s="1842">
        <f t="shared" si="4571"/>
        <v>447855</v>
      </c>
      <c r="G1959" s="1842">
        <f t="shared" si="4571"/>
        <v>419588</v>
      </c>
      <c r="H1959" s="1843">
        <f t="shared" si="4570"/>
        <v>0.93688358955465501</v>
      </c>
    </row>
    <row r="1960" spans="1:8" ht="17.100000000000001" customHeight="1">
      <c r="A1960" s="1193"/>
      <c r="B1960" s="2630"/>
      <c r="C1960" s="2590" t="s">
        <v>665</v>
      </c>
      <c r="D1960" s="2590"/>
      <c r="E1960" s="1844">
        <f t="shared" ref="E1960:G1960" si="4572">E1961+E1967</f>
        <v>172765</v>
      </c>
      <c r="F1960" s="1844">
        <f t="shared" si="4572"/>
        <v>447855</v>
      </c>
      <c r="G1960" s="1844">
        <f t="shared" si="4572"/>
        <v>419588</v>
      </c>
      <c r="H1960" s="1845">
        <f t="shared" si="4570"/>
        <v>0.93688358955465501</v>
      </c>
    </row>
    <row r="1961" spans="1:8" ht="17.100000000000001" customHeight="1">
      <c r="A1961" s="1193"/>
      <c r="B1961" s="2630"/>
      <c r="C1961" s="2672" t="s">
        <v>666</v>
      </c>
      <c r="D1961" s="2672"/>
      <c r="E1961" s="2194">
        <f t="shared" ref="E1961:G1961" si="4573">E1962</f>
        <v>167765</v>
      </c>
      <c r="F1961" s="2194">
        <f t="shared" si="4573"/>
        <v>432855</v>
      </c>
      <c r="G1961" s="2194">
        <f t="shared" si="4573"/>
        <v>414588</v>
      </c>
      <c r="H1961" s="2195">
        <f t="shared" si="4570"/>
        <v>0.95779880098416326</v>
      </c>
    </row>
    <row r="1962" spans="1:8" ht="17.100000000000001" customHeight="1">
      <c r="A1962" s="1193"/>
      <c r="B1962" s="2630"/>
      <c r="C1962" s="2662" t="s">
        <v>673</v>
      </c>
      <c r="D1962" s="2662"/>
      <c r="E1962" s="2196">
        <f>SUM(E1963:E1965)</f>
        <v>167765</v>
      </c>
      <c r="F1962" s="2196">
        <f t="shared" ref="F1962:G1962" si="4574">SUM(F1963:F1965)</f>
        <v>432855</v>
      </c>
      <c r="G1962" s="2196">
        <f t="shared" si="4574"/>
        <v>414588</v>
      </c>
      <c r="H1962" s="2197">
        <f t="shared" si="4570"/>
        <v>0.95779880098416326</v>
      </c>
    </row>
    <row r="1963" spans="1:8" ht="17.100000000000001" customHeight="1">
      <c r="A1963" s="1193"/>
      <c r="B1963" s="2630"/>
      <c r="C1963" s="2198" t="s">
        <v>463</v>
      </c>
      <c r="D1963" s="2199" t="s">
        <v>675</v>
      </c>
      <c r="E1963" s="2194">
        <v>10000</v>
      </c>
      <c r="F1963" s="2194">
        <v>10000</v>
      </c>
      <c r="G1963" s="2194">
        <v>10000</v>
      </c>
      <c r="H1963" s="2195">
        <f t="shared" si="4570"/>
        <v>1</v>
      </c>
    </row>
    <row r="1964" spans="1:8" ht="17.100000000000001" customHeight="1">
      <c r="A1964" s="1193"/>
      <c r="B1964" s="2630"/>
      <c r="C1964" s="1989" t="s">
        <v>467</v>
      </c>
      <c r="D1964" s="1984" t="s">
        <v>680</v>
      </c>
      <c r="E1964" s="2194">
        <f>107065+50700</f>
        <v>157765</v>
      </c>
      <c r="F1964" s="2194">
        <v>405607</v>
      </c>
      <c r="G1964" s="2194">
        <v>404588</v>
      </c>
      <c r="H1964" s="2195">
        <f t="shared" si="4570"/>
        <v>0.99748771594178598</v>
      </c>
    </row>
    <row r="1965" spans="1:8" ht="17.100000000000001" customHeight="1">
      <c r="A1965" s="1193"/>
      <c r="B1965" s="1233"/>
      <c r="C1965" s="2198" t="s">
        <v>481</v>
      </c>
      <c r="D1965" s="2199" t="s">
        <v>682</v>
      </c>
      <c r="E1965" s="2194">
        <v>0</v>
      </c>
      <c r="F1965" s="2194">
        <v>17248</v>
      </c>
      <c r="G1965" s="2194">
        <v>0</v>
      </c>
      <c r="H1965" s="2195">
        <f t="shared" si="4570"/>
        <v>0</v>
      </c>
    </row>
    <row r="1966" spans="1:8" ht="13.5" customHeight="1">
      <c r="A1966" s="1193"/>
      <c r="B1966" s="1233"/>
      <c r="C1966" s="2200"/>
      <c r="D1966" s="2199"/>
      <c r="E1966" s="2194"/>
      <c r="F1966" s="2194"/>
      <c r="G1966" s="2194"/>
      <c r="H1966" s="2195"/>
    </row>
    <row r="1967" spans="1:8" ht="17.100000000000001" customHeight="1">
      <c r="A1967" s="1193"/>
      <c r="B1967" s="1233"/>
      <c r="C1967" s="2671" t="s">
        <v>742</v>
      </c>
      <c r="D1967" s="2671"/>
      <c r="E1967" s="2201">
        <f t="shared" ref="E1967:G1967" si="4575">E1968</f>
        <v>5000</v>
      </c>
      <c r="F1967" s="2201">
        <f t="shared" si="4575"/>
        <v>15000</v>
      </c>
      <c r="G1967" s="2201">
        <f t="shared" si="4575"/>
        <v>5000</v>
      </c>
      <c r="H1967" s="2202">
        <f t="shared" si="4570"/>
        <v>0.33333333333333331</v>
      </c>
    </row>
    <row r="1968" spans="1:8" ht="57" customHeight="1" thickBot="1">
      <c r="A1968" s="1193"/>
      <c r="B1968" s="1233"/>
      <c r="C1968" s="2203" t="s">
        <v>96</v>
      </c>
      <c r="D1968" s="2204" t="s">
        <v>752</v>
      </c>
      <c r="E1968" s="2194">
        <v>5000</v>
      </c>
      <c r="F1968" s="2194">
        <v>15000</v>
      </c>
      <c r="G1968" s="2194">
        <v>5000</v>
      </c>
      <c r="H1968" s="2195">
        <f t="shared" si="4570"/>
        <v>0.33333333333333331</v>
      </c>
    </row>
    <row r="1969" spans="1:8" ht="17.100000000000001" customHeight="1" thickBot="1">
      <c r="A1969" s="1664"/>
      <c r="B1969" s="1281" t="s">
        <v>1028</v>
      </c>
      <c r="C1969" s="1282"/>
      <c r="D1969" s="1283" t="s">
        <v>349</v>
      </c>
      <c r="E1969" s="1842">
        <f t="shared" ref="E1969:G1971" si="4576">E1970</f>
        <v>150000</v>
      </c>
      <c r="F1969" s="1842">
        <f t="shared" si="4576"/>
        <v>82902</v>
      </c>
      <c r="G1969" s="1842">
        <f t="shared" si="4576"/>
        <v>82902</v>
      </c>
      <c r="H1969" s="1843">
        <f t="shared" si="4570"/>
        <v>1</v>
      </c>
    </row>
    <row r="1970" spans="1:8" ht="17.25" customHeight="1">
      <c r="A1970" s="1193"/>
      <c r="B1970" s="1233"/>
      <c r="C1970" s="2590" t="s">
        <v>665</v>
      </c>
      <c r="D1970" s="2590"/>
      <c r="E1970" s="1848">
        <f t="shared" si="4576"/>
        <v>150000</v>
      </c>
      <c r="F1970" s="1848">
        <f t="shared" si="4576"/>
        <v>82902</v>
      </c>
      <c r="G1970" s="1848">
        <f t="shared" si="4576"/>
        <v>82902</v>
      </c>
      <c r="H1970" s="1849">
        <f t="shared" si="4570"/>
        <v>1</v>
      </c>
    </row>
    <row r="1971" spans="1:8" ht="17.25" customHeight="1">
      <c r="A1971" s="1193"/>
      <c r="B1971" s="1233"/>
      <c r="C1971" s="2631" t="s">
        <v>666</v>
      </c>
      <c r="D1971" s="2631"/>
      <c r="E1971" s="2201">
        <f t="shared" si="4576"/>
        <v>150000</v>
      </c>
      <c r="F1971" s="2201">
        <f t="shared" si="4576"/>
        <v>82902</v>
      </c>
      <c r="G1971" s="2201">
        <f t="shared" si="4576"/>
        <v>82902</v>
      </c>
      <c r="H1971" s="2202">
        <f t="shared" si="4570"/>
        <v>1</v>
      </c>
    </row>
    <row r="1972" spans="1:8" ht="18.75" customHeight="1">
      <c r="A1972" s="1193"/>
      <c r="B1972" s="1233"/>
      <c r="C1972" s="2662" t="s">
        <v>673</v>
      </c>
      <c r="D1972" s="2662"/>
      <c r="E1972" s="2201">
        <f>E1973+E1974</f>
        <v>150000</v>
      </c>
      <c r="F1972" s="2201">
        <f t="shared" ref="F1972:G1972" si="4577">F1973+F1974</f>
        <v>82902</v>
      </c>
      <c r="G1972" s="2201">
        <f t="shared" si="4577"/>
        <v>82902</v>
      </c>
      <c r="H1972" s="2202">
        <f t="shared" si="4570"/>
        <v>1</v>
      </c>
    </row>
    <row r="1973" spans="1:8" ht="19.5" customHeight="1">
      <c r="A1973" s="1193"/>
      <c r="B1973" s="1233"/>
      <c r="C1973" s="2198" t="s">
        <v>467</v>
      </c>
      <c r="D1973" s="2199" t="s">
        <v>680</v>
      </c>
      <c r="E1973" s="2201">
        <v>150000</v>
      </c>
      <c r="F1973" s="2201">
        <v>73185</v>
      </c>
      <c r="G1973" s="2201">
        <v>73185</v>
      </c>
      <c r="H1973" s="2202">
        <f t="shared" si="4570"/>
        <v>1</v>
      </c>
    </row>
    <row r="1974" spans="1:8" ht="19.5" customHeight="1" thickBot="1">
      <c r="A1974" s="1193"/>
      <c r="B1974" s="1233"/>
      <c r="C1974" s="2205" t="s">
        <v>481</v>
      </c>
      <c r="D1974" s="1586" t="s">
        <v>682</v>
      </c>
      <c r="E1974" s="1840">
        <v>0</v>
      </c>
      <c r="F1974" s="1840">
        <v>9717</v>
      </c>
      <c r="G1974" s="1840">
        <v>9717</v>
      </c>
      <c r="H1974" s="1841">
        <f t="shared" si="4570"/>
        <v>1</v>
      </c>
    </row>
    <row r="1975" spans="1:8" ht="21.75" hidden="1" customHeight="1" thickBot="1">
      <c r="A1975" s="1193"/>
      <c r="B1975" s="1281" t="s">
        <v>1029</v>
      </c>
      <c r="C1975" s="1282"/>
      <c r="D1975" s="1283" t="s">
        <v>1030</v>
      </c>
      <c r="E1975" s="1842">
        <f t="shared" ref="E1975:E1977" si="4578">E1976</f>
        <v>0</v>
      </c>
      <c r="F1975" s="1842"/>
      <c r="G1975" s="1842"/>
      <c r="H1975" s="1843" t="e">
        <f t="shared" si="4570"/>
        <v>#DIV/0!</v>
      </c>
    </row>
    <row r="1976" spans="1:8" ht="15" hidden="1" customHeight="1">
      <c r="A1976" s="1193"/>
      <c r="B1976" s="2668"/>
      <c r="C1976" s="2590" t="s">
        <v>697</v>
      </c>
      <c r="D1976" s="2590"/>
      <c r="E1976" s="1844">
        <f t="shared" si="4578"/>
        <v>0</v>
      </c>
      <c r="F1976" s="1844"/>
      <c r="G1976" s="1844"/>
      <c r="H1976" s="1845" t="e">
        <f t="shared" si="4570"/>
        <v>#DIV/0!</v>
      </c>
    </row>
    <row r="1977" spans="1:8" ht="11.25" hidden="1" customHeight="1">
      <c r="A1977" s="1193"/>
      <c r="B1977" s="2669"/>
      <c r="C1977" s="2671" t="s">
        <v>698</v>
      </c>
      <c r="D1977" s="2671"/>
      <c r="E1977" s="2201">
        <f t="shared" si="4578"/>
        <v>0</v>
      </c>
      <c r="F1977" s="2201"/>
      <c r="G1977" s="2201"/>
      <c r="H1977" s="2202" t="e">
        <f t="shared" si="4570"/>
        <v>#DIV/0!</v>
      </c>
    </row>
    <row r="1978" spans="1:8" ht="18.75" hidden="1" customHeight="1" thickBot="1">
      <c r="A1978" s="1193"/>
      <c r="B1978" s="2670"/>
      <c r="C1978" s="1989" t="s">
        <v>385</v>
      </c>
      <c r="D1978" s="1984" t="s">
        <v>803</v>
      </c>
      <c r="E1978" s="2192">
        <v>0</v>
      </c>
      <c r="F1978" s="2192"/>
      <c r="G1978" s="2192"/>
      <c r="H1978" s="2193" t="e">
        <f t="shared" si="4570"/>
        <v>#DIV/0!</v>
      </c>
    </row>
    <row r="1979" spans="1:8" ht="28.5" customHeight="1" thickBot="1">
      <c r="A1979" s="1193"/>
      <c r="B1979" s="1281" t="s">
        <v>515</v>
      </c>
      <c r="C1979" s="1282"/>
      <c r="D1979" s="1283" t="s">
        <v>351</v>
      </c>
      <c r="E1979" s="2206">
        <f t="shared" ref="E1979:G1979" si="4579">E1980+E1990</f>
        <v>350000</v>
      </c>
      <c r="F1979" s="2206">
        <f t="shared" si="4579"/>
        <v>456221</v>
      </c>
      <c r="G1979" s="2206">
        <f t="shared" si="4579"/>
        <v>442521</v>
      </c>
      <c r="H1979" s="2207">
        <f t="shared" si="4570"/>
        <v>0.96997069402767522</v>
      </c>
    </row>
    <row r="1980" spans="1:8" ht="17.100000000000001" customHeight="1">
      <c r="A1980" s="1193"/>
      <c r="B1980" s="2630"/>
      <c r="C1980" s="2590" t="s">
        <v>665</v>
      </c>
      <c r="D1980" s="2590"/>
      <c r="E1980" s="1844">
        <f t="shared" ref="E1980:G1980" si="4580">SUM(E1981)</f>
        <v>350000</v>
      </c>
      <c r="F1980" s="1844">
        <f t="shared" si="4580"/>
        <v>456221</v>
      </c>
      <c r="G1980" s="1844">
        <f t="shared" si="4580"/>
        <v>442521</v>
      </c>
      <c r="H1980" s="1845">
        <f t="shared" si="4570"/>
        <v>0.96997069402767522</v>
      </c>
    </row>
    <row r="1981" spans="1:8" ht="17.100000000000001" customHeight="1">
      <c r="A1981" s="1193"/>
      <c r="B1981" s="2630"/>
      <c r="C1981" s="2631" t="s">
        <v>666</v>
      </c>
      <c r="D1981" s="2631"/>
      <c r="E1981" s="2194">
        <f t="shared" ref="E1981:G1981" si="4581">SUM(E1982,E1987)</f>
        <v>350000</v>
      </c>
      <c r="F1981" s="2194">
        <f t="shared" si="4581"/>
        <v>456221</v>
      </c>
      <c r="G1981" s="2194">
        <f t="shared" si="4581"/>
        <v>442521</v>
      </c>
      <c r="H1981" s="2195">
        <f t="shared" si="4570"/>
        <v>0.96997069402767522</v>
      </c>
    </row>
    <row r="1982" spans="1:8" ht="17.100000000000001" customHeight="1">
      <c r="A1982" s="1193"/>
      <c r="B1982" s="2630"/>
      <c r="C1982" s="2613" t="s">
        <v>667</v>
      </c>
      <c r="D1982" s="2613"/>
      <c r="E1982" s="2196">
        <f t="shared" ref="E1982:G1982" si="4582">SUM(E1983:E1985)</f>
        <v>335000</v>
      </c>
      <c r="F1982" s="2196">
        <f t="shared" si="4582"/>
        <v>441221</v>
      </c>
      <c r="G1982" s="2196">
        <f t="shared" si="4582"/>
        <v>441221</v>
      </c>
      <c r="H1982" s="2197">
        <f t="shared" si="4570"/>
        <v>1</v>
      </c>
    </row>
    <row r="1983" spans="1:8" ht="17.100000000000001" customHeight="1">
      <c r="A1983" s="1193"/>
      <c r="B1983" s="2630"/>
      <c r="C1983" s="2208" t="s">
        <v>459</v>
      </c>
      <c r="D1983" s="2209" t="s">
        <v>668</v>
      </c>
      <c r="E1983" s="2194">
        <v>279563</v>
      </c>
      <c r="F1983" s="2194">
        <v>368343</v>
      </c>
      <c r="G1983" s="2194">
        <v>368343</v>
      </c>
      <c r="H1983" s="2195">
        <f t="shared" si="4570"/>
        <v>1</v>
      </c>
    </row>
    <row r="1984" spans="1:8" ht="17.100000000000001" customHeight="1">
      <c r="A1984" s="1193"/>
      <c r="B1984" s="2630"/>
      <c r="C1984" s="1989" t="s">
        <v>461</v>
      </c>
      <c r="D1984" s="1984" t="s">
        <v>670</v>
      </c>
      <c r="E1984" s="2194">
        <v>48588</v>
      </c>
      <c r="F1984" s="2194">
        <v>63850</v>
      </c>
      <c r="G1984" s="2194">
        <v>63850</v>
      </c>
      <c r="H1984" s="2195">
        <f t="shared" si="4570"/>
        <v>1</v>
      </c>
    </row>
    <row r="1985" spans="1:8" ht="31.5" customHeight="1">
      <c r="A1985" s="1193"/>
      <c r="B1985" s="2630"/>
      <c r="C1985" s="1989" t="s">
        <v>462</v>
      </c>
      <c r="D1985" s="1984" t="s">
        <v>671</v>
      </c>
      <c r="E1985" s="2194">
        <v>6849</v>
      </c>
      <c r="F1985" s="2194">
        <v>9028</v>
      </c>
      <c r="G1985" s="2194">
        <v>9028</v>
      </c>
      <c r="H1985" s="2195">
        <f t="shared" si="4570"/>
        <v>1</v>
      </c>
    </row>
    <row r="1986" spans="1:8" ht="17.100000000000001" customHeight="1">
      <c r="A1986" s="1193"/>
      <c r="B1986" s="2630"/>
      <c r="C1986" s="1585"/>
      <c r="D1986" s="1586"/>
      <c r="E1986" s="2210"/>
      <c r="F1986" s="2210"/>
      <c r="G1986" s="2210"/>
      <c r="H1986" s="2211"/>
    </row>
    <row r="1987" spans="1:8" ht="17.100000000000001" customHeight="1">
      <c r="A1987" s="1193"/>
      <c r="B1987" s="2630"/>
      <c r="C1987" s="2662" t="s">
        <v>673</v>
      </c>
      <c r="D1987" s="2662"/>
      <c r="E1987" s="2196">
        <f>E1988</f>
        <v>15000</v>
      </c>
      <c r="F1987" s="2196">
        <f t="shared" ref="F1987:G1987" si="4583">F1988</f>
        <v>15000</v>
      </c>
      <c r="G1987" s="2196">
        <f t="shared" si="4583"/>
        <v>1300</v>
      </c>
      <c r="H1987" s="2197">
        <f t="shared" si="4570"/>
        <v>8.666666666666667E-2</v>
      </c>
    </row>
    <row r="1988" spans="1:8" ht="24.75" customHeight="1" thickBot="1">
      <c r="A1988" s="1193"/>
      <c r="B1988" s="2630"/>
      <c r="C1988" s="1989" t="s">
        <v>482</v>
      </c>
      <c r="D1988" s="1984" t="s">
        <v>694</v>
      </c>
      <c r="E1988" s="2194">
        <v>15000</v>
      </c>
      <c r="F1988" s="2194">
        <v>15000</v>
      </c>
      <c r="G1988" s="2194">
        <v>1300</v>
      </c>
      <c r="H1988" s="2195">
        <f t="shared" si="4570"/>
        <v>8.666666666666667E-2</v>
      </c>
    </row>
    <row r="1989" spans="1:8" ht="17.100000000000001" hidden="1" customHeight="1">
      <c r="A1989" s="1193"/>
      <c r="B1989" s="1233"/>
      <c r="C1989" s="2649"/>
      <c r="D1989" s="2665"/>
      <c r="E1989" s="2194"/>
      <c r="F1989" s="2194"/>
      <c r="G1989" s="2194"/>
      <c r="H1989" s="2195" t="e">
        <f t="shared" si="4570"/>
        <v>#DIV/0!</v>
      </c>
    </row>
    <row r="1990" spans="1:8" ht="17.100000000000001" hidden="1" customHeight="1">
      <c r="A1990" s="1193"/>
      <c r="B1990" s="1233"/>
      <c r="C1990" s="2629" t="s">
        <v>697</v>
      </c>
      <c r="D1990" s="2629"/>
      <c r="E1990" s="1844">
        <f t="shared" ref="E1990" si="4584">E1991</f>
        <v>0</v>
      </c>
      <c r="F1990" s="1844"/>
      <c r="G1990" s="1844"/>
      <c r="H1990" s="1845" t="e">
        <f t="shared" si="4570"/>
        <v>#DIV/0!</v>
      </c>
    </row>
    <row r="1991" spans="1:8" ht="17.100000000000001" hidden="1" customHeight="1">
      <c r="A1991" s="1193"/>
      <c r="B1991" s="1233"/>
      <c r="C1991" s="2647" t="s">
        <v>698</v>
      </c>
      <c r="D1991" s="2666"/>
      <c r="E1991" s="2194">
        <f t="shared" ref="E1991" si="4585">SUM(E1992:E1992)</f>
        <v>0</v>
      </c>
      <c r="F1991" s="2194"/>
      <c r="G1991" s="2194"/>
      <c r="H1991" s="2195" t="e">
        <f t="shared" si="4570"/>
        <v>#DIV/0!</v>
      </c>
    </row>
    <row r="1992" spans="1:8" ht="17.100000000000001" hidden="1" customHeight="1" thickBot="1">
      <c r="A1992" s="1193"/>
      <c r="B1992" s="1233"/>
      <c r="C1992" s="1245" t="s">
        <v>498</v>
      </c>
      <c r="D1992" s="1246" t="s">
        <v>745</v>
      </c>
      <c r="E1992" s="2201">
        <v>0</v>
      </c>
      <c r="F1992" s="2201"/>
      <c r="G1992" s="2201"/>
      <c r="H1992" s="2202" t="e">
        <f t="shared" si="4570"/>
        <v>#DIV/0!</v>
      </c>
    </row>
    <row r="1993" spans="1:8" ht="27" customHeight="1" thickBot="1">
      <c r="A1993" s="1193"/>
      <c r="B1993" s="1281" t="s">
        <v>517</v>
      </c>
      <c r="C1993" s="1282"/>
      <c r="D1993" s="1283" t="s">
        <v>355</v>
      </c>
      <c r="E1993" s="1842">
        <f t="shared" ref="E1993:G1994" si="4586">E1994</f>
        <v>10600</v>
      </c>
      <c r="F1993" s="1842">
        <f t="shared" si="4586"/>
        <v>94773</v>
      </c>
      <c r="G1993" s="1842">
        <f t="shared" si="4586"/>
        <v>94773</v>
      </c>
      <c r="H1993" s="1843">
        <f t="shared" si="4570"/>
        <v>1</v>
      </c>
    </row>
    <row r="1994" spans="1:8" ht="17.100000000000001" customHeight="1">
      <c r="A1994" s="1193"/>
      <c r="B1994" s="2630"/>
      <c r="C1994" s="2590" t="s">
        <v>665</v>
      </c>
      <c r="D1994" s="2590"/>
      <c r="E1994" s="1844">
        <f t="shared" si="4586"/>
        <v>10600</v>
      </c>
      <c r="F1994" s="1844">
        <f t="shared" si="4586"/>
        <v>94773</v>
      </c>
      <c r="G1994" s="1844">
        <f t="shared" si="4586"/>
        <v>94773</v>
      </c>
      <c r="H1994" s="1845">
        <f t="shared" si="4570"/>
        <v>1</v>
      </c>
    </row>
    <row r="1995" spans="1:8" ht="16.5" customHeight="1">
      <c r="A1995" s="1193"/>
      <c r="B1995" s="2630"/>
      <c r="C1995" s="2631" t="s">
        <v>666</v>
      </c>
      <c r="D1995" s="2631"/>
      <c r="E1995" s="2194">
        <f>SUM(E2001+E1996)</f>
        <v>10600</v>
      </c>
      <c r="F1995" s="2194">
        <f t="shared" ref="F1995:G1995" si="4587">SUM(F2001+F1996)</f>
        <v>94773</v>
      </c>
      <c r="G1995" s="2194">
        <f t="shared" si="4587"/>
        <v>94773</v>
      </c>
      <c r="H1995" s="2195">
        <f t="shared" si="4570"/>
        <v>1</v>
      </c>
    </row>
    <row r="1996" spans="1:8" ht="17.25" customHeight="1">
      <c r="A1996" s="1193"/>
      <c r="B1996" s="2630"/>
      <c r="C1996" s="2613" t="s">
        <v>667</v>
      </c>
      <c r="D1996" s="2613"/>
      <c r="E1996" s="2201">
        <f>E1997+E1998+E1999</f>
        <v>10600</v>
      </c>
      <c r="F1996" s="2201">
        <f t="shared" ref="F1996:G1996" si="4588">F1997+F1998+F1999</f>
        <v>94773</v>
      </c>
      <c r="G1996" s="2201">
        <f t="shared" si="4588"/>
        <v>94773</v>
      </c>
      <c r="H1996" s="2202">
        <f t="shared" si="4570"/>
        <v>1</v>
      </c>
    </row>
    <row r="1997" spans="1:8" ht="16.5" customHeight="1">
      <c r="A1997" s="1193"/>
      <c r="B1997" s="2630"/>
      <c r="C1997" s="2208" t="s">
        <v>459</v>
      </c>
      <c r="D1997" s="2209" t="s">
        <v>668</v>
      </c>
      <c r="E1997" s="2201">
        <v>8846</v>
      </c>
      <c r="F1997" s="2201">
        <v>79198</v>
      </c>
      <c r="G1997" s="2201">
        <v>79198</v>
      </c>
      <c r="H1997" s="2202">
        <f t="shared" si="4570"/>
        <v>1</v>
      </c>
    </row>
    <row r="1998" spans="1:8" ht="17.25" customHeight="1">
      <c r="A1998" s="1193"/>
      <c r="B1998" s="2630"/>
      <c r="C1998" s="1989" t="s">
        <v>461</v>
      </c>
      <c r="D1998" s="1984" t="s">
        <v>670</v>
      </c>
      <c r="E1998" s="2201">
        <v>1537</v>
      </c>
      <c r="F1998" s="2201">
        <v>13632</v>
      </c>
      <c r="G1998" s="2201">
        <v>13632</v>
      </c>
      <c r="H1998" s="2202">
        <f t="shared" si="4570"/>
        <v>1</v>
      </c>
    </row>
    <row r="1999" spans="1:8" ht="29.25" customHeight="1" thickBot="1">
      <c r="A1999" s="1193"/>
      <c r="B1999" s="2630"/>
      <c r="C1999" s="1989" t="s">
        <v>462</v>
      </c>
      <c r="D1999" s="1984" t="s">
        <v>671</v>
      </c>
      <c r="E1999" s="2201">
        <v>217</v>
      </c>
      <c r="F1999" s="2201">
        <v>1943</v>
      </c>
      <c r="G1999" s="2201">
        <v>1943</v>
      </c>
      <c r="H1999" s="2202">
        <f t="shared" si="4570"/>
        <v>1</v>
      </c>
    </row>
    <row r="2000" spans="1:8" ht="12.75" hidden="1" customHeight="1">
      <c r="A2000" s="1193"/>
      <c r="B2000" s="2630"/>
      <c r="C2000" s="2212"/>
      <c r="D2000" s="2212"/>
      <c r="E2000" s="2201"/>
      <c r="F2000" s="2201"/>
      <c r="G2000" s="2201"/>
      <c r="H2000" s="2202" t="e">
        <f t="shared" si="4570"/>
        <v>#DIV/0!</v>
      </c>
    </row>
    <row r="2001" spans="1:8" ht="17.100000000000001" hidden="1" customHeight="1">
      <c r="A2001" s="1193"/>
      <c r="B2001" s="2630"/>
      <c r="C2001" s="2667" t="s">
        <v>673</v>
      </c>
      <c r="D2001" s="2667"/>
      <c r="E2001" s="2213">
        <f t="shared" ref="E2001" si="4589">E2002</f>
        <v>0</v>
      </c>
      <c r="F2001" s="2213"/>
      <c r="G2001" s="2213"/>
      <c r="H2001" s="2214" t="e">
        <f t="shared" si="4570"/>
        <v>#DIV/0!</v>
      </c>
    </row>
    <row r="2002" spans="1:8" ht="17.100000000000001" hidden="1" customHeight="1" thickBot="1">
      <c r="A2002" s="1193"/>
      <c r="B2002" s="2630"/>
      <c r="C2002" s="1435" t="s">
        <v>463</v>
      </c>
      <c r="D2002" s="1436" t="s">
        <v>675</v>
      </c>
      <c r="E2002" s="1840">
        <v>0</v>
      </c>
      <c r="F2002" s="1840"/>
      <c r="G2002" s="1840"/>
      <c r="H2002" s="1841" t="e">
        <f t="shared" si="4570"/>
        <v>#DIV/0!</v>
      </c>
    </row>
    <row r="2003" spans="1:8" ht="24.75" customHeight="1" thickBot="1">
      <c r="A2003" s="1193"/>
      <c r="B2003" s="1281" t="s">
        <v>519</v>
      </c>
      <c r="C2003" s="1282"/>
      <c r="D2003" s="1283" t="s">
        <v>520</v>
      </c>
      <c r="E2003" s="1284">
        <f t="shared" ref="E2003:G2004" si="4590">E2004</f>
        <v>1200</v>
      </c>
      <c r="F2003" s="1284">
        <f t="shared" si="4590"/>
        <v>1200</v>
      </c>
      <c r="G2003" s="1284">
        <f t="shared" si="4590"/>
        <v>1200</v>
      </c>
      <c r="H2003" s="2068">
        <f t="shared" si="4570"/>
        <v>1</v>
      </c>
    </row>
    <row r="2004" spans="1:8" ht="17.100000000000001" customHeight="1">
      <c r="A2004" s="1193"/>
      <c r="B2004" s="2661"/>
      <c r="C2004" s="2590" t="s">
        <v>665</v>
      </c>
      <c r="D2004" s="2590"/>
      <c r="E2004" s="1199">
        <f t="shared" si="4590"/>
        <v>1200</v>
      </c>
      <c r="F2004" s="1199">
        <f t="shared" si="4590"/>
        <v>1200</v>
      </c>
      <c r="G2004" s="1199">
        <f t="shared" si="4590"/>
        <v>1200</v>
      </c>
      <c r="H2004" s="2215">
        <f t="shared" si="4570"/>
        <v>1</v>
      </c>
    </row>
    <row r="2005" spans="1:8" ht="17.100000000000001" customHeight="1">
      <c r="A2005" s="1193"/>
      <c r="B2005" s="2661"/>
      <c r="C2005" s="2631" t="s">
        <v>666</v>
      </c>
      <c r="D2005" s="2631"/>
      <c r="E2005" s="1511">
        <f>SUM(E2011+E2006)</f>
        <v>1200</v>
      </c>
      <c r="F2005" s="1511">
        <f t="shared" ref="F2005:G2005" si="4591">SUM(F2011+F2006)</f>
        <v>1200</v>
      </c>
      <c r="G2005" s="1511">
        <f t="shared" si="4591"/>
        <v>1200</v>
      </c>
      <c r="H2005" s="2216">
        <f t="shared" si="4570"/>
        <v>1</v>
      </c>
    </row>
    <row r="2006" spans="1:8" ht="17.100000000000001" hidden="1" customHeight="1">
      <c r="A2006" s="1193"/>
      <c r="B2006" s="2661"/>
      <c r="C2006" s="2613" t="s">
        <v>667</v>
      </c>
      <c r="D2006" s="2613"/>
      <c r="E2006" s="1511">
        <f>E2007+E2008+E2009</f>
        <v>0</v>
      </c>
      <c r="F2006" s="1511"/>
      <c r="G2006" s="1511"/>
      <c r="H2006" s="2216" t="e">
        <f t="shared" si="4570"/>
        <v>#DIV/0!</v>
      </c>
    </row>
    <row r="2007" spans="1:8" ht="17.100000000000001" hidden="1" customHeight="1">
      <c r="A2007" s="1193"/>
      <c r="B2007" s="2661"/>
      <c r="C2007" s="2208" t="s">
        <v>459</v>
      </c>
      <c r="D2007" s="2209" t="s">
        <v>668</v>
      </c>
      <c r="E2007" s="1511">
        <v>0</v>
      </c>
      <c r="F2007" s="1511"/>
      <c r="G2007" s="1511"/>
      <c r="H2007" s="2216" t="e">
        <f t="shared" si="4570"/>
        <v>#DIV/0!</v>
      </c>
    </row>
    <row r="2008" spans="1:8" ht="17.100000000000001" hidden="1" customHeight="1">
      <c r="A2008" s="1193"/>
      <c r="B2008" s="2661"/>
      <c r="C2008" s="1989" t="s">
        <v>461</v>
      </c>
      <c r="D2008" s="1984" t="s">
        <v>670</v>
      </c>
      <c r="E2008" s="1511">
        <v>0</v>
      </c>
      <c r="F2008" s="1511"/>
      <c r="G2008" s="1511"/>
      <c r="H2008" s="2216" t="e">
        <f t="shared" si="4570"/>
        <v>#DIV/0!</v>
      </c>
    </row>
    <row r="2009" spans="1:8" ht="17.100000000000001" hidden="1" customHeight="1">
      <c r="A2009" s="1193"/>
      <c r="B2009" s="2661"/>
      <c r="C2009" s="1989" t="s">
        <v>462</v>
      </c>
      <c r="D2009" s="1984" t="s">
        <v>702</v>
      </c>
      <c r="E2009" s="1511">
        <v>0</v>
      </c>
      <c r="F2009" s="1511"/>
      <c r="G2009" s="1511"/>
      <c r="H2009" s="2216" t="e">
        <f t="shared" si="4570"/>
        <v>#DIV/0!</v>
      </c>
    </row>
    <row r="2010" spans="1:8" ht="17.100000000000001" hidden="1" customHeight="1">
      <c r="A2010" s="1193"/>
      <c r="B2010" s="2661"/>
      <c r="C2010" s="2212"/>
      <c r="D2010" s="2212"/>
      <c r="E2010" s="1511"/>
      <c r="F2010" s="1511"/>
      <c r="G2010" s="1511"/>
      <c r="H2010" s="2216" t="e">
        <f t="shared" si="4570"/>
        <v>#DIV/0!</v>
      </c>
    </row>
    <row r="2011" spans="1:8" ht="17.100000000000001" customHeight="1">
      <c r="A2011" s="1193"/>
      <c r="B2011" s="2661"/>
      <c r="C2011" s="2662" t="s">
        <v>673</v>
      </c>
      <c r="D2011" s="2662"/>
      <c r="E2011" s="1203">
        <f t="shared" ref="E2011:G2011" si="4592">E2013+E2012</f>
        <v>1200</v>
      </c>
      <c r="F2011" s="1203">
        <f t="shared" si="4592"/>
        <v>1200</v>
      </c>
      <c r="G2011" s="1203">
        <f t="shared" si="4592"/>
        <v>1200</v>
      </c>
      <c r="H2011" s="2217">
        <f t="shared" si="4570"/>
        <v>1</v>
      </c>
    </row>
    <row r="2012" spans="1:8" ht="17.100000000000001" hidden="1" customHeight="1">
      <c r="A2012" s="1193"/>
      <c r="B2012" s="2661"/>
      <c r="C2012" s="1989" t="s">
        <v>463</v>
      </c>
      <c r="D2012" s="1984" t="s">
        <v>675</v>
      </c>
      <c r="E2012" s="1511"/>
      <c r="F2012" s="1511"/>
      <c r="G2012" s="1511"/>
      <c r="H2012" s="2216" t="e">
        <f t="shared" si="4570"/>
        <v>#DIV/0!</v>
      </c>
    </row>
    <row r="2013" spans="1:8" ht="26.25" customHeight="1" thickBot="1">
      <c r="A2013" s="1193"/>
      <c r="B2013" s="2661"/>
      <c r="C2013" s="2218" t="s">
        <v>482</v>
      </c>
      <c r="D2013" s="2125" t="s">
        <v>694</v>
      </c>
      <c r="E2013" s="2219">
        <v>1200</v>
      </c>
      <c r="F2013" s="2219">
        <v>1200</v>
      </c>
      <c r="G2013" s="2219">
        <v>1200</v>
      </c>
      <c r="H2013" s="2220">
        <f t="shared" si="4570"/>
        <v>1</v>
      </c>
    </row>
    <row r="2014" spans="1:8" ht="17.100000000000001" customHeight="1" thickBot="1">
      <c r="A2014" s="1193"/>
      <c r="B2014" s="2221" t="s">
        <v>522</v>
      </c>
      <c r="C2014" s="2222"/>
      <c r="D2014" s="2223" t="s">
        <v>1031</v>
      </c>
      <c r="E2014" s="1412">
        <f>E2015</f>
        <v>0</v>
      </c>
      <c r="F2014" s="1412">
        <f t="shared" ref="F2014:G2015" si="4593">F2015</f>
        <v>182849</v>
      </c>
      <c r="G2014" s="1412">
        <f t="shared" si="4593"/>
        <v>182849</v>
      </c>
      <c r="H2014" s="2224">
        <f t="shared" si="4570"/>
        <v>1</v>
      </c>
    </row>
    <row r="2015" spans="1:8" ht="17.100000000000001" customHeight="1">
      <c r="A2015" s="1193"/>
      <c r="B2015" s="1193"/>
      <c r="C2015" s="2663" t="s">
        <v>665</v>
      </c>
      <c r="D2015" s="2664"/>
      <c r="E2015" s="2225">
        <f>E2016</f>
        <v>0</v>
      </c>
      <c r="F2015" s="2225">
        <f t="shared" si="4593"/>
        <v>182849</v>
      </c>
      <c r="G2015" s="2225">
        <f t="shared" si="4593"/>
        <v>182849</v>
      </c>
      <c r="H2015" s="1539">
        <f t="shared" si="4570"/>
        <v>1</v>
      </c>
    </row>
    <row r="2016" spans="1:8" ht="17.100000000000001" customHeight="1">
      <c r="A2016" s="1193"/>
      <c r="B2016" s="1193"/>
      <c r="C2016" s="2657" t="s">
        <v>666</v>
      </c>
      <c r="D2016" s="2658"/>
      <c r="E2016" s="1511">
        <f>SUM(E2018:E2020)</f>
        <v>0</v>
      </c>
      <c r="F2016" s="1511">
        <f>SUM(F2018:F2020)</f>
        <v>182849</v>
      </c>
      <c r="G2016" s="1511">
        <f t="shared" ref="G2016" si="4594">SUM(G2018:G2020)</f>
        <v>182849</v>
      </c>
      <c r="H2016" s="2220">
        <f t="shared" si="4570"/>
        <v>1</v>
      </c>
    </row>
    <row r="2017" spans="1:8" ht="17.100000000000001" customHeight="1">
      <c r="A2017" s="1193"/>
      <c r="B2017" s="1193"/>
      <c r="C2017" s="2659" t="s">
        <v>667</v>
      </c>
      <c r="D2017" s="2660"/>
      <c r="E2017" s="1511">
        <f>SUM(E2018:E2020)</f>
        <v>0</v>
      </c>
      <c r="F2017" s="1511">
        <f t="shared" ref="F2017:G2017" si="4595">SUM(F2018:F2020)</f>
        <v>182849</v>
      </c>
      <c r="G2017" s="1511">
        <f t="shared" si="4595"/>
        <v>182849</v>
      </c>
      <c r="H2017" s="2220">
        <f t="shared" si="4570"/>
        <v>1</v>
      </c>
    </row>
    <row r="2018" spans="1:8" ht="17.100000000000001" customHeight="1">
      <c r="A2018" s="1193"/>
      <c r="B2018" s="1205"/>
      <c r="C2018" s="2226" t="s">
        <v>459</v>
      </c>
      <c r="D2018" s="2227" t="s">
        <v>668</v>
      </c>
      <c r="E2018" s="1511">
        <v>0</v>
      </c>
      <c r="F2018" s="1511">
        <v>152700</v>
      </c>
      <c r="G2018" s="1511">
        <v>152700</v>
      </c>
      <c r="H2018" s="2220">
        <f t="shared" si="4570"/>
        <v>1</v>
      </c>
    </row>
    <row r="2019" spans="1:8" ht="17.100000000000001" customHeight="1">
      <c r="A2019" s="1193"/>
      <c r="B2019" s="1205"/>
      <c r="C2019" s="1989" t="s">
        <v>461</v>
      </c>
      <c r="D2019" s="1984" t="s">
        <v>670</v>
      </c>
      <c r="E2019" s="1511">
        <v>0</v>
      </c>
      <c r="F2019" s="1511">
        <v>26408</v>
      </c>
      <c r="G2019" s="1511">
        <v>26408</v>
      </c>
      <c r="H2019" s="2220">
        <f t="shared" si="4570"/>
        <v>1</v>
      </c>
    </row>
    <row r="2020" spans="1:8" ht="27" customHeight="1" thickBot="1">
      <c r="A2020" s="1193"/>
      <c r="B2020" s="1205"/>
      <c r="C2020" s="1989" t="s">
        <v>462</v>
      </c>
      <c r="D2020" s="1984" t="s">
        <v>671</v>
      </c>
      <c r="E2020" s="1229">
        <v>0</v>
      </c>
      <c r="F2020" s="1229">
        <v>3741</v>
      </c>
      <c r="G2020" s="1516">
        <v>3741</v>
      </c>
      <c r="H2020" s="2220">
        <f t="shared" si="4570"/>
        <v>1</v>
      </c>
    </row>
    <row r="2021" spans="1:8" ht="17.100000000000001" customHeight="1" thickBot="1">
      <c r="A2021" s="1193"/>
      <c r="B2021" s="1281" t="s">
        <v>630</v>
      </c>
      <c r="C2021" s="1282"/>
      <c r="D2021" s="1283" t="s">
        <v>53</v>
      </c>
      <c r="E2021" s="1842">
        <f>E2022+E2036</f>
        <v>59000</v>
      </c>
      <c r="F2021" s="1842">
        <f t="shared" ref="F2021:G2021" si="4596">F2022+F2036</f>
        <v>210429</v>
      </c>
      <c r="G2021" s="1842">
        <f t="shared" si="4596"/>
        <v>199800</v>
      </c>
      <c r="H2021" s="1843">
        <f t="shared" si="4570"/>
        <v>0.94948890124460028</v>
      </c>
    </row>
    <row r="2022" spans="1:8" ht="17.100000000000001" customHeight="1">
      <c r="A2022" s="1193"/>
      <c r="B2022" s="2630"/>
      <c r="C2022" s="2590" t="s">
        <v>665</v>
      </c>
      <c r="D2022" s="2590"/>
      <c r="E2022" s="1633">
        <f>E2023+E2033</f>
        <v>59000</v>
      </c>
      <c r="F2022" s="1633">
        <f t="shared" ref="F2022:G2022" si="4597">F2023+F2033</f>
        <v>140429</v>
      </c>
      <c r="G2022" s="1633">
        <f t="shared" si="4597"/>
        <v>139800</v>
      </c>
      <c r="H2022" s="1634">
        <f t="shared" ref="H2022:H2025" si="4598">G2022/F2022</f>
        <v>0.99552086819674002</v>
      </c>
    </row>
    <row r="2023" spans="1:8" ht="17.100000000000001" customHeight="1">
      <c r="A2023" s="1193"/>
      <c r="B2023" s="2630"/>
      <c r="C2023" s="2631" t="s">
        <v>666</v>
      </c>
      <c r="D2023" s="2631"/>
      <c r="E2023" s="1511">
        <f>E2024+E2027</f>
        <v>59000</v>
      </c>
      <c r="F2023" s="1511">
        <f t="shared" ref="F2023:G2023" si="4599">F2024+F2027</f>
        <v>130429</v>
      </c>
      <c r="G2023" s="1511">
        <f t="shared" si="4599"/>
        <v>129800</v>
      </c>
      <c r="H2023" s="1512">
        <f t="shared" si="4598"/>
        <v>0.99517745286707715</v>
      </c>
    </row>
    <row r="2024" spans="1:8" ht="17.100000000000001" customHeight="1">
      <c r="A2024" s="1193"/>
      <c r="B2024" s="2630"/>
      <c r="C2024" s="2613" t="s">
        <v>667</v>
      </c>
      <c r="D2024" s="2613"/>
      <c r="E2024" s="1511">
        <f>E2025</f>
        <v>0</v>
      </c>
      <c r="F2024" s="1511">
        <f t="shared" ref="F2024:G2024" si="4600">F2025</f>
        <v>10000</v>
      </c>
      <c r="G2024" s="1511">
        <f t="shared" si="4600"/>
        <v>10000</v>
      </c>
      <c r="H2024" s="1512">
        <f t="shared" si="4598"/>
        <v>1</v>
      </c>
    </row>
    <row r="2025" spans="1:8" ht="17.100000000000001" customHeight="1">
      <c r="A2025" s="1193"/>
      <c r="B2025" s="2630"/>
      <c r="C2025" s="2208" t="s">
        <v>478</v>
      </c>
      <c r="D2025" s="2209" t="s">
        <v>672</v>
      </c>
      <c r="E2025" s="1511">
        <v>0</v>
      </c>
      <c r="F2025" s="1511">
        <v>10000</v>
      </c>
      <c r="G2025" s="1511">
        <v>10000</v>
      </c>
      <c r="H2025" s="1512">
        <f t="shared" si="4598"/>
        <v>1</v>
      </c>
    </row>
    <row r="2026" spans="1:8" ht="17.100000000000001" customHeight="1">
      <c r="A2026" s="1193"/>
      <c r="B2026" s="2630"/>
      <c r="C2026" s="2228"/>
      <c r="D2026" s="2228"/>
      <c r="E2026" s="1511"/>
      <c r="F2026" s="1511"/>
      <c r="G2026" s="1511"/>
      <c r="H2026" s="1512"/>
    </row>
    <row r="2027" spans="1:8" ht="17.100000000000001" customHeight="1">
      <c r="A2027" s="1193"/>
      <c r="B2027" s="2630"/>
      <c r="C2027" s="2632" t="s">
        <v>673</v>
      </c>
      <c r="D2027" s="2632"/>
      <c r="E2027" s="1203">
        <f>SUM(E2028:E2031)</f>
        <v>59000</v>
      </c>
      <c r="F2027" s="1203">
        <f t="shared" ref="F2027:G2027" si="4601">SUM(F2028:F2031)</f>
        <v>120429</v>
      </c>
      <c r="G2027" s="1203">
        <f t="shared" si="4601"/>
        <v>119800</v>
      </c>
      <c r="H2027" s="1204">
        <f>G2027/F2027</f>
        <v>0.9947770055385331</v>
      </c>
    </row>
    <row r="2028" spans="1:8" ht="17.25" hidden="1" customHeight="1">
      <c r="A2028" s="1193"/>
      <c r="B2028" s="2630"/>
      <c r="C2028" s="2203" t="s">
        <v>509</v>
      </c>
      <c r="D2028" s="2212" t="s">
        <v>724</v>
      </c>
      <c r="E2028" s="2219">
        <v>0</v>
      </c>
      <c r="F2028" s="2219">
        <v>0</v>
      </c>
      <c r="G2028" s="2219"/>
      <c r="H2028" s="2229"/>
    </row>
    <row r="2029" spans="1:8" ht="17.100000000000001" customHeight="1">
      <c r="A2029" s="1193"/>
      <c r="B2029" s="2630"/>
      <c r="C2029" s="2203" t="s">
        <v>463</v>
      </c>
      <c r="D2029" s="2212" t="s">
        <v>675</v>
      </c>
      <c r="E2029" s="2219">
        <v>5000</v>
      </c>
      <c r="F2029" s="2219">
        <v>5000</v>
      </c>
      <c r="G2029" s="2219">
        <v>4444</v>
      </c>
      <c r="H2029" s="2229">
        <f>G2029/F2029</f>
        <v>0.88880000000000003</v>
      </c>
    </row>
    <row r="2030" spans="1:8" ht="17.100000000000001" customHeight="1">
      <c r="A2030" s="1193"/>
      <c r="B2030" s="2630"/>
      <c r="C2030" s="1245" t="s">
        <v>467</v>
      </c>
      <c r="D2030" s="2125" t="s">
        <v>680</v>
      </c>
      <c r="E2030" s="2219">
        <f>20000+5000</f>
        <v>25000</v>
      </c>
      <c r="F2030" s="2219">
        <v>115429</v>
      </c>
      <c r="G2030" s="2219">
        <v>115356</v>
      </c>
      <c r="H2030" s="2229">
        <f>G2030/F2030</f>
        <v>0.99936757660553244</v>
      </c>
    </row>
    <row r="2031" spans="1:8" ht="16.5" customHeight="1">
      <c r="A2031" s="1193"/>
      <c r="B2031" s="2630"/>
      <c r="C2031" s="1989" t="s">
        <v>481</v>
      </c>
      <c r="D2031" s="1984" t="s">
        <v>682</v>
      </c>
      <c r="E2031" s="2230">
        <v>29000</v>
      </c>
      <c r="F2031" s="2230">
        <v>0</v>
      </c>
      <c r="G2031" s="2230">
        <v>0</v>
      </c>
      <c r="H2031" s="2231"/>
    </row>
    <row r="2032" spans="1:8" ht="15.75" customHeight="1">
      <c r="A2032" s="1193"/>
      <c r="B2032" s="1233"/>
      <c r="C2032" s="2649"/>
      <c r="D2032" s="2650"/>
      <c r="E2032" s="1511"/>
      <c r="F2032" s="1511"/>
      <c r="G2032" s="1511"/>
      <c r="H2032" s="1512"/>
    </row>
    <row r="2033" spans="1:8" ht="18.75" customHeight="1">
      <c r="A2033" s="1193"/>
      <c r="B2033" s="1233"/>
      <c r="C2033" s="2644" t="s">
        <v>742</v>
      </c>
      <c r="D2033" s="2644"/>
      <c r="E2033" s="1511">
        <f t="shared" ref="E2033:G2033" si="4602">E2034</f>
        <v>0</v>
      </c>
      <c r="F2033" s="1511">
        <f t="shared" si="4602"/>
        <v>10000</v>
      </c>
      <c r="G2033" s="1511">
        <f t="shared" si="4602"/>
        <v>10000</v>
      </c>
      <c r="H2033" s="1512">
        <f>G2033/F2033</f>
        <v>1</v>
      </c>
    </row>
    <row r="2034" spans="1:8" ht="39.75" customHeight="1">
      <c r="A2034" s="1193"/>
      <c r="B2034" s="1233"/>
      <c r="C2034" s="1989" t="s">
        <v>109</v>
      </c>
      <c r="D2034" s="1984" t="s">
        <v>805</v>
      </c>
      <c r="E2034" s="1511">
        <v>0</v>
      </c>
      <c r="F2034" s="1511">
        <v>10000</v>
      </c>
      <c r="G2034" s="1511">
        <v>10000</v>
      </c>
      <c r="H2034" s="1512">
        <f>G2034/F2034</f>
        <v>1</v>
      </c>
    </row>
    <row r="2035" spans="1:8" ht="16.5" customHeight="1">
      <c r="A2035" s="1193"/>
      <c r="B2035" s="1233"/>
      <c r="C2035" s="2651"/>
      <c r="D2035" s="2652"/>
      <c r="E2035" s="1511"/>
      <c r="F2035" s="1511"/>
      <c r="G2035" s="1511"/>
      <c r="H2035" s="1512"/>
    </row>
    <row r="2036" spans="1:8" ht="20.25" customHeight="1">
      <c r="A2036" s="1193"/>
      <c r="B2036" s="1233"/>
      <c r="C2036" s="2653" t="s">
        <v>697</v>
      </c>
      <c r="D2036" s="2654"/>
      <c r="E2036" s="1635">
        <f t="shared" ref="E2036:G2037" si="4603">E2037</f>
        <v>0</v>
      </c>
      <c r="F2036" s="1635">
        <f t="shared" si="4603"/>
        <v>70000</v>
      </c>
      <c r="G2036" s="1635">
        <f t="shared" si="4603"/>
        <v>60000</v>
      </c>
      <c r="H2036" s="1636">
        <f t="shared" ref="H2036:H2044" si="4604">G2036/F2036</f>
        <v>0.8571428571428571</v>
      </c>
    </row>
    <row r="2037" spans="1:8" ht="18" customHeight="1">
      <c r="A2037" s="1193"/>
      <c r="B2037" s="1233"/>
      <c r="C2037" s="2655" t="s">
        <v>698</v>
      </c>
      <c r="D2037" s="2656"/>
      <c r="E2037" s="1511">
        <f t="shared" si="4603"/>
        <v>0</v>
      </c>
      <c r="F2037" s="1511">
        <f t="shared" si="4603"/>
        <v>70000</v>
      </c>
      <c r="G2037" s="1511">
        <f t="shared" si="4603"/>
        <v>60000</v>
      </c>
      <c r="H2037" s="1512">
        <f t="shared" si="4604"/>
        <v>0.8571428571428571</v>
      </c>
    </row>
    <row r="2038" spans="1:8" ht="38.25" customHeight="1" thickBot="1">
      <c r="A2038" s="1193"/>
      <c r="B2038" s="1233"/>
      <c r="C2038" s="1989" t="s">
        <v>385</v>
      </c>
      <c r="D2038" s="1984" t="s">
        <v>803</v>
      </c>
      <c r="E2038" s="1229">
        <v>0</v>
      </c>
      <c r="F2038" s="1229">
        <v>70000</v>
      </c>
      <c r="G2038" s="1229">
        <v>60000</v>
      </c>
      <c r="H2038" s="1230">
        <f t="shared" si="4604"/>
        <v>0.8571428571428571</v>
      </c>
    </row>
    <row r="2039" spans="1:8" ht="17.100000000000001" customHeight="1" thickBot="1">
      <c r="A2039" s="1187" t="s">
        <v>561</v>
      </c>
      <c r="B2039" s="1188"/>
      <c r="C2039" s="1189"/>
      <c r="D2039" s="1190" t="s">
        <v>1032</v>
      </c>
      <c r="E2039" s="1323">
        <f>E2040+E2049+E2058+E2063+E2081+E2087+E2096+E2105+E2117+E2131</f>
        <v>83061449</v>
      </c>
      <c r="F2039" s="1323">
        <f>F2040+F2049+F2058+F2063+F2081+F2087+F2096+F2105+F2117+F2131</f>
        <v>88718613</v>
      </c>
      <c r="G2039" s="1323">
        <f>G2040+G2049+G2058+G2063+G2081+G2087+G2096+G2105+G2117+G2131</f>
        <v>80931756</v>
      </c>
      <c r="H2039" s="1324">
        <f t="shared" si="4604"/>
        <v>0.91222972568338057</v>
      </c>
    </row>
    <row r="2040" spans="1:8" ht="17.100000000000001" customHeight="1" thickBot="1">
      <c r="A2040" s="1193"/>
      <c r="B2040" s="1281" t="s">
        <v>1033</v>
      </c>
      <c r="C2040" s="1282"/>
      <c r="D2040" s="1283" t="s">
        <v>367</v>
      </c>
      <c r="E2040" s="1284">
        <f t="shared" ref="E2040:G2040" si="4605">E2041</f>
        <v>642800</v>
      </c>
      <c r="F2040" s="1284">
        <f t="shared" si="4605"/>
        <v>807000</v>
      </c>
      <c r="G2040" s="1284">
        <f t="shared" si="4605"/>
        <v>797605</v>
      </c>
      <c r="H2040" s="1285">
        <f t="shared" si="4604"/>
        <v>0.98835811648079308</v>
      </c>
    </row>
    <row r="2041" spans="1:8" ht="17.100000000000001" customHeight="1">
      <c r="A2041" s="1193"/>
      <c r="B2041" s="2630"/>
      <c r="C2041" s="2590" t="s">
        <v>665</v>
      </c>
      <c r="D2041" s="2590"/>
      <c r="E2041" s="1199">
        <f t="shared" ref="E2041:G2041" si="4606">E2042+E2046</f>
        <v>642800</v>
      </c>
      <c r="F2041" s="1199">
        <f t="shared" si="4606"/>
        <v>807000</v>
      </c>
      <c r="G2041" s="1199">
        <f t="shared" si="4606"/>
        <v>797605</v>
      </c>
      <c r="H2041" s="1200">
        <f t="shared" si="4604"/>
        <v>0.98835811648079308</v>
      </c>
    </row>
    <row r="2042" spans="1:8" ht="17.100000000000001" customHeight="1">
      <c r="A2042" s="1193"/>
      <c r="B2042" s="2630"/>
      <c r="C2042" s="2644" t="s">
        <v>742</v>
      </c>
      <c r="D2042" s="2644"/>
      <c r="E2042" s="1511">
        <f>SUM(E2043:E2044)</f>
        <v>500000</v>
      </c>
      <c r="F2042" s="1511">
        <f t="shared" ref="F2042:G2042" si="4607">SUM(F2043:F2044)</f>
        <v>617000</v>
      </c>
      <c r="G2042" s="1511">
        <f t="shared" si="4607"/>
        <v>607605</v>
      </c>
      <c r="H2042" s="1512">
        <f t="shared" si="4604"/>
        <v>0.98477309562398707</v>
      </c>
    </row>
    <row r="2043" spans="1:8" ht="49.5" customHeight="1">
      <c r="A2043" s="1193"/>
      <c r="B2043" s="2630"/>
      <c r="C2043" s="1989" t="s">
        <v>96</v>
      </c>
      <c r="D2043" s="1984" t="s">
        <v>752</v>
      </c>
      <c r="E2043" s="1511">
        <v>500000</v>
      </c>
      <c r="F2043" s="1511">
        <v>617000</v>
      </c>
      <c r="G2043" s="1511">
        <v>607605</v>
      </c>
      <c r="H2043" s="1512">
        <f t="shared" si="4604"/>
        <v>0.98477309562398707</v>
      </c>
    </row>
    <row r="2044" spans="1:8" ht="38.25" hidden="1">
      <c r="A2044" s="1193"/>
      <c r="B2044" s="2630"/>
      <c r="C2044" s="2232" t="s">
        <v>109</v>
      </c>
      <c r="D2044" s="1468" t="s">
        <v>805</v>
      </c>
      <c r="E2044" s="2028">
        <v>0</v>
      </c>
      <c r="F2044" s="2028"/>
      <c r="G2044" s="2028"/>
      <c r="H2044" s="2029" t="e">
        <f t="shared" si="4604"/>
        <v>#DIV/0!</v>
      </c>
    </row>
    <row r="2045" spans="1:8" ht="17.100000000000001" customHeight="1">
      <c r="A2045" s="1193"/>
      <c r="B2045" s="2630"/>
      <c r="C2045" s="1238"/>
      <c r="D2045" s="1238"/>
      <c r="E2045" s="1215"/>
      <c r="F2045" s="1215"/>
      <c r="G2045" s="1215"/>
      <c r="H2045" s="1216"/>
    </row>
    <row r="2046" spans="1:8" ht="17.100000000000001" customHeight="1">
      <c r="A2046" s="1193"/>
      <c r="B2046" s="2630"/>
      <c r="C2046" s="2647" t="s">
        <v>695</v>
      </c>
      <c r="D2046" s="2647"/>
      <c r="E2046" s="1511">
        <f t="shared" ref="E2046:G2046" si="4608">SUM(E2047:E2048)</f>
        <v>142800</v>
      </c>
      <c r="F2046" s="1511">
        <f t="shared" si="4608"/>
        <v>190000</v>
      </c>
      <c r="G2046" s="1511">
        <f t="shared" si="4608"/>
        <v>190000</v>
      </c>
      <c r="H2046" s="1512">
        <f t="shared" ref="H2046:H2053" si="4609">G2046/F2046</f>
        <v>1</v>
      </c>
    </row>
    <row r="2047" spans="1:8" ht="17.100000000000001" customHeight="1">
      <c r="A2047" s="1193"/>
      <c r="B2047" s="2630"/>
      <c r="C2047" s="1989" t="s">
        <v>958</v>
      </c>
      <c r="D2047" s="1984" t="s">
        <v>959</v>
      </c>
      <c r="E2047" s="1511">
        <v>120000</v>
      </c>
      <c r="F2047" s="1511">
        <v>156000</v>
      </c>
      <c r="G2047" s="1511">
        <v>156000</v>
      </c>
      <c r="H2047" s="1512">
        <f t="shared" si="4609"/>
        <v>1</v>
      </c>
    </row>
    <row r="2048" spans="1:8" ht="17.100000000000001" customHeight="1" thickBot="1">
      <c r="A2048" s="1193"/>
      <c r="B2048" s="2630"/>
      <c r="C2048" s="2233" t="s">
        <v>836</v>
      </c>
      <c r="D2048" s="2234" t="s">
        <v>837</v>
      </c>
      <c r="E2048" s="2219">
        <v>22800</v>
      </c>
      <c r="F2048" s="2219">
        <v>34000</v>
      </c>
      <c r="G2048" s="2219">
        <v>34000</v>
      </c>
      <c r="H2048" s="2229">
        <f t="shared" si="4609"/>
        <v>1</v>
      </c>
    </row>
    <row r="2049" spans="1:8" ht="17.100000000000001" customHeight="1" thickBot="1">
      <c r="A2049" s="1193"/>
      <c r="B2049" s="1281" t="s">
        <v>562</v>
      </c>
      <c r="C2049" s="1282"/>
      <c r="D2049" s="1283" t="s">
        <v>1034</v>
      </c>
      <c r="E2049" s="1284">
        <f t="shared" ref="E2049:G2049" si="4610">E2050+E2055</f>
        <v>10811055</v>
      </c>
      <c r="F2049" s="1284">
        <f t="shared" si="4610"/>
        <v>10676252</v>
      </c>
      <c r="G2049" s="1284">
        <f t="shared" si="4610"/>
        <v>10082674</v>
      </c>
      <c r="H2049" s="1285">
        <f t="shared" si="4609"/>
        <v>0.94440202423097541</v>
      </c>
    </row>
    <row r="2050" spans="1:8" ht="17.100000000000001" customHeight="1">
      <c r="A2050" s="1193"/>
      <c r="B2050" s="2630"/>
      <c r="C2050" s="2590" t="s">
        <v>665</v>
      </c>
      <c r="D2050" s="2590"/>
      <c r="E2050" s="1199">
        <f t="shared" ref="E2050:G2050" si="4611">E2051</f>
        <v>7311055</v>
      </c>
      <c r="F2050" s="1199">
        <f t="shared" si="4611"/>
        <v>6228055</v>
      </c>
      <c r="G2050" s="1199">
        <f t="shared" si="4611"/>
        <v>6217047</v>
      </c>
      <c r="H2050" s="1200">
        <f t="shared" si="4609"/>
        <v>0.99823251400316793</v>
      </c>
    </row>
    <row r="2051" spans="1:8" ht="17.100000000000001" customHeight="1">
      <c r="A2051" s="1193"/>
      <c r="B2051" s="2630"/>
      <c r="C2051" s="2644" t="s">
        <v>742</v>
      </c>
      <c r="D2051" s="2644"/>
      <c r="E2051" s="1511">
        <f t="shared" ref="E2051:G2051" si="4612">E2052+E2053</f>
        <v>7311055</v>
      </c>
      <c r="F2051" s="1511">
        <f t="shared" si="4612"/>
        <v>6228055</v>
      </c>
      <c r="G2051" s="1511">
        <f t="shared" si="4612"/>
        <v>6217047</v>
      </c>
      <c r="H2051" s="1512">
        <f t="shared" si="4609"/>
        <v>0.99823251400316793</v>
      </c>
    </row>
    <row r="2052" spans="1:8" ht="17.100000000000001" customHeight="1">
      <c r="A2052" s="1193"/>
      <c r="B2052" s="2630"/>
      <c r="C2052" s="1989" t="s">
        <v>567</v>
      </c>
      <c r="D2052" s="1984" t="s">
        <v>1035</v>
      </c>
      <c r="E2052" s="1511">
        <v>6511055</v>
      </c>
      <c r="F2052" s="1511">
        <v>5591055</v>
      </c>
      <c r="G2052" s="1511">
        <v>5591055</v>
      </c>
      <c r="H2052" s="1512">
        <f t="shared" si="4609"/>
        <v>1</v>
      </c>
    </row>
    <row r="2053" spans="1:8" ht="27.75" customHeight="1">
      <c r="A2053" s="1193"/>
      <c r="B2053" s="2630"/>
      <c r="C2053" s="1989" t="s">
        <v>563</v>
      </c>
      <c r="D2053" s="1984" t="s">
        <v>843</v>
      </c>
      <c r="E2053" s="1511">
        <v>800000</v>
      </c>
      <c r="F2053" s="1511">
        <v>637000</v>
      </c>
      <c r="G2053" s="1511">
        <v>625992</v>
      </c>
      <c r="H2053" s="1512">
        <f t="shared" si="4609"/>
        <v>0.98271899529042384</v>
      </c>
    </row>
    <row r="2054" spans="1:8">
      <c r="A2054" s="1193"/>
      <c r="B2054" s="1233"/>
      <c r="C2054" s="1989"/>
      <c r="D2054" s="1984"/>
      <c r="E2054" s="1511"/>
      <c r="F2054" s="1511"/>
      <c r="G2054" s="1511"/>
      <c r="H2054" s="1512"/>
    </row>
    <row r="2055" spans="1:8" ht="15">
      <c r="A2055" s="1193"/>
      <c r="B2055" s="1233"/>
      <c r="C2055" s="2645" t="s">
        <v>697</v>
      </c>
      <c r="D2055" s="2646"/>
      <c r="E2055" s="1635">
        <f t="shared" ref="E2055:G2056" si="4613">E2056</f>
        <v>3500000</v>
      </c>
      <c r="F2055" s="1635">
        <f t="shared" si="4613"/>
        <v>4448197</v>
      </c>
      <c r="G2055" s="1635">
        <f t="shared" si="4613"/>
        <v>3865627</v>
      </c>
      <c r="H2055" s="1636">
        <f t="shared" ref="H2055:H2068" si="4614">G2055/F2055</f>
        <v>0.86903232927858187</v>
      </c>
    </row>
    <row r="2056" spans="1:8" ht="15">
      <c r="A2056" s="1193"/>
      <c r="B2056" s="1233"/>
      <c r="C2056" s="2647" t="s">
        <v>698</v>
      </c>
      <c r="D2056" s="2648"/>
      <c r="E2056" s="1511">
        <f t="shared" si="4613"/>
        <v>3500000</v>
      </c>
      <c r="F2056" s="1511">
        <f t="shared" si="4613"/>
        <v>4448197</v>
      </c>
      <c r="G2056" s="1511">
        <f t="shared" si="4613"/>
        <v>3865627</v>
      </c>
      <c r="H2056" s="1512">
        <f t="shared" si="4614"/>
        <v>0.86903232927858187</v>
      </c>
    </row>
    <row r="2057" spans="1:8" ht="42" customHeight="1" thickBot="1">
      <c r="A2057" s="1193"/>
      <c r="B2057" s="1233"/>
      <c r="C2057" s="2235" t="s">
        <v>484</v>
      </c>
      <c r="D2057" s="2236" t="s">
        <v>848</v>
      </c>
      <c r="E2057" s="2219">
        <v>3500000</v>
      </c>
      <c r="F2057" s="2219">
        <v>4448197</v>
      </c>
      <c r="G2057" s="2219">
        <v>3865627</v>
      </c>
      <c r="H2057" s="2229">
        <f t="shared" si="4614"/>
        <v>0.86903232927858187</v>
      </c>
    </row>
    <row r="2058" spans="1:8" ht="17.100000000000001" customHeight="1" thickBot="1">
      <c r="A2058" s="1193"/>
      <c r="B2058" s="1281" t="s">
        <v>1036</v>
      </c>
      <c r="C2058" s="1411"/>
      <c r="D2058" s="1283" t="s">
        <v>374</v>
      </c>
      <c r="E2058" s="1284">
        <f t="shared" ref="E2058:G2059" si="4615">E2059</f>
        <v>6919000</v>
      </c>
      <c r="F2058" s="1284">
        <f t="shared" si="4615"/>
        <v>7404000</v>
      </c>
      <c r="G2058" s="1284">
        <f t="shared" si="4615"/>
        <v>7404000</v>
      </c>
      <c r="H2058" s="1285">
        <f t="shared" si="4614"/>
        <v>1</v>
      </c>
    </row>
    <row r="2059" spans="1:8" ht="17.100000000000001" customHeight="1">
      <c r="A2059" s="1193"/>
      <c r="B2059" s="2630"/>
      <c r="C2059" s="2590" t="s">
        <v>665</v>
      </c>
      <c r="D2059" s="2590"/>
      <c r="E2059" s="1199">
        <f t="shared" si="4615"/>
        <v>6919000</v>
      </c>
      <c r="F2059" s="1199">
        <f t="shared" si="4615"/>
        <v>7404000</v>
      </c>
      <c r="G2059" s="1199">
        <f t="shared" si="4615"/>
        <v>7404000</v>
      </c>
      <c r="H2059" s="1200">
        <f t="shared" si="4614"/>
        <v>1</v>
      </c>
    </row>
    <row r="2060" spans="1:8" ht="17.100000000000001" customHeight="1">
      <c r="A2060" s="1193"/>
      <c r="B2060" s="2630"/>
      <c r="C2060" s="2616" t="s">
        <v>742</v>
      </c>
      <c r="D2060" s="2616"/>
      <c r="E2060" s="1511">
        <f t="shared" ref="E2060:G2060" si="4616">SUM(E2061:E2062)</f>
        <v>6919000</v>
      </c>
      <c r="F2060" s="1511">
        <f t="shared" si="4616"/>
        <v>7404000</v>
      </c>
      <c r="G2060" s="1511">
        <f t="shared" si="4616"/>
        <v>7404000</v>
      </c>
      <c r="H2060" s="1512">
        <f t="shared" si="4614"/>
        <v>1</v>
      </c>
    </row>
    <row r="2061" spans="1:8" ht="17.100000000000001" customHeight="1">
      <c r="A2061" s="1193"/>
      <c r="B2061" s="2630"/>
      <c r="C2061" s="1989" t="s">
        <v>567</v>
      </c>
      <c r="D2061" s="1984" t="s">
        <v>1035</v>
      </c>
      <c r="E2061" s="1511">
        <v>6369000</v>
      </c>
      <c r="F2061" s="1511">
        <v>6729000</v>
      </c>
      <c r="G2061" s="1511">
        <v>6729000</v>
      </c>
      <c r="H2061" s="1512">
        <f t="shared" si="4614"/>
        <v>1</v>
      </c>
    </row>
    <row r="2062" spans="1:8" ht="28.5" customHeight="1" thickBot="1">
      <c r="A2062" s="1193"/>
      <c r="B2062" s="1205"/>
      <c r="C2062" s="1989" t="s">
        <v>563</v>
      </c>
      <c r="D2062" s="1984" t="s">
        <v>843</v>
      </c>
      <c r="E2062" s="1511">
        <v>550000</v>
      </c>
      <c r="F2062" s="1511">
        <v>675000</v>
      </c>
      <c r="G2062" s="1511">
        <v>675000</v>
      </c>
      <c r="H2062" s="1512">
        <f t="shared" si="4614"/>
        <v>1</v>
      </c>
    </row>
    <row r="2063" spans="1:8" ht="17.100000000000001" customHeight="1" thickBot="1">
      <c r="A2063" s="1193"/>
      <c r="B2063" s="1281" t="s">
        <v>1037</v>
      </c>
      <c r="C2063" s="1282"/>
      <c r="D2063" s="1283" t="s">
        <v>375</v>
      </c>
      <c r="E2063" s="1284">
        <f t="shared" ref="E2063:G2063" si="4617">E2064+E2070</f>
        <v>10387763</v>
      </c>
      <c r="F2063" s="1284">
        <f t="shared" si="4617"/>
        <v>9933386</v>
      </c>
      <c r="G2063" s="1284">
        <f t="shared" si="4617"/>
        <v>9835775</v>
      </c>
      <c r="H2063" s="1285">
        <f t="shared" si="4614"/>
        <v>0.9901734413622908</v>
      </c>
    </row>
    <row r="2064" spans="1:8" ht="17.100000000000001" customHeight="1">
      <c r="A2064" s="1193"/>
      <c r="B2064" s="2630"/>
      <c r="C2064" s="2590" t="s">
        <v>665</v>
      </c>
      <c r="D2064" s="2590"/>
      <c r="E2064" s="1199">
        <f t="shared" ref="E2064:G2064" si="4618">E2065</f>
        <v>7649468</v>
      </c>
      <c r="F2064" s="1199">
        <f t="shared" si="4618"/>
        <v>8318694</v>
      </c>
      <c r="G2064" s="1199">
        <f t="shared" si="4618"/>
        <v>8311066</v>
      </c>
      <c r="H2064" s="1200">
        <f t="shared" si="4614"/>
        <v>0.99908302913894897</v>
      </c>
    </row>
    <row r="2065" spans="1:8" ht="17.100000000000001" customHeight="1">
      <c r="A2065" s="1193"/>
      <c r="B2065" s="2630"/>
      <c r="C2065" s="2616" t="s">
        <v>742</v>
      </c>
      <c r="D2065" s="2616"/>
      <c r="E2065" s="1511">
        <f t="shared" ref="E2065:G2065" si="4619">SUM(E2066:E2068)</f>
        <v>7649468</v>
      </c>
      <c r="F2065" s="1511">
        <f t="shared" si="4619"/>
        <v>8318694</v>
      </c>
      <c r="G2065" s="1511">
        <f t="shared" si="4619"/>
        <v>8311066</v>
      </c>
      <c r="H2065" s="1512">
        <f t="shared" si="4614"/>
        <v>0.99908302913894897</v>
      </c>
    </row>
    <row r="2066" spans="1:8" ht="17.100000000000001" customHeight="1">
      <c r="A2066" s="1193"/>
      <c r="B2066" s="2630"/>
      <c r="C2066" s="1989" t="s">
        <v>567</v>
      </c>
      <c r="D2066" s="1984" t="s">
        <v>1035</v>
      </c>
      <c r="E2066" s="1511">
        <v>6564468</v>
      </c>
      <c r="F2066" s="1511">
        <v>7063668</v>
      </c>
      <c r="G2066" s="1511">
        <v>7063668</v>
      </c>
      <c r="H2066" s="1512">
        <f t="shared" si="4614"/>
        <v>1</v>
      </c>
    </row>
    <row r="2067" spans="1:8" ht="38.25" customHeight="1">
      <c r="A2067" s="1193"/>
      <c r="B2067" s="2630"/>
      <c r="C2067" s="1989" t="s">
        <v>109</v>
      </c>
      <c r="D2067" s="1984" t="s">
        <v>805</v>
      </c>
      <c r="E2067" s="1511">
        <v>0</v>
      </c>
      <c r="F2067" s="1511">
        <v>181868</v>
      </c>
      <c r="G2067" s="1511">
        <v>174457</v>
      </c>
      <c r="H2067" s="1512">
        <f t="shared" si="4614"/>
        <v>0.95925066531770298</v>
      </c>
    </row>
    <row r="2068" spans="1:8" ht="24.75" customHeight="1">
      <c r="A2068" s="1193"/>
      <c r="B2068" s="2630"/>
      <c r="C2068" s="1989" t="s">
        <v>563</v>
      </c>
      <c r="D2068" s="1984" t="s">
        <v>843</v>
      </c>
      <c r="E2068" s="1511">
        <v>1085000</v>
      </c>
      <c r="F2068" s="1511">
        <v>1073158</v>
      </c>
      <c r="G2068" s="1511">
        <v>1072941</v>
      </c>
      <c r="H2068" s="1512">
        <f t="shared" si="4614"/>
        <v>0.99979779305563576</v>
      </c>
    </row>
    <row r="2069" spans="1:8" ht="15">
      <c r="A2069" s="1193"/>
      <c r="B2069" s="2630"/>
      <c r="C2069" s="1238"/>
      <c r="D2069" s="1251"/>
      <c r="E2069" s="1252"/>
      <c r="F2069" s="1252"/>
      <c r="G2069" s="1252"/>
      <c r="H2069" s="1253"/>
    </row>
    <row r="2070" spans="1:8" ht="15">
      <c r="A2070" s="1193"/>
      <c r="B2070" s="2630"/>
      <c r="C2070" s="2617" t="s">
        <v>697</v>
      </c>
      <c r="D2070" s="2640"/>
      <c r="E2070" s="1635">
        <f t="shared" ref="E2070:G2070" si="4620">SUM(E2071)</f>
        <v>2738295</v>
      </c>
      <c r="F2070" s="1635">
        <f t="shared" si="4620"/>
        <v>1614692</v>
      </c>
      <c r="G2070" s="1635">
        <f t="shared" si="4620"/>
        <v>1524709</v>
      </c>
      <c r="H2070" s="1636">
        <f t="shared" ref="H2070:H2076" si="4621">G2070/F2070</f>
        <v>0.9442723441993891</v>
      </c>
    </row>
    <row r="2071" spans="1:8" ht="15">
      <c r="A2071" s="1193"/>
      <c r="B2071" s="2630"/>
      <c r="C2071" s="2619" t="s">
        <v>698</v>
      </c>
      <c r="D2071" s="2641"/>
      <c r="E2071" s="1511">
        <f>SUM(E2072:E2076)</f>
        <v>2738295</v>
      </c>
      <c r="F2071" s="1511">
        <f t="shared" ref="F2071:G2071" si="4622">SUM(F2072:F2076)</f>
        <v>1614692</v>
      </c>
      <c r="G2071" s="1511">
        <f t="shared" si="4622"/>
        <v>1524709</v>
      </c>
      <c r="H2071" s="1512">
        <f t="shared" si="4621"/>
        <v>0.9442723441993891</v>
      </c>
    </row>
    <row r="2072" spans="1:8" ht="38.25">
      <c r="A2072" s="1193"/>
      <c r="B2072" s="2630"/>
      <c r="C2072" s="2237" t="s">
        <v>484</v>
      </c>
      <c r="D2072" s="2238" t="s">
        <v>848</v>
      </c>
      <c r="E2072" s="1511">
        <v>1081239</v>
      </c>
      <c r="F2072" s="1511">
        <v>1479903</v>
      </c>
      <c r="G2072" s="1511">
        <v>1390488</v>
      </c>
      <c r="H2072" s="1512">
        <f t="shared" si="4621"/>
        <v>0.9395804995327397</v>
      </c>
    </row>
    <row r="2073" spans="1:8" ht="40.5" hidden="1" customHeight="1">
      <c r="A2073" s="1193"/>
      <c r="B2073" s="1233"/>
      <c r="C2073" s="1585" t="s">
        <v>385</v>
      </c>
      <c r="D2073" s="2239" t="s">
        <v>803</v>
      </c>
      <c r="E2073" s="1221">
        <v>0</v>
      </c>
      <c r="F2073" s="1221"/>
      <c r="G2073" s="1221"/>
      <c r="H2073" s="1222" t="e">
        <f t="shared" si="4621"/>
        <v>#DIV/0!</v>
      </c>
    </row>
    <row r="2074" spans="1:8" ht="38.25" customHeight="1">
      <c r="A2074" s="1193"/>
      <c r="B2074" s="1233"/>
      <c r="C2074" s="2240" t="s">
        <v>1038</v>
      </c>
      <c r="D2074" s="2241" t="s">
        <v>848</v>
      </c>
      <c r="E2074" s="1511">
        <v>1657056</v>
      </c>
      <c r="F2074" s="1511">
        <v>65091</v>
      </c>
      <c r="G2074" s="1511">
        <v>64759</v>
      </c>
      <c r="H2074" s="1512">
        <f t="shared" si="4621"/>
        <v>0.99489944846445744</v>
      </c>
    </row>
    <row r="2075" spans="1:8" ht="39.75" customHeight="1">
      <c r="A2075" s="1193"/>
      <c r="B2075" s="1233"/>
      <c r="C2075" s="2242" t="s">
        <v>385</v>
      </c>
      <c r="D2075" s="2243" t="s">
        <v>803</v>
      </c>
      <c r="E2075" s="2244">
        <v>0</v>
      </c>
      <c r="F2075" s="2244">
        <v>65000</v>
      </c>
      <c r="G2075" s="2244">
        <v>64764</v>
      </c>
      <c r="H2075" s="2245">
        <f t="shared" si="4621"/>
        <v>0.99636923076923078</v>
      </c>
    </row>
    <row r="2076" spans="1:8" ht="56.25" customHeight="1">
      <c r="A2076" s="1193"/>
      <c r="B2076" s="1233"/>
      <c r="C2076" s="1969" t="s">
        <v>704</v>
      </c>
      <c r="D2076" s="2246" t="s">
        <v>1039</v>
      </c>
      <c r="E2076" s="2244">
        <v>0</v>
      </c>
      <c r="F2076" s="2244">
        <v>4698</v>
      </c>
      <c r="G2076" s="2244">
        <v>4698</v>
      </c>
      <c r="H2076" s="2245">
        <f t="shared" si="4621"/>
        <v>1</v>
      </c>
    </row>
    <row r="2077" spans="1:8">
      <c r="A2077" s="1193"/>
      <c r="B2077" s="1233"/>
      <c r="C2077" s="2242"/>
      <c r="D2077" s="2246"/>
      <c r="E2077" s="2244"/>
      <c r="F2077" s="2244"/>
      <c r="G2077" s="2244"/>
      <c r="H2077" s="2245"/>
    </row>
    <row r="2078" spans="1:8" ht="15.75" customHeight="1">
      <c r="A2078" s="1193"/>
      <c r="B2078" s="1233"/>
      <c r="C2078" s="2642" t="s">
        <v>706</v>
      </c>
      <c r="D2078" s="2643"/>
      <c r="E2078" s="1511">
        <f t="shared" ref="E2078:G2078" si="4623">E2080+E2079</f>
        <v>1903295</v>
      </c>
      <c r="F2078" s="1511">
        <f t="shared" si="4623"/>
        <v>661784</v>
      </c>
      <c r="G2078" s="1511">
        <f t="shared" si="4623"/>
        <v>573715</v>
      </c>
      <c r="H2078" s="2245">
        <f t="shared" ref="H2078:H2091" si="4624">G2078/F2078</f>
        <v>0.86692183552337321</v>
      </c>
    </row>
    <row r="2079" spans="1:8" ht="39" customHeight="1">
      <c r="A2079" s="1193"/>
      <c r="B2079" s="1233"/>
      <c r="C2079" s="1969" t="s">
        <v>484</v>
      </c>
      <c r="D2079" s="1800" t="s">
        <v>848</v>
      </c>
      <c r="E2079" s="2247">
        <v>246239</v>
      </c>
      <c r="F2079" s="2248">
        <v>596693</v>
      </c>
      <c r="G2079" s="2248">
        <v>508956</v>
      </c>
      <c r="H2079" s="2245">
        <f t="shared" si="4624"/>
        <v>0.85296123802357326</v>
      </c>
    </row>
    <row r="2080" spans="1:8" ht="39" thickBot="1">
      <c r="A2080" s="1193"/>
      <c r="B2080" s="1233"/>
      <c r="C2080" s="2249" t="s">
        <v>1038</v>
      </c>
      <c r="D2080" s="2250" t="s">
        <v>848</v>
      </c>
      <c r="E2080" s="1229">
        <v>1657056</v>
      </c>
      <c r="F2080" s="1481">
        <v>65091</v>
      </c>
      <c r="G2080" s="1481">
        <v>64759</v>
      </c>
      <c r="H2080" s="1230">
        <f t="shared" si="4624"/>
        <v>0.99489944846445744</v>
      </c>
    </row>
    <row r="2081" spans="1:8" ht="17.100000000000001" customHeight="1" thickBot="1">
      <c r="A2081" s="1193"/>
      <c r="B2081" s="1281" t="s">
        <v>1040</v>
      </c>
      <c r="C2081" s="1282"/>
      <c r="D2081" s="1283" t="s">
        <v>1041</v>
      </c>
      <c r="E2081" s="1284">
        <f t="shared" ref="E2081:G2082" si="4625">E2082</f>
        <v>585840</v>
      </c>
      <c r="F2081" s="1284">
        <f t="shared" si="4625"/>
        <v>642040</v>
      </c>
      <c r="G2081" s="1284">
        <f t="shared" si="4625"/>
        <v>642040</v>
      </c>
      <c r="H2081" s="1285">
        <f t="shared" si="4624"/>
        <v>1</v>
      </c>
    </row>
    <row r="2082" spans="1:8" ht="17.100000000000001" customHeight="1">
      <c r="A2082" s="1193"/>
      <c r="B2082" s="2630"/>
      <c r="C2082" s="2590" t="s">
        <v>665</v>
      </c>
      <c r="D2082" s="2590"/>
      <c r="E2082" s="1199">
        <f t="shared" si="4625"/>
        <v>585840</v>
      </c>
      <c r="F2082" s="1199">
        <f t="shared" si="4625"/>
        <v>642040</v>
      </c>
      <c r="G2082" s="1199">
        <f t="shared" si="4625"/>
        <v>642040</v>
      </c>
      <c r="H2082" s="1200">
        <f t="shared" si="4624"/>
        <v>1</v>
      </c>
    </row>
    <row r="2083" spans="1:8" ht="17.100000000000001" customHeight="1">
      <c r="A2083" s="1193"/>
      <c r="B2083" s="2630"/>
      <c r="C2083" s="2633" t="s">
        <v>742</v>
      </c>
      <c r="D2083" s="2633"/>
      <c r="E2083" s="1511">
        <f t="shared" ref="E2083:G2083" si="4626">E2085+E2086</f>
        <v>585840</v>
      </c>
      <c r="F2083" s="1511">
        <f t="shared" si="4626"/>
        <v>642040</v>
      </c>
      <c r="G2083" s="1511">
        <f t="shared" si="4626"/>
        <v>642040</v>
      </c>
      <c r="H2083" s="1512">
        <f t="shared" si="4624"/>
        <v>1</v>
      </c>
    </row>
    <row r="2084" spans="1:8" ht="27" hidden="1" customHeight="1">
      <c r="A2084" s="1193"/>
      <c r="B2084" s="2630"/>
      <c r="C2084" s="2251" t="s">
        <v>109</v>
      </c>
      <c r="D2084" s="2252" t="s">
        <v>805</v>
      </c>
      <c r="E2084" s="1511">
        <v>0</v>
      </c>
      <c r="F2084" s="1511"/>
      <c r="G2084" s="1511"/>
      <c r="H2084" s="1512" t="e">
        <f t="shared" si="4624"/>
        <v>#DIV/0!</v>
      </c>
    </row>
    <row r="2085" spans="1:8" ht="17.100000000000001" customHeight="1" thickBot="1">
      <c r="A2085" s="1193"/>
      <c r="B2085" s="2630"/>
      <c r="C2085" s="2253" t="s">
        <v>567</v>
      </c>
      <c r="D2085" s="2254" t="s">
        <v>1035</v>
      </c>
      <c r="E2085" s="1511">
        <v>585840</v>
      </c>
      <c r="F2085" s="1511">
        <v>642040</v>
      </c>
      <c r="G2085" s="1511">
        <v>642040</v>
      </c>
      <c r="H2085" s="1512">
        <f t="shared" si="4624"/>
        <v>1</v>
      </c>
    </row>
    <row r="2086" spans="1:8" ht="27" hidden="1" customHeight="1" thickBot="1">
      <c r="A2086" s="1193"/>
      <c r="B2086" s="2630"/>
      <c r="C2086" s="2255" t="s">
        <v>563</v>
      </c>
      <c r="D2086" s="2256" t="s">
        <v>843</v>
      </c>
      <c r="E2086" s="2257">
        <v>0</v>
      </c>
      <c r="F2086" s="2257"/>
      <c r="G2086" s="2257"/>
      <c r="H2086" s="2258" t="e">
        <f t="shared" si="4624"/>
        <v>#DIV/0!</v>
      </c>
    </row>
    <row r="2087" spans="1:8" ht="17.100000000000001" customHeight="1" thickBot="1">
      <c r="A2087" s="1193"/>
      <c r="B2087" s="1281" t="s">
        <v>1042</v>
      </c>
      <c r="C2087" s="1282"/>
      <c r="D2087" s="1283" t="s">
        <v>378</v>
      </c>
      <c r="E2087" s="1284">
        <f t="shared" ref="E2087:G2087" si="4627">E2088+E2093</f>
        <v>3118059</v>
      </c>
      <c r="F2087" s="1284">
        <f t="shared" si="4627"/>
        <v>3270159</v>
      </c>
      <c r="G2087" s="1284">
        <f t="shared" si="4627"/>
        <v>3196076</v>
      </c>
      <c r="H2087" s="1285">
        <f t="shared" si="4624"/>
        <v>0.97734574985497646</v>
      </c>
    </row>
    <row r="2088" spans="1:8" ht="17.100000000000001" customHeight="1">
      <c r="A2088" s="1193"/>
      <c r="B2088" s="2636"/>
      <c r="C2088" s="2638" t="s">
        <v>665</v>
      </c>
      <c r="D2088" s="2638"/>
      <c r="E2088" s="1633">
        <f t="shared" ref="E2088:G2088" si="4628">E2089</f>
        <v>1857900</v>
      </c>
      <c r="F2088" s="1633">
        <f t="shared" si="4628"/>
        <v>2147675</v>
      </c>
      <c r="G2088" s="1633">
        <f t="shared" si="4628"/>
        <v>2132239</v>
      </c>
      <c r="H2088" s="1634">
        <f t="shared" si="4624"/>
        <v>0.99281269279569773</v>
      </c>
    </row>
    <row r="2089" spans="1:8" ht="17.100000000000001" customHeight="1">
      <c r="A2089" s="1193"/>
      <c r="B2089" s="2630"/>
      <c r="C2089" s="2633" t="s">
        <v>742</v>
      </c>
      <c r="D2089" s="2633"/>
      <c r="E2089" s="1511">
        <f t="shared" ref="E2089:G2089" si="4629">SUM(E2090:E2091)</f>
        <v>1857900</v>
      </c>
      <c r="F2089" s="1511">
        <f t="shared" si="4629"/>
        <v>2147675</v>
      </c>
      <c r="G2089" s="1511">
        <f t="shared" si="4629"/>
        <v>2132239</v>
      </c>
      <c r="H2089" s="1512">
        <f t="shared" si="4624"/>
        <v>0.99281269279569773</v>
      </c>
    </row>
    <row r="2090" spans="1:8" ht="17.100000000000001" customHeight="1">
      <c r="A2090" s="1193"/>
      <c r="B2090" s="2630"/>
      <c r="C2090" s="2253" t="s">
        <v>567</v>
      </c>
      <c r="D2090" s="2254" t="s">
        <v>1035</v>
      </c>
      <c r="E2090" s="1511">
        <v>1830900</v>
      </c>
      <c r="F2090" s="1511">
        <v>1930900</v>
      </c>
      <c r="G2090" s="1511">
        <v>1918228</v>
      </c>
      <c r="H2090" s="1512">
        <f t="shared" si="4624"/>
        <v>0.9934372572375576</v>
      </c>
    </row>
    <row r="2091" spans="1:8" ht="25.5">
      <c r="A2091" s="1193"/>
      <c r="B2091" s="2630"/>
      <c r="C2091" s="2255" t="s">
        <v>563</v>
      </c>
      <c r="D2091" s="2256" t="s">
        <v>843</v>
      </c>
      <c r="E2091" s="2257">
        <v>27000</v>
      </c>
      <c r="F2091" s="2257">
        <v>216775</v>
      </c>
      <c r="G2091" s="2257">
        <v>214011</v>
      </c>
      <c r="H2091" s="2258">
        <f t="shared" si="4624"/>
        <v>0.98724945219697846</v>
      </c>
    </row>
    <row r="2092" spans="1:8">
      <c r="A2092" s="1193"/>
      <c r="B2092" s="2630"/>
      <c r="C2092" s="2259"/>
      <c r="D2092" s="2260"/>
      <c r="E2092" s="1693"/>
      <c r="F2092" s="1693"/>
      <c r="G2092" s="1693"/>
      <c r="H2092" s="1694"/>
    </row>
    <row r="2093" spans="1:8" ht="16.5" customHeight="1">
      <c r="A2093" s="1193"/>
      <c r="B2093" s="2630"/>
      <c r="C2093" s="2629" t="s">
        <v>697</v>
      </c>
      <c r="D2093" s="2629"/>
      <c r="E2093" s="1199">
        <f t="shared" ref="E2093:G2094" si="4630">E2094</f>
        <v>1260159</v>
      </c>
      <c r="F2093" s="1199">
        <f t="shared" si="4630"/>
        <v>1122484</v>
      </c>
      <c r="G2093" s="1199">
        <f t="shared" si="4630"/>
        <v>1063837</v>
      </c>
      <c r="H2093" s="1200">
        <f t="shared" ref="H2093:H2100" si="4631">G2093/F2093</f>
        <v>0.94775248466793294</v>
      </c>
    </row>
    <row r="2094" spans="1:8" ht="15.75" customHeight="1">
      <c r="A2094" s="1193"/>
      <c r="B2094" s="2630"/>
      <c r="C2094" s="2639" t="s">
        <v>802</v>
      </c>
      <c r="D2094" s="2639"/>
      <c r="E2094" s="1511">
        <f t="shared" si="4630"/>
        <v>1260159</v>
      </c>
      <c r="F2094" s="1511">
        <f t="shared" si="4630"/>
        <v>1122484</v>
      </c>
      <c r="G2094" s="1511">
        <f t="shared" si="4630"/>
        <v>1063837</v>
      </c>
      <c r="H2094" s="1512">
        <f t="shared" si="4631"/>
        <v>0.94775248466793294</v>
      </c>
    </row>
    <row r="2095" spans="1:8" ht="39" thickBot="1">
      <c r="A2095" s="1193"/>
      <c r="B2095" s="2637"/>
      <c r="C2095" s="2261" t="s">
        <v>484</v>
      </c>
      <c r="D2095" s="2262" t="s">
        <v>848</v>
      </c>
      <c r="E2095" s="1229">
        <v>1260159</v>
      </c>
      <c r="F2095" s="1229">
        <v>1122484</v>
      </c>
      <c r="G2095" s="1229">
        <v>1063837</v>
      </c>
      <c r="H2095" s="1230">
        <f t="shared" si="4631"/>
        <v>0.94775248466793294</v>
      </c>
    </row>
    <row r="2096" spans="1:8" ht="17.100000000000001" customHeight="1" thickBot="1">
      <c r="A2096" s="1193"/>
      <c r="B2096" s="1281" t="s">
        <v>1043</v>
      </c>
      <c r="C2096" s="1282"/>
      <c r="D2096" s="1283" t="s">
        <v>566</v>
      </c>
      <c r="E2096" s="1284">
        <f t="shared" ref="E2096:G2096" si="4632">SUM(E2097+E2102)</f>
        <v>8409525</v>
      </c>
      <c r="F2096" s="1284">
        <f t="shared" si="4632"/>
        <v>8927067</v>
      </c>
      <c r="G2096" s="1284">
        <f t="shared" si="4632"/>
        <v>8925738</v>
      </c>
      <c r="H2096" s="1285">
        <f t="shared" si="4631"/>
        <v>0.99985112691548073</v>
      </c>
    </row>
    <row r="2097" spans="1:8" ht="17.100000000000001" customHeight="1">
      <c r="A2097" s="1193"/>
      <c r="B2097" s="2630"/>
      <c r="C2097" s="2590" t="s">
        <v>665</v>
      </c>
      <c r="D2097" s="2590"/>
      <c r="E2097" s="1199">
        <f t="shared" ref="E2097:G2097" si="4633">E2098</f>
        <v>8243555</v>
      </c>
      <c r="F2097" s="1199">
        <f t="shared" si="4633"/>
        <v>8656225</v>
      </c>
      <c r="G2097" s="1199">
        <f t="shared" si="4633"/>
        <v>8656225</v>
      </c>
      <c r="H2097" s="1200">
        <f t="shared" si="4631"/>
        <v>1</v>
      </c>
    </row>
    <row r="2098" spans="1:8" ht="17.100000000000001" customHeight="1">
      <c r="A2098" s="1193"/>
      <c r="B2098" s="2630"/>
      <c r="C2098" s="2633" t="s">
        <v>742</v>
      </c>
      <c r="D2098" s="2633"/>
      <c r="E2098" s="1511">
        <f t="shared" ref="E2098:G2098" si="4634">SUM(E2099:E2100)</f>
        <v>8243555</v>
      </c>
      <c r="F2098" s="1511">
        <f t="shared" si="4634"/>
        <v>8656225</v>
      </c>
      <c r="G2098" s="1511">
        <f t="shared" si="4634"/>
        <v>8656225</v>
      </c>
      <c r="H2098" s="1512">
        <f t="shared" si="4631"/>
        <v>1</v>
      </c>
    </row>
    <row r="2099" spans="1:8" ht="17.100000000000001" customHeight="1">
      <c r="A2099" s="1193"/>
      <c r="B2099" s="2630"/>
      <c r="C2099" s="2253" t="s">
        <v>567</v>
      </c>
      <c r="D2099" s="2254" t="s">
        <v>1035</v>
      </c>
      <c r="E2099" s="1511">
        <v>8140555</v>
      </c>
      <c r="F2099" s="1511">
        <v>8366440</v>
      </c>
      <c r="G2099" s="1511">
        <v>8366440</v>
      </c>
      <c r="H2099" s="1512">
        <f t="shared" si="4631"/>
        <v>1</v>
      </c>
    </row>
    <row r="2100" spans="1:8" ht="25.5">
      <c r="A2100" s="1193"/>
      <c r="B2100" s="2630"/>
      <c r="C2100" s="2255" t="s">
        <v>563</v>
      </c>
      <c r="D2100" s="2256" t="s">
        <v>843</v>
      </c>
      <c r="E2100" s="2257">
        <v>103000</v>
      </c>
      <c r="F2100" s="2257">
        <v>289785</v>
      </c>
      <c r="G2100" s="2257">
        <v>289785</v>
      </c>
      <c r="H2100" s="2258">
        <f t="shared" si="4631"/>
        <v>1</v>
      </c>
    </row>
    <row r="2101" spans="1:8">
      <c r="A2101" s="1193"/>
      <c r="B2101" s="1233"/>
      <c r="C2101" s="2634"/>
      <c r="D2101" s="2635"/>
      <c r="E2101" s="1511"/>
      <c r="F2101" s="1511"/>
      <c r="G2101" s="1511"/>
      <c r="H2101" s="1512"/>
    </row>
    <row r="2102" spans="1:8" ht="18" customHeight="1">
      <c r="A2102" s="1193"/>
      <c r="B2102" s="1233"/>
      <c r="C2102" s="2629" t="s">
        <v>697</v>
      </c>
      <c r="D2102" s="2629"/>
      <c r="E2102" s="1199">
        <f t="shared" ref="E2102:G2103" si="4635">E2103</f>
        <v>165970</v>
      </c>
      <c r="F2102" s="1199">
        <f t="shared" si="4635"/>
        <v>270842</v>
      </c>
      <c r="G2102" s="1199">
        <f t="shared" si="4635"/>
        <v>269513</v>
      </c>
      <c r="H2102" s="1200">
        <f t="shared" ref="H2102:H2110" si="4636">G2102/F2102</f>
        <v>0.99509308009835995</v>
      </c>
    </row>
    <row r="2103" spans="1:8" ht="17.25" customHeight="1">
      <c r="A2103" s="1193"/>
      <c r="B2103" s="1233"/>
      <c r="C2103" s="2619" t="s">
        <v>802</v>
      </c>
      <c r="D2103" s="2619"/>
      <c r="E2103" s="1511">
        <f t="shared" si="4635"/>
        <v>165970</v>
      </c>
      <c r="F2103" s="1511">
        <f t="shared" si="4635"/>
        <v>270842</v>
      </c>
      <c r="G2103" s="1511">
        <f t="shared" si="4635"/>
        <v>269513</v>
      </c>
      <c r="H2103" s="1512">
        <f t="shared" si="4636"/>
        <v>0.99509308009835995</v>
      </c>
    </row>
    <row r="2104" spans="1:8" ht="39" thickBot="1">
      <c r="A2104" s="1193"/>
      <c r="B2104" s="1233"/>
      <c r="C2104" s="2233" t="s">
        <v>484</v>
      </c>
      <c r="D2104" s="2234" t="s">
        <v>848</v>
      </c>
      <c r="E2104" s="2219">
        <v>165970</v>
      </c>
      <c r="F2104" s="2219">
        <v>270842</v>
      </c>
      <c r="G2104" s="2219">
        <v>269513</v>
      </c>
      <c r="H2104" s="2229">
        <f t="shared" si="4636"/>
        <v>0.99509308009835995</v>
      </c>
    </row>
    <row r="2105" spans="1:8" ht="17.100000000000001" customHeight="1" thickBot="1">
      <c r="A2105" s="1193"/>
      <c r="B2105" s="1281" t="s">
        <v>571</v>
      </c>
      <c r="C2105" s="1282"/>
      <c r="D2105" s="1283" t="s">
        <v>383</v>
      </c>
      <c r="E2105" s="1284">
        <f t="shared" ref="E2105:G2105" si="4637">E2106+E2112</f>
        <v>31961156</v>
      </c>
      <c r="F2105" s="1284">
        <f t="shared" si="4637"/>
        <v>37820634</v>
      </c>
      <c r="G2105" s="1284">
        <f t="shared" si="4637"/>
        <v>34178569</v>
      </c>
      <c r="H2105" s="1285">
        <f t="shared" si="4636"/>
        <v>0.90370164074986159</v>
      </c>
    </row>
    <row r="2106" spans="1:8" ht="17.100000000000001" customHeight="1">
      <c r="A2106" s="1193"/>
      <c r="B2106" s="2630"/>
      <c r="C2106" s="2590" t="s">
        <v>665</v>
      </c>
      <c r="D2106" s="2590"/>
      <c r="E2106" s="1199">
        <f t="shared" ref="E2106:G2106" si="4638">E2107</f>
        <v>23962998</v>
      </c>
      <c r="F2106" s="1199">
        <f t="shared" si="4638"/>
        <v>26797967</v>
      </c>
      <c r="G2106" s="1199">
        <f t="shared" si="4638"/>
        <v>26659913</v>
      </c>
      <c r="H2106" s="1200">
        <f t="shared" si="4636"/>
        <v>0.99484834054762439</v>
      </c>
    </row>
    <row r="2107" spans="1:8" ht="17.100000000000001" customHeight="1">
      <c r="A2107" s="1193"/>
      <c r="B2107" s="2630"/>
      <c r="C2107" s="2616" t="s">
        <v>742</v>
      </c>
      <c r="D2107" s="2616"/>
      <c r="E2107" s="1511">
        <f t="shared" ref="E2107:G2107" si="4639">SUM(E2108:E2110)</f>
        <v>23962998</v>
      </c>
      <c r="F2107" s="1511">
        <f t="shared" si="4639"/>
        <v>26797967</v>
      </c>
      <c r="G2107" s="1511">
        <f t="shared" si="4639"/>
        <v>26659913</v>
      </c>
      <c r="H2107" s="1512">
        <f t="shared" si="4636"/>
        <v>0.99484834054762439</v>
      </c>
    </row>
    <row r="2108" spans="1:8" ht="17.100000000000001" customHeight="1">
      <c r="A2108" s="1193"/>
      <c r="B2108" s="2630"/>
      <c r="C2108" s="1989" t="s">
        <v>567</v>
      </c>
      <c r="D2108" s="1984" t="s">
        <v>1035</v>
      </c>
      <c r="E2108" s="1511">
        <v>23648485</v>
      </c>
      <c r="F2108" s="1511">
        <v>24167711</v>
      </c>
      <c r="G2108" s="1511">
        <v>24163990</v>
      </c>
      <c r="H2108" s="1512">
        <f t="shared" si="4636"/>
        <v>0.99984603423965146</v>
      </c>
    </row>
    <row r="2109" spans="1:8" ht="29.25" hidden="1" customHeight="1">
      <c r="A2109" s="1193"/>
      <c r="B2109" s="1233"/>
      <c r="C2109" s="1989" t="s">
        <v>109</v>
      </c>
      <c r="D2109" s="1984" t="s">
        <v>805</v>
      </c>
      <c r="E2109" s="1511">
        <v>0</v>
      </c>
      <c r="F2109" s="1511"/>
      <c r="G2109" s="1511"/>
      <c r="H2109" s="1512" t="e">
        <f t="shared" si="4636"/>
        <v>#DIV/0!</v>
      </c>
    </row>
    <row r="2110" spans="1:8" ht="24.75" customHeight="1">
      <c r="A2110" s="1193"/>
      <c r="B2110" s="1205"/>
      <c r="C2110" s="1989" t="s">
        <v>563</v>
      </c>
      <c r="D2110" s="1984" t="s">
        <v>843</v>
      </c>
      <c r="E2110" s="1511">
        <v>314513</v>
      </c>
      <c r="F2110" s="1511">
        <v>2630256</v>
      </c>
      <c r="G2110" s="1511">
        <v>2495923</v>
      </c>
      <c r="H2110" s="1512">
        <f t="shared" si="4636"/>
        <v>0.94892778497606312</v>
      </c>
    </row>
    <row r="2111" spans="1:8" ht="17.100000000000001" customHeight="1">
      <c r="A2111" s="1193"/>
      <c r="B2111" s="1205"/>
      <c r="C2111" s="1607"/>
      <c r="D2111" s="1884"/>
      <c r="E2111" s="1399"/>
      <c r="F2111" s="1399"/>
      <c r="G2111" s="1399"/>
      <c r="H2111" s="1400"/>
    </row>
    <row r="2112" spans="1:8" ht="17.100000000000001" customHeight="1">
      <c r="A2112" s="1193"/>
      <c r="B2112" s="1205"/>
      <c r="C2112" s="2629" t="s">
        <v>697</v>
      </c>
      <c r="D2112" s="2629"/>
      <c r="E2112" s="1199">
        <f t="shared" ref="E2112:G2112" si="4640">E2113</f>
        <v>7998158</v>
      </c>
      <c r="F2112" s="1199">
        <f t="shared" si="4640"/>
        <v>11022667</v>
      </c>
      <c r="G2112" s="1199">
        <f t="shared" si="4640"/>
        <v>7518656</v>
      </c>
      <c r="H2112" s="1200">
        <f t="shared" ref="H2112:H2121" si="4641">G2112/F2112</f>
        <v>0.68210860402477913</v>
      </c>
    </row>
    <row r="2113" spans="1:8" ht="17.100000000000001" customHeight="1">
      <c r="A2113" s="1193"/>
      <c r="B2113" s="1205"/>
      <c r="C2113" s="2619" t="s">
        <v>698</v>
      </c>
      <c r="D2113" s="2619"/>
      <c r="E2113" s="1511">
        <f>SUM(E2114:E2116)</f>
        <v>7998158</v>
      </c>
      <c r="F2113" s="1511">
        <f t="shared" ref="F2113:G2113" si="4642">SUM(F2114:F2116)</f>
        <v>11022667</v>
      </c>
      <c r="G2113" s="1511">
        <f t="shared" si="4642"/>
        <v>7518656</v>
      </c>
      <c r="H2113" s="1512">
        <f t="shared" si="4641"/>
        <v>0.68210860402477913</v>
      </c>
    </row>
    <row r="2114" spans="1:8" ht="38.25" customHeight="1">
      <c r="A2114" s="1193"/>
      <c r="B2114" s="1205"/>
      <c r="C2114" s="2263" t="s">
        <v>772</v>
      </c>
      <c r="D2114" s="2264" t="s">
        <v>771</v>
      </c>
      <c r="E2114" s="2219">
        <v>0</v>
      </c>
      <c r="F2114" s="2219">
        <v>1100</v>
      </c>
      <c r="G2114" s="2219">
        <v>1100</v>
      </c>
      <c r="H2114" s="1512">
        <f t="shared" si="4641"/>
        <v>1</v>
      </c>
    </row>
    <row r="2115" spans="1:8" ht="38.25" customHeight="1">
      <c r="A2115" s="1193"/>
      <c r="B2115" s="1205"/>
      <c r="C2115" s="2265" t="s">
        <v>484</v>
      </c>
      <c r="D2115" s="2234" t="s">
        <v>848</v>
      </c>
      <c r="E2115" s="2219">
        <f>7402714+595444</f>
        <v>7998158</v>
      </c>
      <c r="F2115" s="2219">
        <v>11009167</v>
      </c>
      <c r="G2115" s="2219">
        <v>7517556</v>
      </c>
      <c r="H2115" s="2229">
        <f t="shared" si="4641"/>
        <v>0.68284512352296955</v>
      </c>
    </row>
    <row r="2116" spans="1:8" ht="38.25" customHeight="1" thickBot="1">
      <c r="A2116" s="1193"/>
      <c r="B2116" s="1205"/>
      <c r="C2116" s="1435" t="s">
        <v>821</v>
      </c>
      <c r="D2116" s="1436" t="s">
        <v>822</v>
      </c>
      <c r="E2116" s="1229">
        <v>0</v>
      </c>
      <c r="F2116" s="1229">
        <v>12400</v>
      </c>
      <c r="G2116" s="1229">
        <v>0</v>
      </c>
      <c r="H2116" s="1230">
        <f t="shared" si="4641"/>
        <v>0</v>
      </c>
    </row>
    <row r="2117" spans="1:8" ht="17.100000000000001" customHeight="1" thickBot="1">
      <c r="A2117" s="1193"/>
      <c r="B2117" s="1281" t="s">
        <v>1044</v>
      </c>
      <c r="C2117" s="1411"/>
      <c r="D2117" s="1283" t="s">
        <v>386</v>
      </c>
      <c r="E2117" s="1284">
        <f>SUM(E2118+E2128)</f>
        <v>4000000</v>
      </c>
      <c r="F2117" s="1284">
        <f>SUM(F2118+F2128)</f>
        <v>4951547</v>
      </c>
      <c r="G2117" s="1284">
        <f>SUM(G2118+G2128)</f>
        <v>4844423</v>
      </c>
      <c r="H2117" s="1285">
        <f t="shared" si="4641"/>
        <v>0.97836554919099017</v>
      </c>
    </row>
    <row r="2118" spans="1:8" ht="16.5" customHeight="1">
      <c r="A2118" s="1193"/>
      <c r="B2118" s="2630"/>
      <c r="C2118" s="2590" t="s">
        <v>665</v>
      </c>
      <c r="D2118" s="2590"/>
      <c r="E2118" s="1199">
        <f t="shared" ref="E2118:G2118" si="4643">E2119+E2123</f>
        <v>4000000</v>
      </c>
      <c r="F2118" s="1199">
        <f t="shared" si="4643"/>
        <v>4950000</v>
      </c>
      <c r="G2118" s="1199">
        <f t="shared" si="4643"/>
        <v>4842877</v>
      </c>
      <c r="H2118" s="1200">
        <f t="shared" si="4641"/>
        <v>0.97835898989898995</v>
      </c>
    </row>
    <row r="2119" spans="1:8" ht="17.25" customHeight="1">
      <c r="A2119" s="1193"/>
      <c r="B2119" s="2630"/>
      <c r="C2119" s="2631" t="s">
        <v>666</v>
      </c>
      <c r="D2119" s="2631"/>
      <c r="E2119" s="1306">
        <f t="shared" ref="E2119:G2120" si="4644">E2120</f>
        <v>0</v>
      </c>
      <c r="F2119" s="1306">
        <f t="shared" si="4644"/>
        <v>390000</v>
      </c>
      <c r="G2119" s="1306">
        <f t="shared" si="4644"/>
        <v>387738</v>
      </c>
      <c r="H2119" s="1307">
        <f t="shared" si="4641"/>
        <v>0.99419999999999997</v>
      </c>
    </row>
    <row r="2120" spans="1:8" ht="17.25" customHeight="1">
      <c r="A2120" s="1193"/>
      <c r="B2120" s="2630"/>
      <c r="C2120" s="2632" t="s">
        <v>673</v>
      </c>
      <c r="D2120" s="2632"/>
      <c r="E2120" s="1306">
        <f t="shared" si="4644"/>
        <v>0</v>
      </c>
      <c r="F2120" s="1306">
        <f t="shared" si="4644"/>
        <v>390000</v>
      </c>
      <c r="G2120" s="1306">
        <f t="shared" si="4644"/>
        <v>387738</v>
      </c>
      <c r="H2120" s="1307">
        <f t="shared" si="4641"/>
        <v>0.99419999999999997</v>
      </c>
    </row>
    <row r="2121" spans="1:8" ht="30.75" customHeight="1">
      <c r="A2121" s="1193"/>
      <c r="B2121" s="2630"/>
      <c r="C2121" s="2266" t="s">
        <v>936</v>
      </c>
      <c r="D2121" s="1487" t="s">
        <v>937</v>
      </c>
      <c r="E2121" s="1306">
        <v>0</v>
      </c>
      <c r="F2121" s="1306">
        <v>390000</v>
      </c>
      <c r="G2121" s="1306">
        <v>387738</v>
      </c>
      <c r="H2121" s="1307">
        <f t="shared" si="4641"/>
        <v>0.99419999999999997</v>
      </c>
    </row>
    <row r="2122" spans="1:8" ht="21" customHeight="1">
      <c r="A2122" s="1193"/>
      <c r="B2122" s="2630"/>
      <c r="C2122" s="1486"/>
      <c r="D2122" s="1415"/>
      <c r="E2122" s="1199"/>
      <c r="F2122" s="1199"/>
      <c r="G2122" s="1199"/>
      <c r="H2122" s="1200"/>
    </row>
    <row r="2123" spans="1:8" ht="17.100000000000001" customHeight="1">
      <c r="A2123" s="1193"/>
      <c r="B2123" s="2630"/>
      <c r="C2123" s="2616" t="s">
        <v>742</v>
      </c>
      <c r="D2123" s="2616"/>
      <c r="E2123" s="1511">
        <f t="shared" ref="E2123:G2123" si="4645">SUM(E2124:E2126)</f>
        <v>4000000</v>
      </c>
      <c r="F2123" s="1511">
        <f t="shared" si="4645"/>
        <v>4560000</v>
      </c>
      <c r="G2123" s="1511">
        <f t="shared" si="4645"/>
        <v>4455139</v>
      </c>
      <c r="H2123" s="1512">
        <f t="shared" ref="H2123:H2137" si="4646">G2123/F2123</f>
        <v>0.97700416666666667</v>
      </c>
    </row>
    <row r="2124" spans="1:8" ht="28.5" hidden="1" customHeight="1">
      <c r="A2124" s="1193"/>
      <c r="B2124" s="1233"/>
      <c r="C2124" s="2267" t="s">
        <v>109</v>
      </c>
      <c r="D2124" s="2268" t="s">
        <v>784</v>
      </c>
      <c r="E2124" s="1511">
        <v>0</v>
      </c>
      <c r="F2124" s="1511"/>
      <c r="G2124" s="1511"/>
      <c r="H2124" s="1512" t="e">
        <f t="shared" si="4646"/>
        <v>#DIV/0!</v>
      </c>
    </row>
    <row r="2125" spans="1:8" ht="38.25" customHeight="1">
      <c r="A2125" s="1193"/>
      <c r="B2125" s="1205"/>
      <c r="C2125" s="1989" t="s">
        <v>1045</v>
      </c>
      <c r="D2125" s="1984" t="s">
        <v>1046</v>
      </c>
      <c r="E2125" s="1511">
        <v>4000000</v>
      </c>
      <c r="F2125" s="1511">
        <v>4229000</v>
      </c>
      <c r="G2125" s="1511">
        <v>4134195</v>
      </c>
      <c r="H2125" s="1512">
        <f t="shared" si="4646"/>
        <v>0.97758217072593989</v>
      </c>
    </row>
    <row r="2126" spans="1:8" ht="52.5" customHeight="1">
      <c r="A2126" s="1193"/>
      <c r="B2126" s="1205"/>
      <c r="C2126" s="1245" t="s">
        <v>1047</v>
      </c>
      <c r="D2126" s="1246" t="s">
        <v>1048</v>
      </c>
      <c r="E2126" s="1221">
        <v>0</v>
      </c>
      <c r="F2126" s="1221">
        <v>331000</v>
      </c>
      <c r="G2126" s="1221">
        <v>320944</v>
      </c>
      <c r="H2126" s="1512">
        <f t="shared" si="4646"/>
        <v>0.96961933534743205</v>
      </c>
    </row>
    <row r="2127" spans="1:8" ht="17.25" customHeight="1">
      <c r="A2127" s="1193"/>
      <c r="B2127" s="1205"/>
      <c r="C2127" s="2624"/>
      <c r="D2127" s="2609"/>
      <c r="E2127" s="1511"/>
      <c r="F2127" s="1511"/>
      <c r="G2127" s="1511"/>
      <c r="H2127" s="1512"/>
    </row>
    <row r="2128" spans="1:8" ht="15.75" customHeight="1">
      <c r="A2128" s="1193"/>
      <c r="B2128" s="1205"/>
      <c r="C2128" s="2625" t="s">
        <v>697</v>
      </c>
      <c r="D2128" s="2611"/>
      <c r="E2128" s="1635">
        <f>E2129</f>
        <v>0</v>
      </c>
      <c r="F2128" s="1635">
        <f t="shared" ref="F2128:G2129" si="4647">F2129</f>
        <v>1547</v>
      </c>
      <c r="G2128" s="1635">
        <f t="shared" si="4647"/>
        <v>1546</v>
      </c>
      <c r="H2128" s="2029">
        <f t="shared" si="4646"/>
        <v>0.99935358758888171</v>
      </c>
    </row>
    <row r="2129" spans="1:8" ht="15.75" customHeight="1">
      <c r="A2129" s="1193"/>
      <c r="B2129" s="1205"/>
      <c r="C2129" s="2626" t="s">
        <v>698</v>
      </c>
      <c r="D2129" s="2627"/>
      <c r="E2129" s="1511">
        <f>E2130</f>
        <v>0</v>
      </c>
      <c r="F2129" s="1511">
        <f t="shared" si="4647"/>
        <v>1547</v>
      </c>
      <c r="G2129" s="1511">
        <f t="shared" si="4647"/>
        <v>1546</v>
      </c>
      <c r="H2129" s="1512">
        <f t="shared" si="4646"/>
        <v>0.99935358758888171</v>
      </c>
    </row>
    <row r="2130" spans="1:8" ht="52.5" customHeight="1" thickBot="1">
      <c r="A2130" s="1193"/>
      <c r="B2130" s="1205"/>
      <c r="C2130" s="1245" t="s">
        <v>821</v>
      </c>
      <c r="D2130" s="1246" t="s">
        <v>822</v>
      </c>
      <c r="E2130" s="1221">
        <v>0</v>
      </c>
      <c r="F2130" s="1221">
        <v>1547</v>
      </c>
      <c r="G2130" s="1221">
        <v>1546</v>
      </c>
      <c r="H2130" s="1222">
        <f t="shared" si="4646"/>
        <v>0.99935358758888171</v>
      </c>
    </row>
    <row r="2131" spans="1:8" ht="17.100000000000001" customHeight="1" thickBot="1">
      <c r="A2131" s="1193"/>
      <c r="B2131" s="1281" t="s">
        <v>1049</v>
      </c>
      <c r="C2131" s="1282"/>
      <c r="D2131" s="1283" t="s">
        <v>53</v>
      </c>
      <c r="E2131" s="1284">
        <f>E2132+E2169</f>
        <v>6226251</v>
      </c>
      <c r="F2131" s="1284">
        <f t="shared" ref="F2131:G2131" si="4648">F2132+F2169</f>
        <v>4286528</v>
      </c>
      <c r="G2131" s="1284">
        <f t="shared" si="4648"/>
        <v>1024856</v>
      </c>
      <c r="H2131" s="1285">
        <f t="shared" si="4646"/>
        <v>0.23908767188736432</v>
      </c>
    </row>
    <row r="2132" spans="1:8" ht="17.100000000000001" customHeight="1">
      <c r="A2132" s="1193"/>
      <c r="B2132" s="2628"/>
      <c r="C2132" s="2629" t="s">
        <v>665</v>
      </c>
      <c r="D2132" s="2629"/>
      <c r="E2132" s="1199">
        <f t="shared" ref="E2132:G2132" si="4649">E2133+E2147+E2143</f>
        <v>592000</v>
      </c>
      <c r="F2132" s="1199">
        <f t="shared" si="4649"/>
        <v>885673</v>
      </c>
      <c r="G2132" s="1199">
        <f t="shared" si="4649"/>
        <v>401739</v>
      </c>
      <c r="H2132" s="1200">
        <f t="shared" si="4646"/>
        <v>0.45359743381586659</v>
      </c>
    </row>
    <row r="2133" spans="1:8" ht="17.100000000000001" customHeight="1">
      <c r="A2133" s="1193"/>
      <c r="B2133" s="2628"/>
      <c r="C2133" s="2616" t="s">
        <v>666</v>
      </c>
      <c r="D2133" s="2616"/>
      <c r="E2133" s="1511">
        <f t="shared" ref="E2133:G2133" si="4650">SUM(E2134,E2139)</f>
        <v>505000</v>
      </c>
      <c r="F2133" s="1511">
        <f t="shared" si="4650"/>
        <v>594780</v>
      </c>
      <c r="G2133" s="1511">
        <f t="shared" si="4650"/>
        <v>255786</v>
      </c>
      <c r="H2133" s="1512">
        <f t="shared" si="4646"/>
        <v>0.43005144759406838</v>
      </c>
    </row>
    <row r="2134" spans="1:8" ht="17.100000000000001" customHeight="1">
      <c r="A2134" s="1193"/>
      <c r="B2134" s="2628"/>
      <c r="C2134" s="2613" t="s">
        <v>667</v>
      </c>
      <c r="D2134" s="2613"/>
      <c r="E2134" s="1511">
        <f t="shared" ref="E2134:G2134" si="4651">SUM(E2135:E2137)</f>
        <v>10000</v>
      </c>
      <c r="F2134" s="1511">
        <f t="shared" si="4651"/>
        <v>45758</v>
      </c>
      <c r="G2134" s="1511">
        <f t="shared" si="4651"/>
        <v>17700</v>
      </c>
      <c r="H2134" s="1512">
        <f t="shared" si="4646"/>
        <v>0.38681760566458323</v>
      </c>
    </row>
    <row r="2135" spans="1:8" ht="17.100000000000001" customHeight="1">
      <c r="A2135" s="1193"/>
      <c r="B2135" s="2628"/>
      <c r="C2135" s="1989" t="s">
        <v>461</v>
      </c>
      <c r="D2135" s="1984" t="s">
        <v>670</v>
      </c>
      <c r="E2135" s="1511">
        <v>762</v>
      </c>
      <c r="F2135" s="1511">
        <v>1747</v>
      </c>
      <c r="G2135" s="1511">
        <v>0</v>
      </c>
      <c r="H2135" s="1512">
        <f t="shared" si="4646"/>
        <v>0</v>
      </c>
    </row>
    <row r="2136" spans="1:8" ht="30" customHeight="1">
      <c r="A2136" s="1193"/>
      <c r="B2136" s="2628"/>
      <c r="C2136" s="1989" t="s">
        <v>462</v>
      </c>
      <c r="D2136" s="1984" t="s">
        <v>671</v>
      </c>
      <c r="E2136" s="1511">
        <v>78</v>
      </c>
      <c r="F2136" s="1511">
        <v>151</v>
      </c>
      <c r="G2136" s="1511">
        <v>0</v>
      </c>
      <c r="H2136" s="1512">
        <f t="shared" si="4646"/>
        <v>0</v>
      </c>
    </row>
    <row r="2137" spans="1:8" ht="17.100000000000001" customHeight="1">
      <c r="A2137" s="1193"/>
      <c r="B2137" s="2628"/>
      <c r="C2137" s="1989" t="s">
        <v>478</v>
      </c>
      <c r="D2137" s="1984" t="s">
        <v>672</v>
      </c>
      <c r="E2137" s="1511">
        <v>9160</v>
      </c>
      <c r="F2137" s="1511">
        <v>43860</v>
      </c>
      <c r="G2137" s="1511">
        <v>17700</v>
      </c>
      <c r="H2137" s="1512">
        <f t="shared" si="4646"/>
        <v>0.40355677154582764</v>
      </c>
    </row>
    <row r="2138" spans="1:8" ht="17.100000000000001" customHeight="1">
      <c r="A2138" s="1193"/>
      <c r="B2138" s="2628"/>
      <c r="C2138" s="2268"/>
      <c r="D2138" s="2268"/>
      <c r="E2138" s="1511"/>
      <c r="F2138" s="1511"/>
      <c r="G2138" s="1511"/>
      <c r="H2138" s="1512"/>
    </row>
    <row r="2139" spans="1:8" ht="17.100000000000001" customHeight="1">
      <c r="A2139" s="1193"/>
      <c r="B2139" s="2628"/>
      <c r="C2139" s="2622" t="s">
        <v>673</v>
      </c>
      <c r="D2139" s="2622"/>
      <c r="E2139" s="1511">
        <f t="shared" ref="E2139:G2139" si="4652">SUM(E2140:E2141)</f>
        <v>495000</v>
      </c>
      <c r="F2139" s="1511">
        <f t="shared" si="4652"/>
        <v>549022</v>
      </c>
      <c r="G2139" s="1511">
        <f t="shared" si="4652"/>
        <v>238086</v>
      </c>
      <c r="H2139" s="1512">
        <f>G2139/F2139</f>
        <v>0.43365475336143178</v>
      </c>
    </row>
    <row r="2140" spans="1:8" ht="17.100000000000001" customHeight="1">
      <c r="A2140" s="1193"/>
      <c r="B2140" s="2628"/>
      <c r="C2140" s="1989" t="s">
        <v>463</v>
      </c>
      <c r="D2140" s="1984" t="s">
        <v>675</v>
      </c>
      <c r="E2140" s="1511">
        <v>7000</v>
      </c>
      <c r="F2140" s="1511">
        <v>31980</v>
      </c>
      <c r="G2140" s="1511">
        <v>30080</v>
      </c>
      <c r="H2140" s="1512">
        <f>G2140/F2140</f>
        <v>0.94058786741713574</v>
      </c>
    </row>
    <row r="2141" spans="1:8" ht="17.100000000000001" customHeight="1">
      <c r="A2141" s="1193"/>
      <c r="B2141" s="2628"/>
      <c r="C2141" s="1989" t="s">
        <v>467</v>
      </c>
      <c r="D2141" s="1984" t="s">
        <v>680</v>
      </c>
      <c r="E2141" s="1511">
        <v>488000</v>
      </c>
      <c r="F2141" s="1511">
        <v>517042</v>
      </c>
      <c r="G2141" s="1511">
        <v>208006</v>
      </c>
      <c r="H2141" s="1512">
        <f>G2141/F2141</f>
        <v>0.40230000657586812</v>
      </c>
    </row>
    <row r="2142" spans="1:8" ht="17.100000000000001" customHeight="1">
      <c r="A2142" s="1193"/>
      <c r="B2142" s="2269"/>
      <c r="C2142" s="2237"/>
      <c r="D2142" s="2270"/>
      <c r="E2142" s="1511"/>
      <c r="F2142" s="1511"/>
      <c r="G2142" s="1511"/>
      <c r="H2142" s="1512"/>
    </row>
    <row r="2143" spans="1:8" ht="18" customHeight="1">
      <c r="A2143" s="1193"/>
      <c r="B2143" s="2269"/>
      <c r="C2143" s="2616" t="s">
        <v>742</v>
      </c>
      <c r="D2143" s="2616"/>
      <c r="E2143" s="1511">
        <f t="shared" ref="E2143:G2143" si="4653">SUM(E2144:E2145)</f>
        <v>0</v>
      </c>
      <c r="F2143" s="1511">
        <f t="shared" si="4653"/>
        <v>69800</v>
      </c>
      <c r="G2143" s="1511">
        <f t="shared" si="4653"/>
        <v>69154</v>
      </c>
      <c r="H2143" s="1512">
        <f>G2143/F2143</f>
        <v>0.99074498567335245</v>
      </c>
    </row>
    <row r="2144" spans="1:8" ht="24" customHeight="1">
      <c r="A2144" s="1193"/>
      <c r="B2144" s="2269"/>
      <c r="C2144" s="1989" t="s">
        <v>96</v>
      </c>
      <c r="D2144" s="1984" t="s">
        <v>752</v>
      </c>
      <c r="E2144" s="1511">
        <v>0</v>
      </c>
      <c r="F2144" s="1511">
        <v>10000</v>
      </c>
      <c r="G2144" s="1511">
        <v>10000</v>
      </c>
      <c r="H2144" s="1512">
        <f>G2144/F2144</f>
        <v>1</v>
      </c>
    </row>
    <row r="2145" spans="1:8" ht="39" customHeight="1">
      <c r="A2145" s="1193"/>
      <c r="B2145" s="2269"/>
      <c r="C2145" s="1989" t="s">
        <v>109</v>
      </c>
      <c r="D2145" s="1984" t="s">
        <v>805</v>
      </c>
      <c r="E2145" s="1511">
        <v>0</v>
      </c>
      <c r="F2145" s="1511">
        <v>59800</v>
      </c>
      <c r="G2145" s="1511">
        <v>59154</v>
      </c>
      <c r="H2145" s="1512">
        <f>G2145/F2145</f>
        <v>0.98919732441471575</v>
      </c>
    </row>
    <row r="2146" spans="1:8" ht="16.5" customHeight="1">
      <c r="A2146" s="1193"/>
      <c r="B2146" s="2269"/>
      <c r="C2146" s="2237"/>
      <c r="D2146" s="2270"/>
      <c r="E2146" s="1511"/>
      <c r="F2146" s="1511"/>
      <c r="G2146" s="1511"/>
      <c r="H2146" s="1512"/>
    </row>
    <row r="2147" spans="1:8" ht="17.100000000000001" customHeight="1">
      <c r="A2147" s="1193"/>
      <c r="B2147" s="2269"/>
      <c r="C2147" s="2616" t="s">
        <v>708</v>
      </c>
      <c r="D2147" s="2616"/>
      <c r="E2147" s="1511">
        <f>SUM(E2148:E2167)</f>
        <v>87000</v>
      </c>
      <c r="F2147" s="1511">
        <f t="shared" ref="F2147:G2147" si="4654">SUM(F2148:F2167)</f>
        <v>221093</v>
      </c>
      <c r="G2147" s="1511">
        <f t="shared" si="4654"/>
        <v>76799</v>
      </c>
      <c r="H2147" s="1512">
        <f t="shared" ref="H2147:H2167" si="4655">G2147/F2147</f>
        <v>0.34736061295472948</v>
      </c>
    </row>
    <row r="2148" spans="1:8" ht="17.100000000000001" hidden="1" customHeight="1">
      <c r="A2148" s="1193"/>
      <c r="B2148" s="2269"/>
      <c r="C2148" s="1989" t="s">
        <v>859</v>
      </c>
      <c r="D2148" s="2271" t="s">
        <v>860</v>
      </c>
      <c r="E2148" s="1511">
        <v>0</v>
      </c>
      <c r="F2148" s="1511"/>
      <c r="G2148" s="1511"/>
      <c r="H2148" s="1512" t="e">
        <f t="shared" si="4655"/>
        <v>#DIV/0!</v>
      </c>
    </row>
    <row r="2149" spans="1:8" ht="17.100000000000001" hidden="1" customHeight="1">
      <c r="A2149" s="1193"/>
      <c r="B2149" s="2269"/>
      <c r="C2149" s="1989" t="s">
        <v>861</v>
      </c>
      <c r="D2149" s="2271" t="s">
        <v>860</v>
      </c>
      <c r="E2149" s="1511">
        <v>0</v>
      </c>
      <c r="F2149" s="1511"/>
      <c r="G2149" s="1511"/>
      <c r="H2149" s="1512" t="e">
        <f t="shared" si="4655"/>
        <v>#DIV/0!</v>
      </c>
    </row>
    <row r="2150" spans="1:8" ht="17.100000000000001" customHeight="1">
      <c r="A2150" s="1193"/>
      <c r="B2150" s="2269"/>
      <c r="C2150" s="1989" t="s">
        <v>713</v>
      </c>
      <c r="D2150" s="1984" t="s">
        <v>668</v>
      </c>
      <c r="E2150" s="1511">
        <v>33000</v>
      </c>
      <c r="F2150" s="1511">
        <v>55933</v>
      </c>
      <c r="G2150" s="1511">
        <v>39197</v>
      </c>
      <c r="H2150" s="1512">
        <f t="shared" si="4655"/>
        <v>0.70078486760946135</v>
      </c>
    </row>
    <row r="2151" spans="1:8" ht="17.100000000000001" customHeight="1">
      <c r="A2151" s="1193"/>
      <c r="B2151" s="2269"/>
      <c r="C2151" s="1989" t="s">
        <v>714</v>
      </c>
      <c r="D2151" s="1984" t="s">
        <v>668</v>
      </c>
      <c r="E2151" s="1511">
        <v>6000</v>
      </c>
      <c r="F2151" s="1511">
        <v>10134</v>
      </c>
      <c r="G2151" s="1511">
        <v>6917</v>
      </c>
      <c r="H2151" s="1512">
        <f t="shared" si="4655"/>
        <v>0.68255377935662132</v>
      </c>
    </row>
    <row r="2152" spans="1:8" ht="17.100000000000001" customHeight="1">
      <c r="A2152" s="1193"/>
      <c r="B2152" s="2269"/>
      <c r="C2152" s="1989" t="s">
        <v>715</v>
      </c>
      <c r="D2152" s="1984" t="s">
        <v>669</v>
      </c>
      <c r="E2152" s="1511">
        <v>0</v>
      </c>
      <c r="F2152" s="1511">
        <v>4512</v>
      </c>
      <c r="G2152" s="1511">
        <v>4512</v>
      </c>
      <c r="H2152" s="1512">
        <f t="shared" si="4655"/>
        <v>1</v>
      </c>
    </row>
    <row r="2153" spans="1:8" ht="17.100000000000001" customHeight="1">
      <c r="A2153" s="1193"/>
      <c r="B2153" s="2269"/>
      <c r="C2153" s="1989" t="s">
        <v>716</v>
      </c>
      <c r="D2153" s="1984" t="s">
        <v>669</v>
      </c>
      <c r="E2153" s="1511">
        <v>0</v>
      </c>
      <c r="F2153" s="1511">
        <v>797</v>
      </c>
      <c r="G2153" s="1511">
        <v>796</v>
      </c>
      <c r="H2153" s="1512">
        <f t="shared" si="4655"/>
        <v>0.99874529485570895</v>
      </c>
    </row>
    <row r="2154" spans="1:8" ht="17.100000000000001" customHeight="1">
      <c r="A2154" s="1193"/>
      <c r="B2154" s="2269"/>
      <c r="C2154" s="1989" t="s">
        <v>717</v>
      </c>
      <c r="D2154" s="1984" t="s">
        <v>670</v>
      </c>
      <c r="E2154" s="1511">
        <v>3000</v>
      </c>
      <c r="F2154" s="1511">
        <v>8646</v>
      </c>
      <c r="G2154" s="1511">
        <v>7397</v>
      </c>
      <c r="H2154" s="1512">
        <f t="shared" si="4655"/>
        <v>0.85554013416608832</v>
      </c>
    </row>
    <row r="2155" spans="1:8" ht="17.100000000000001" customHeight="1">
      <c r="A2155" s="1193"/>
      <c r="B2155" s="2269"/>
      <c r="C2155" s="1989" t="s">
        <v>718</v>
      </c>
      <c r="D2155" s="1984" t="s">
        <v>670</v>
      </c>
      <c r="E2155" s="1511">
        <v>400</v>
      </c>
      <c r="F2155" s="1511">
        <v>1396</v>
      </c>
      <c r="G2155" s="1511">
        <v>1305</v>
      </c>
      <c r="H2155" s="1512">
        <f t="shared" si="4655"/>
        <v>0.93481375358166185</v>
      </c>
    </row>
    <row r="2156" spans="1:8" ht="27.75" customHeight="1">
      <c r="A2156" s="1193"/>
      <c r="B2156" s="2269"/>
      <c r="C2156" s="1989" t="s">
        <v>719</v>
      </c>
      <c r="D2156" s="1984" t="s">
        <v>671</v>
      </c>
      <c r="E2156" s="1511">
        <v>500</v>
      </c>
      <c r="F2156" s="1511">
        <v>1207</v>
      </c>
      <c r="G2156" s="1511">
        <v>1049</v>
      </c>
      <c r="H2156" s="1512">
        <f t="shared" si="4655"/>
        <v>0.86909693454846726</v>
      </c>
    </row>
    <row r="2157" spans="1:8" ht="30.75" customHeight="1">
      <c r="A2157" s="1193"/>
      <c r="B2157" s="2269"/>
      <c r="C2157" s="1989" t="s">
        <v>720</v>
      </c>
      <c r="D2157" s="1984" t="s">
        <v>671</v>
      </c>
      <c r="E2157" s="1511">
        <v>200</v>
      </c>
      <c r="F2157" s="1511">
        <v>236</v>
      </c>
      <c r="G2157" s="1511">
        <v>185</v>
      </c>
      <c r="H2157" s="1512">
        <f t="shared" si="4655"/>
        <v>0.78389830508474578</v>
      </c>
    </row>
    <row r="2158" spans="1:8" ht="17.100000000000001" customHeight="1">
      <c r="A2158" s="1193"/>
      <c r="B2158" s="2269"/>
      <c r="C2158" s="1989" t="s">
        <v>721</v>
      </c>
      <c r="D2158" s="1984" t="s">
        <v>672</v>
      </c>
      <c r="E2158" s="1511">
        <v>2200</v>
      </c>
      <c r="F2158" s="1511">
        <v>15205</v>
      </c>
      <c r="G2158" s="1511">
        <v>0</v>
      </c>
      <c r="H2158" s="1512">
        <f t="shared" si="4655"/>
        <v>0</v>
      </c>
    </row>
    <row r="2159" spans="1:8" ht="17.100000000000001" customHeight="1">
      <c r="A2159" s="1193"/>
      <c r="B2159" s="2269"/>
      <c r="C2159" s="1989" t="s">
        <v>722</v>
      </c>
      <c r="D2159" s="1984" t="s">
        <v>672</v>
      </c>
      <c r="E2159" s="1511">
        <v>450</v>
      </c>
      <c r="F2159" s="1511">
        <v>2745</v>
      </c>
      <c r="G2159" s="1511">
        <v>0</v>
      </c>
      <c r="H2159" s="1512">
        <f t="shared" si="4655"/>
        <v>0</v>
      </c>
    </row>
    <row r="2160" spans="1:8" ht="17.100000000000001" customHeight="1">
      <c r="A2160" s="1193"/>
      <c r="B2160" s="2269"/>
      <c r="C2160" s="1989" t="s">
        <v>726</v>
      </c>
      <c r="D2160" s="1984" t="s">
        <v>675</v>
      </c>
      <c r="E2160" s="1511">
        <v>5100</v>
      </c>
      <c r="F2160" s="1511">
        <v>10436</v>
      </c>
      <c r="G2160" s="1511">
        <v>0</v>
      </c>
      <c r="H2160" s="1512">
        <f t="shared" si="4655"/>
        <v>0</v>
      </c>
    </row>
    <row r="2161" spans="1:8" ht="17.100000000000001" customHeight="1">
      <c r="A2161" s="1193"/>
      <c r="B2161" s="2269"/>
      <c r="C2161" s="1989" t="s">
        <v>727</v>
      </c>
      <c r="D2161" s="1984" t="s">
        <v>675</v>
      </c>
      <c r="E2161" s="1511">
        <v>900</v>
      </c>
      <c r="F2161" s="1511">
        <v>1844</v>
      </c>
      <c r="G2161" s="1511">
        <v>0</v>
      </c>
      <c r="H2161" s="1512">
        <f t="shared" si="4655"/>
        <v>0</v>
      </c>
    </row>
    <row r="2162" spans="1:8" ht="17.100000000000001" customHeight="1">
      <c r="A2162" s="1193"/>
      <c r="B2162" s="2269"/>
      <c r="C2162" s="1989" t="s">
        <v>730</v>
      </c>
      <c r="D2162" s="1984" t="s">
        <v>680</v>
      </c>
      <c r="E2162" s="1511">
        <v>17800</v>
      </c>
      <c r="F2162" s="1511">
        <v>59681</v>
      </c>
      <c r="G2162" s="1511">
        <v>3980</v>
      </c>
      <c r="H2162" s="1512">
        <f t="shared" si="4655"/>
        <v>6.6687890618454787E-2</v>
      </c>
    </row>
    <row r="2163" spans="1:8" ht="17.100000000000001" customHeight="1">
      <c r="A2163" s="1193"/>
      <c r="B2163" s="2269"/>
      <c r="C2163" s="1989" t="s">
        <v>731</v>
      </c>
      <c r="D2163" s="1984" t="s">
        <v>680</v>
      </c>
      <c r="E2163" s="1511">
        <v>3000</v>
      </c>
      <c r="F2163" s="1511">
        <v>10390</v>
      </c>
      <c r="G2163" s="1511">
        <v>702</v>
      </c>
      <c r="H2163" s="1512">
        <f t="shared" si="4655"/>
        <v>6.7564966313763228E-2</v>
      </c>
    </row>
    <row r="2164" spans="1:8" ht="17.100000000000001" customHeight="1">
      <c r="A2164" s="1193"/>
      <c r="B2164" s="2269"/>
      <c r="C2164" s="1989" t="s">
        <v>734</v>
      </c>
      <c r="D2164" s="1984" t="s">
        <v>685</v>
      </c>
      <c r="E2164" s="1511">
        <v>850</v>
      </c>
      <c r="F2164" s="1511">
        <v>3621</v>
      </c>
      <c r="G2164" s="1511">
        <v>64</v>
      </c>
      <c r="H2164" s="1512">
        <f t="shared" si="4655"/>
        <v>1.7674675504004419E-2</v>
      </c>
    </row>
    <row r="2165" spans="1:8" ht="17.100000000000001" customHeight="1">
      <c r="A2165" s="1193"/>
      <c r="B2165" s="2269"/>
      <c r="C2165" s="1989" t="s">
        <v>735</v>
      </c>
      <c r="D2165" s="1984" t="s">
        <v>685</v>
      </c>
      <c r="E2165" s="1511">
        <v>150</v>
      </c>
      <c r="F2165" s="1511">
        <v>639</v>
      </c>
      <c r="G2165" s="1511">
        <v>11</v>
      </c>
      <c r="H2165" s="1512">
        <f t="shared" si="4655"/>
        <v>1.7214397496087636E-2</v>
      </c>
    </row>
    <row r="2166" spans="1:8" ht="17.100000000000001" customHeight="1">
      <c r="A2166" s="1193"/>
      <c r="B2166" s="2269"/>
      <c r="C2166" s="1989" t="s">
        <v>815</v>
      </c>
      <c r="D2166" s="2270" t="s">
        <v>794</v>
      </c>
      <c r="E2166" s="1511">
        <v>11500</v>
      </c>
      <c r="F2166" s="1511">
        <v>28688</v>
      </c>
      <c r="G2166" s="1511">
        <v>9081</v>
      </c>
      <c r="H2166" s="1512">
        <f t="shared" si="4655"/>
        <v>0.31654350250976016</v>
      </c>
    </row>
    <row r="2167" spans="1:8" ht="17.100000000000001" customHeight="1">
      <c r="A2167" s="1193"/>
      <c r="B2167" s="2269"/>
      <c r="C2167" s="1989" t="s">
        <v>816</v>
      </c>
      <c r="D2167" s="2270" t="s">
        <v>794</v>
      </c>
      <c r="E2167" s="1511">
        <v>1950</v>
      </c>
      <c r="F2167" s="1511">
        <v>4983</v>
      </c>
      <c r="G2167" s="1511">
        <v>1603</v>
      </c>
      <c r="H2167" s="1512">
        <f t="shared" si="4655"/>
        <v>0.32169375877985151</v>
      </c>
    </row>
    <row r="2168" spans="1:8" ht="12.75" customHeight="1">
      <c r="A2168" s="1193"/>
      <c r="B2168" s="2269"/>
      <c r="C2168" s="2237"/>
      <c r="D2168" s="2270"/>
      <c r="E2168" s="1511"/>
      <c r="F2168" s="1511"/>
      <c r="G2168" s="1511"/>
      <c r="H2168" s="1512"/>
    </row>
    <row r="2169" spans="1:8" ht="17.100000000000001" customHeight="1">
      <c r="A2169" s="1193"/>
      <c r="B2169" s="1205"/>
      <c r="C2169" s="2617" t="s">
        <v>697</v>
      </c>
      <c r="D2169" s="2617"/>
      <c r="E2169" s="1635">
        <f t="shared" ref="E2169:G2169" si="4656">E2170</f>
        <v>5634251</v>
      </c>
      <c r="F2169" s="1635">
        <f t="shared" si="4656"/>
        <v>3400855</v>
      </c>
      <c r="G2169" s="1635">
        <f t="shared" si="4656"/>
        <v>623117</v>
      </c>
      <c r="H2169" s="1636">
        <f t="shared" ref="H2169:H2175" si="4657">G2169/F2169</f>
        <v>0.18322363052820539</v>
      </c>
    </row>
    <row r="2170" spans="1:8" ht="17.100000000000001" customHeight="1">
      <c r="A2170" s="1193"/>
      <c r="B2170" s="1205"/>
      <c r="C2170" s="2618" t="s">
        <v>698</v>
      </c>
      <c r="D2170" s="2619"/>
      <c r="E2170" s="1511">
        <f t="shared" ref="E2170:G2170" si="4658">SUM(E2171:E2175)</f>
        <v>5634251</v>
      </c>
      <c r="F2170" s="1511">
        <f t="shared" si="4658"/>
        <v>3400855</v>
      </c>
      <c r="G2170" s="1511">
        <f t="shared" si="4658"/>
        <v>623117</v>
      </c>
      <c r="H2170" s="1512">
        <f t="shared" si="4657"/>
        <v>0.18322363052820539</v>
      </c>
    </row>
    <row r="2171" spans="1:8" ht="17.100000000000001" customHeight="1">
      <c r="A2171" s="1193"/>
      <c r="B2171" s="1205"/>
      <c r="C2171" s="2272" t="s">
        <v>472</v>
      </c>
      <c r="D2171" s="1266" t="s">
        <v>699</v>
      </c>
      <c r="E2171" s="1511">
        <v>118871</v>
      </c>
      <c r="F2171" s="1511">
        <v>183871</v>
      </c>
      <c r="G2171" s="1511">
        <v>118576</v>
      </c>
      <c r="H2171" s="1512">
        <f t="shared" si="4657"/>
        <v>0.6448869044058062</v>
      </c>
    </row>
    <row r="2172" spans="1:8" ht="17.100000000000001" customHeight="1">
      <c r="A2172" s="1193"/>
      <c r="B2172" s="1205"/>
      <c r="C2172" s="1245" t="s">
        <v>788</v>
      </c>
      <c r="D2172" s="1266" t="s">
        <v>699</v>
      </c>
      <c r="E2172" s="1511">
        <v>4688073</v>
      </c>
      <c r="F2172" s="1511">
        <v>2342506</v>
      </c>
      <c r="G2172" s="1511">
        <v>41310</v>
      </c>
      <c r="H2172" s="1512">
        <f t="shared" si="4657"/>
        <v>1.7634960166590823E-2</v>
      </c>
    </row>
    <row r="2173" spans="1:8" ht="17.100000000000001" customHeight="1">
      <c r="A2173" s="1193"/>
      <c r="B2173" s="1205"/>
      <c r="C2173" s="2272" t="s">
        <v>789</v>
      </c>
      <c r="D2173" s="1266" t="s">
        <v>699</v>
      </c>
      <c r="E2173" s="1511">
        <v>827307</v>
      </c>
      <c r="F2173" s="1511">
        <v>413383</v>
      </c>
      <c r="G2173" s="1511">
        <v>7290</v>
      </c>
      <c r="H2173" s="1512">
        <f t="shared" si="4657"/>
        <v>1.7634977732514399E-2</v>
      </c>
    </row>
    <row r="2174" spans="1:8" ht="37.5" customHeight="1">
      <c r="A2174" s="1193"/>
      <c r="B2174" s="1205"/>
      <c r="C2174" s="2272" t="s">
        <v>821</v>
      </c>
      <c r="D2174" s="1266" t="s">
        <v>822</v>
      </c>
      <c r="E2174" s="1511">
        <v>0</v>
      </c>
      <c r="F2174" s="1511">
        <v>11295</v>
      </c>
      <c r="G2174" s="1511">
        <v>6141</v>
      </c>
      <c r="H2174" s="1512">
        <f t="shared" si="4657"/>
        <v>0.54369189907038518</v>
      </c>
    </row>
    <row r="2175" spans="1:8" ht="37.5" customHeight="1">
      <c r="A2175" s="1193"/>
      <c r="B2175" s="1205"/>
      <c r="C2175" s="2272" t="s">
        <v>385</v>
      </c>
      <c r="D2175" s="1984" t="s">
        <v>803</v>
      </c>
      <c r="E2175" s="2273">
        <v>0</v>
      </c>
      <c r="F2175" s="2273">
        <v>449800</v>
      </c>
      <c r="G2175" s="2273">
        <v>449800</v>
      </c>
      <c r="H2175" s="2274">
        <f t="shared" si="4657"/>
        <v>1</v>
      </c>
    </row>
    <row r="2176" spans="1:8" ht="17.100000000000001" customHeight="1">
      <c r="A2176" s="1193"/>
      <c r="B2176" s="1205"/>
      <c r="C2176" s="2620"/>
      <c r="D2176" s="2621"/>
      <c r="E2176" s="2273"/>
      <c r="F2176" s="2273"/>
      <c r="G2176" s="2273"/>
      <c r="H2176" s="2274"/>
    </row>
    <row r="2177" spans="1:11" ht="17.100000000000001" customHeight="1">
      <c r="A2177" s="1193"/>
      <c r="B2177" s="1205"/>
      <c r="C2177" s="2622" t="s">
        <v>706</v>
      </c>
      <c r="D2177" s="2623"/>
      <c r="E2177" s="2275">
        <f>SUM(E2178:E2180)</f>
        <v>5515380</v>
      </c>
      <c r="F2177" s="2275">
        <f>SUM(F2178:F2180)</f>
        <v>2820889</v>
      </c>
      <c r="G2177" s="2275">
        <f>SUM(G2178:G2180)</f>
        <v>68544</v>
      </c>
      <c r="H2177" s="2276">
        <f t="shared" ref="H2177:H2194" si="4659">G2177/F2177</f>
        <v>2.4298722849427964E-2</v>
      </c>
    </row>
    <row r="2178" spans="1:11" ht="17.100000000000001" customHeight="1">
      <c r="A2178" s="1193"/>
      <c r="B2178" s="1205"/>
      <c r="C2178" s="2277" t="s">
        <v>472</v>
      </c>
      <c r="D2178" s="2278" t="s">
        <v>699</v>
      </c>
      <c r="E2178" s="2279">
        <v>0</v>
      </c>
      <c r="F2178" s="2244">
        <v>65000</v>
      </c>
      <c r="G2178" s="2244">
        <v>19944</v>
      </c>
      <c r="H2178" s="2274">
        <f t="shared" si="4659"/>
        <v>0.30683076923076924</v>
      </c>
    </row>
    <row r="2179" spans="1:11" ht="17.100000000000001" customHeight="1">
      <c r="A2179" s="1193"/>
      <c r="B2179" s="1205"/>
      <c r="C2179" s="1245" t="s">
        <v>788</v>
      </c>
      <c r="D2179" s="1246" t="s">
        <v>699</v>
      </c>
      <c r="E2179" s="2244">
        <v>4688073</v>
      </c>
      <c r="F2179" s="2248">
        <v>2342506</v>
      </c>
      <c r="G2179" s="2248">
        <v>41310</v>
      </c>
      <c r="H2179" s="2274">
        <f t="shared" si="4659"/>
        <v>1.7634960166590823E-2</v>
      </c>
    </row>
    <row r="2180" spans="1:11" ht="17.100000000000001" customHeight="1" thickBot="1">
      <c r="A2180" s="1193"/>
      <c r="B2180" s="1205"/>
      <c r="C2180" s="1435" t="s">
        <v>789</v>
      </c>
      <c r="D2180" s="1436" t="s">
        <v>699</v>
      </c>
      <c r="E2180" s="1229">
        <v>827307</v>
      </c>
      <c r="F2180" s="1481">
        <v>413383</v>
      </c>
      <c r="G2180" s="1481">
        <v>7290</v>
      </c>
      <c r="H2180" s="2280">
        <f t="shared" si="4659"/>
        <v>1.7634977732514399E-2</v>
      </c>
    </row>
    <row r="2181" spans="1:11" s="1171" customFormat="1" ht="27.75" customHeight="1" thickBot="1">
      <c r="A2181" s="1187" t="s">
        <v>1050</v>
      </c>
      <c r="B2181" s="1320"/>
      <c r="C2181" s="1321"/>
      <c r="D2181" s="1322" t="s">
        <v>1051</v>
      </c>
      <c r="E2181" s="1323">
        <f>E2186+E2220+E2182</f>
        <v>2359327</v>
      </c>
      <c r="F2181" s="1323">
        <f t="shared" ref="F2181:G2181" si="4660">F2186+F2220+F2182</f>
        <v>1990692</v>
      </c>
      <c r="G2181" s="1323">
        <f t="shared" si="4660"/>
        <v>1989438</v>
      </c>
      <c r="H2181" s="1324">
        <f t="shared" si="4659"/>
        <v>0.99937006829785824</v>
      </c>
      <c r="J2181" s="1168"/>
      <c r="K2181" s="1168"/>
    </row>
    <row r="2182" spans="1:11" s="1171" customFormat="1" ht="17.100000000000001" customHeight="1" thickBot="1">
      <c r="A2182" s="1193"/>
      <c r="B2182" s="1281" t="s">
        <v>1052</v>
      </c>
      <c r="C2182" s="1282"/>
      <c r="D2182" s="1283" t="s">
        <v>1053</v>
      </c>
      <c r="E2182" s="1284">
        <f>SUM(E2183)</f>
        <v>150000</v>
      </c>
      <c r="F2182" s="1284">
        <f t="shared" ref="F2182:G2182" si="4661">SUM(F2183)</f>
        <v>150000</v>
      </c>
      <c r="G2182" s="1284">
        <f t="shared" si="4661"/>
        <v>150000</v>
      </c>
      <c r="H2182" s="1285">
        <f t="shared" si="4659"/>
        <v>1</v>
      </c>
      <c r="J2182" s="1168"/>
      <c r="K2182" s="1168"/>
    </row>
    <row r="2183" spans="1:11" s="1171" customFormat="1" ht="17.100000000000001" customHeight="1">
      <c r="A2183" s="1652"/>
      <c r="B2183" s="1205"/>
      <c r="C2183" s="2590" t="s">
        <v>697</v>
      </c>
      <c r="D2183" s="2587"/>
      <c r="E2183" s="1596">
        <f t="shared" ref="E2183:G2184" si="4662">E2184</f>
        <v>150000</v>
      </c>
      <c r="F2183" s="1596">
        <f t="shared" si="4662"/>
        <v>150000</v>
      </c>
      <c r="G2183" s="1596">
        <f t="shared" si="4662"/>
        <v>150000</v>
      </c>
      <c r="H2183" s="1597">
        <f t="shared" si="4659"/>
        <v>1</v>
      </c>
      <c r="J2183" s="1168"/>
      <c r="K2183" s="1168"/>
    </row>
    <row r="2184" spans="1:11" s="1171" customFormat="1" ht="17.100000000000001" customHeight="1">
      <c r="A2184" s="1652"/>
      <c r="B2184" s="1205"/>
      <c r="C2184" s="2594" t="s">
        <v>698</v>
      </c>
      <c r="D2184" s="2595"/>
      <c r="E2184" s="2281">
        <f t="shared" si="4662"/>
        <v>150000</v>
      </c>
      <c r="F2184" s="2281">
        <f t="shared" si="4662"/>
        <v>150000</v>
      </c>
      <c r="G2184" s="2281">
        <f t="shared" si="4662"/>
        <v>150000</v>
      </c>
      <c r="H2184" s="2282">
        <f t="shared" si="4659"/>
        <v>1</v>
      </c>
      <c r="J2184" s="1168"/>
      <c r="K2184" s="1168"/>
    </row>
    <row r="2185" spans="1:11" s="1171" customFormat="1" ht="42.75" customHeight="1" thickBot="1">
      <c r="A2185" s="1652"/>
      <c r="B2185" s="1205"/>
      <c r="C2185" s="2272" t="s">
        <v>484</v>
      </c>
      <c r="D2185" s="1266" t="s">
        <v>848</v>
      </c>
      <c r="E2185" s="1582">
        <v>150000</v>
      </c>
      <c r="F2185" s="2283">
        <v>150000</v>
      </c>
      <c r="G2185" s="2283">
        <v>150000</v>
      </c>
      <c r="H2185" s="2284">
        <f t="shared" si="4659"/>
        <v>1</v>
      </c>
      <c r="J2185" s="1168"/>
      <c r="K2185" s="1168"/>
    </row>
    <row r="2186" spans="1:11" s="1171" customFormat="1" ht="17.100000000000001" customHeight="1" thickBot="1">
      <c r="A2186" s="1193"/>
      <c r="B2186" s="1281" t="s">
        <v>1054</v>
      </c>
      <c r="C2186" s="1282"/>
      <c r="D2186" s="1283" t="s">
        <v>390</v>
      </c>
      <c r="E2186" s="1284">
        <f t="shared" ref="E2186:G2186" si="4663">E2187</f>
        <v>2204327</v>
      </c>
      <c r="F2186" s="1284">
        <f t="shared" si="4663"/>
        <v>1798692</v>
      </c>
      <c r="G2186" s="1284">
        <f t="shared" si="4663"/>
        <v>1797489</v>
      </c>
      <c r="H2186" s="1285">
        <f t="shared" si="4659"/>
        <v>0.9993311806579448</v>
      </c>
      <c r="J2186" s="1168"/>
      <c r="K2186" s="1168"/>
    </row>
    <row r="2187" spans="1:11" s="1171" customFormat="1" ht="17.100000000000001" customHeight="1">
      <c r="A2187" s="1193"/>
      <c r="B2187" s="1205"/>
      <c r="C2187" s="2590" t="s">
        <v>665</v>
      </c>
      <c r="D2187" s="2590"/>
      <c r="E2187" s="1199">
        <f>E2188+E2213+E2217</f>
        <v>2204327</v>
      </c>
      <c r="F2187" s="1199">
        <f t="shared" ref="F2187:G2187" si="4664">F2188+F2213+F2217</f>
        <v>1798692</v>
      </c>
      <c r="G2187" s="1199">
        <f t="shared" si="4664"/>
        <v>1797489</v>
      </c>
      <c r="H2187" s="1200">
        <f t="shared" si="4659"/>
        <v>0.9993311806579448</v>
      </c>
      <c r="J2187" s="1168"/>
      <c r="K2187" s="1168"/>
    </row>
    <row r="2188" spans="1:11" s="1171" customFormat="1" ht="17.100000000000001" customHeight="1">
      <c r="A2188" s="1193"/>
      <c r="B2188" s="1205"/>
      <c r="C2188" s="2614" t="s">
        <v>666</v>
      </c>
      <c r="D2188" s="2614"/>
      <c r="E2188" s="2285">
        <f t="shared" ref="E2188:G2188" si="4665">E2189+E2196</f>
        <v>1197786</v>
      </c>
      <c r="F2188" s="2285">
        <f t="shared" si="4665"/>
        <v>1315676</v>
      </c>
      <c r="G2188" s="2285">
        <f t="shared" si="4665"/>
        <v>1314477</v>
      </c>
      <c r="H2188" s="2280">
        <f t="shared" si="4659"/>
        <v>0.99908868140788465</v>
      </c>
      <c r="J2188" s="1168"/>
      <c r="K2188" s="1168"/>
    </row>
    <row r="2189" spans="1:11" s="1171" customFormat="1" ht="17.100000000000001" customHeight="1">
      <c r="A2189" s="1193"/>
      <c r="B2189" s="1205"/>
      <c r="C2189" s="2613" t="s">
        <v>667</v>
      </c>
      <c r="D2189" s="2613"/>
      <c r="E2189" s="2286">
        <f t="shared" ref="E2189:G2189" si="4666">SUM(E2190:E2194)</f>
        <v>939543</v>
      </c>
      <c r="F2189" s="2286">
        <f t="shared" si="4666"/>
        <v>981409</v>
      </c>
      <c r="G2189" s="2286">
        <f t="shared" si="4666"/>
        <v>981041</v>
      </c>
      <c r="H2189" s="2287">
        <f t="shared" si="4659"/>
        <v>0.99962502891251248</v>
      </c>
      <c r="J2189" s="1168"/>
      <c r="K2189" s="1168"/>
    </row>
    <row r="2190" spans="1:11" s="1171" customFormat="1" ht="17.100000000000001" customHeight="1">
      <c r="A2190" s="1193"/>
      <c r="B2190" s="1205"/>
      <c r="C2190" s="2288" t="s">
        <v>459</v>
      </c>
      <c r="D2190" s="2289" t="s">
        <v>668</v>
      </c>
      <c r="E2190" s="2290">
        <v>720642</v>
      </c>
      <c r="F2190" s="2290">
        <v>763068</v>
      </c>
      <c r="G2190" s="2290">
        <v>762719</v>
      </c>
      <c r="H2190" s="2291">
        <f t="shared" si="4659"/>
        <v>0.99954263578082159</v>
      </c>
      <c r="J2190" s="1168"/>
      <c r="K2190" s="1168"/>
    </row>
    <row r="2191" spans="1:11" s="1171" customFormat="1" ht="17.100000000000001" customHeight="1">
      <c r="A2191" s="1193"/>
      <c r="B2191" s="1205"/>
      <c r="C2191" s="2288" t="s">
        <v>460</v>
      </c>
      <c r="D2191" s="2289" t="s">
        <v>669</v>
      </c>
      <c r="E2191" s="2290">
        <v>52934</v>
      </c>
      <c r="F2191" s="2290">
        <v>50523</v>
      </c>
      <c r="G2191" s="2290">
        <v>50521</v>
      </c>
      <c r="H2191" s="2291">
        <f t="shared" si="4659"/>
        <v>0.99996041406883995</v>
      </c>
      <c r="J2191" s="1168"/>
      <c r="K2191" s="1168"/>
    </row>
    <row r="2192" spans="1:11" s="1171" customFormat="1" ht="17.100000000000001" customHeight="1">
      <c r="A2192" s="1193"/>
      <c r="B2192" s="1205"/>
      <c r="C2192" s="2288" t="s">
        <v>461</v>
      </c>
      <c r="D2192" s="2289" t="s">
        <v>670</v>
      </c>
      <c r="E2192" s="2290">
        <v>139453</v>
      </c>
      <c r="F2192" s="2290">
        <v>139090</v>
      </c>
      <c r="G2192" s="2290">
        <v>139083</v>
      </c>
      <c r="H2192" s="2291">
        <f t="shared" si="4659"/>
        <v>0.99994967287367886</v>
      </c>
      <c r="J2192" s="1168"/>
      <c r="K2192" s="1168"/>
    </row>
    <row r="2193" spans="1:11" s="1171" customFormat="1" ht="29.25" customHeight="1">
      <c r="A2193" s="1193"/>
      <c r="B2193" s="1205"/>
      <c r="C2193" s="2288" t="s">
        <v>462</v>
      </c>
      <c r="D2193" s="2289" t="s">
        <v>671</v>
      </c>
      <c r="E2193" s="2290">
        <v>14204</v>
      </c>
      <c r="F2193" s="2290">
        <v>12592</v>
      </c>
      <c r="G2193" s="2290">
        <v>12582</v>
      </c>
      <c r="H2193" s="2291">
        <f t="shared" si="4659"/>
        <v>0.99920584498094023</v>
      </c>
      <c r="J2193" s="1168"/>
      <c r="K2193" s="1168"/>
    </row>
    <row r="2194" spans="1:11" s="1171" customFormat="1" ht="17.100000000000001" customHeight="1">
      <c r="A2194" s="1193"/>
      <c r="B2194" s="1205"/>
      <c r="C2194" s="2288" t="s">
        <v>478</v>
      </c>
      <c r="D2194" s="2289" t="s">
        <v>672</v>
      </c>
      <c r="E2194" s="2290">
        <v>12310</v>
      </c>
      <c r="F2194" s="2290">
        <v>16136</v>
      </c>
      <c r="G2194" s="2290">
        <v>16136</v>
      </c>
      <c r="H2194" s="2291">
        <f t="shared" si="4659"/>
        <v>1</v>
      </c>
      <c r="J2194" s="1168"/>
      <c r="K2194" s="1168"/>
    </row>
    <row r="2195" spans="1:11" s="1171" customFormat="1" ht="17.100000000000001" customHeight="1">
      <c r="A2195" s="1193"/>
      <c r="B2195" s="1205"/>
      <c r="C2195" s="1238"/>
      <c r="D2195" s="1238"/>
      <c r="E2195" s="1215"/>
      <c r="F2195" s="1215"/>
      <c r="G2195" s="1215"/>
      <c r="H2195" s="1216"/>
      <c r="J2195" s="1168"/>
      <c r="K2195" s="1168"/>
    </row>
    <row r="2196" spans="1:11" s="1171" customFormat="1" ht="17.100000000000001" customHeight="1">
      <c r="A2196" s="1193"/>
      <c r="B2196" s="1205"/>
      <c r="C2196" s="2615" t="s">
        <v>673</v>
      </c>
      <c r="D2196" s="2615"/>
      <c r="E2196" s="2292">
        <f t="shared" ref="E2196:G2196" si="4667">SUM(E2197:E2211)</f>
        <v>258243</v>
      </c>
      <c r="F2196" s="2292">
        <f t="shared" si="4667"/>
        <v>334267</v>
      </c>
      <c r="G2196" s="2292">
        <f t="shared" si="4667"/>
        <v>333436</v>
      </c>
      <c r="H2196" s="2293">
        <f t="shared" ref="H2196:H2211" si="4668">G2196/F2196</f>
        <v>0.9975139633885487</v>
      </c>
      <c r="J2196" s="1168"/>
      <c r="K2196" s="1168"/>
    </row>
    <row r="2197" spans="1:11" s="1171" customFormat="1" ht="17.100000000000001" customHeight="1">
      <c r="A2197" s="1193"/>
      <c r="B2197" s="1205"/>
      <c r="C2197" s="2294" t="s">
        <v>509</v>
      </c>
      <c r="D2197" s="2295" t="s">
        <v>724</v>
      </c>
      <c r="E2197" s="2290">
        <v>10000</v>
      </c>
      <c r="F2197" s="2290">
        <v>19055</v>
      </c>
      <c r="G2197" s="2290">
        <v>19043</v>
      </c>
      <c r="H2197" s="2291">
        <f t="shared" si="4668"/>
        <v>0.99937024403043817</v>
      </c>
      <c r="J2197" s="1168"/>
      <c r="K2197" s="1168"/>
    </row>
    <row r="2198" spans="1:11" s="1171" customFormat="1" ht="17.100000000000001" customHeight="1">
      <c r="A2198" s="1193"/>
      <c r="B2198" s="1205"/>
      <c r="C2198" s="2288" t="s">
        <v>463</v>
      </c>
      <c r="D2198" s="2289" t="s">
        <v>675</v>
      </c>
      <c r="E2198" s="2290">
        <v>48600</v>
      </c>
      <c r="F2198" s="2290">
        <v>58322</v>
      </c>
      <c r="G2198" s="2290">
        <v>58319</v>
      </c>
      <c r="H2198" s="2291">
        <f t="shared" si="4668"/>
        <v>0.99994856143479305</v>
      </c>
      <c r="J2198" s="1168"/>
      <c r="K2198" s="1168"/>
    </row>
    <row r="2199" spans="1:11" s="1171" customFormat="1" ht="17.100000000000001" customHeight="1">
      <c r="A2199" s="1193"/>
      <c r="B2199" s="1205"/>
      <c r="C2199" s="2288" t="s">
        <v>480</v>
      </c>
      <c r="D2199" s="2289" t="s">
        <v>676</v>
      </c>
      <c r="E2199" s="2290">
        <v>2500</v>
      </c>
      <c r="F2199" s="2290">
        <v>5500</v>
      </c>
      <c r="G2199" s="2290">
        <v>5498</v>
      </c>
      <c r="H2199" s="2291">
        <f t="shared" si="4668"/>
        <v>0.99963636363636366</v>
      </c>
      <c r="J2199" s="1168"/>
      <c r="K2199" s="1168"/>
    </row>
    <row r="2200" spans="1:11" s="1171" customFormat="1" ht="17.100000000000001" customHeight="1">
      <c r="A2200" s="1193"/>
      <c r="B2200" s="1205"/>
      <c r="C2200" s="2288" t="s">
        <v>483</v>
      </c>
      <c r="D2200" s="2289" t="s">
        <v>826</v>
      </c>
      <c r="E2200" s="2290">
        <v>0</v>
      </c>
      <c r="F2200" s="2290">
        <v>200</v>
      </c>
      <c r="G2200" s="2290">
        <v>200</v>
      </c>
      <c r="H2200" s="2291">
        <f t="shared" si="4668"/>
        <v>1</v>
      </c>
      <c r="J2200" s="1168"/>
      <c r="K2200" s="1168"/>
    </row>
    <row r="2201" spans="1:11" s="1171" customFormat="1" ht="17.100000000000001" customHeight="1">
      <c r="A2201" s="1193"/>
      <c r="B2201" s="1205"/>
      <c r="C2201" s="2288" t="s">
        <v>464</v>
      </c>
      <c r="D2201" s="2289" t="s">
        <v>677</v>
      </c>
      <c r="E2201" s="2290">
        <v>48000</v>
      </c>
      <c r="F2201" s="2290">
        <v>39007</v>
      </c>
      <c r="G2201" s="2290">
        <v>39006</v>
      </c>
      <c r="H2201" s="2291">
        <f t="shared" si="4668"/>
        <v>0.99997436357576841</v>
      </c>
      <c r="J2201" s="1168"/>
      <c r="K2201" s="1168"/>
    </row>
    <row r="2202" spans="1:11" s="1171" customFormat="1" ht="17.100000000000001" customHeight="1">
      <c r="A2202" s="1193"/>
      <c r="B2202" s="1205"/>
      <c r="C2202" s="2288" t="s">
        <v>465</v>
      </c>
      <c r="D2202" s="2289" t="s">
        <v>678</v>
      </c>
      <c r="E2202" s="2290">
        <v>16867</v>
      </c>
      <c r="F2202" s="2290">
        <v>16541</v>
      </c>
      <c r="G2202" s="2290">
        <v>16541</v>
      </c>
      <c r="H2202" s="2291">
        <f t="shared" si="4668"/>
        <v>1</v>
      </c>
      <c r="J2202" s="1168"/>
      <c r="K2202" s="1168"/>
    </row>
    <row r="2203" spans="1:11" s="1171" customFormat="1" ht="17.100000000000001" customHeight="1">
      <c r="A2203" s="1193"/>
      <c r="B2203" s="1205"/>
      <c r="C2203" s="2288" t="s">
        <v>466</v>
      </c>
      <c r="D2203" s="2289" t="s">
        <v>679</v>
      </c>
      <c r="E2203" s="2290">
        <v>2000</v>
      </c>
      <c r="F2203" s="2290">
        <v>1132</v>
      </c>
      <c r="G2203" s="2290">
        <v>1132</v>
      </c>
      <c r="H2203" s="2291">
        <f t="shared" si="4668"/>
        <v>1</v>
      </c>
      <c r="J2203" s="1168"/>
      <c r="K2203" s="1168"/>
    </row>
    <row r="2204" spans="1:11" s="1171" customFormat="1" ht="17.100000000000001" customHeight="1">
      <c r="A2204" s="1193"/>
      <c r="B2204" s="1205"/>
      <c r="C2204" s="2288" t="s">
        <v>467</v>
      </c>
      <c r="D2204" s="2289" t="s">
        <v>680</v>
      </c>
      <c r="E2204" s="2290">
        <v>28438</v>
      </c>
      <c r="F2204" s="2290">
        <v>87292</v>
      </c>
      <c r="G2204" s="2290">
        <v>86485</v>
      </c>
      <c r="H2204" s="2291">
        <f t="shared" si="4668"/>
        <v>0.99075516656738305</v>
      </c>
      <c r="J2204" s="1168"/>
      <c r="K2204" s="1168"/>
    </row>
    <row r="2205" spans="1:11" s="1171" customFormat="1" ht="16.5" customHeight="1">
      <c r="A2205" s="1193"/>
      <c r="B2205" s="1205"/>
      <c r="C2205" s="2288" t="s">
        <v>468</v>
      </c>
      <c r="D2205" s="2289" t="s">
        <v>681</v>
      </c>
      <c r="E2205" s="2290">
        <v>4200</v>
      </c>
      <c r="F2205" s="2290">
        <v>4868</v>
      </c>
      <c r="G2205" s="2290">
        <v>4864</v>
      </c>
      <c r="H2205" s="2291">
        <f t="shared" si="4668"/>
        <v>0.9991783073130649</v>
      </c>
      <c r="J2205" s="1168"/>
      <c r="K2205" s="1168"/>
    </row>
    <row r="2206" spans="1:11" s="1171" customFormat="1" ht="24" customHeight="1">
      <c r="A2206" s="1193"/>
      <c r="B2206" s="1205"/>
      <c r="C2206" s="2288" t="s">
        <v>683</v>
      </c>
      <c r="D2206" s="2289" t="s">
        <v>684</v>
      </c>
      <c r="E2206" s="2290">
        <v>66757</v>
      </c>
      <c r="F2206" s="2290">
        <v>68610</v>
      </c>
      <c r="G2206" s="2290">
        <v>68609</v>
      </c>
      <c r="H2206" s="2291">
        <f t="shared" si="4668"/>
        <v>0.99998542486518005</v>
      </c>
      <c r="J2206" s="1168"/>
      <c r="K2206" s="1168"/>
    </row>
    <row r="2207" spans="1:11" s="1171" customFormat="1" ht="17.100000000000001" customHeight="1">
      <c r="A2207" s="1193"/>
      <c r="B2207" s="1205"/>
      <c r="C2207" s="2288" t="s">
        <v>477</v>
      </c>
      <c r="D2207" s="2289" t="s">
        <v>685</v>
      </c>
      <c r="E2207" s="2290">
        <v>1000</v>
      </c>
      <c r="F2207" s="2290">
        <v>1076</v>
      </c>
      <c r="G2207" s="2290">
        <v>1075</v>
      </c>
      <c r="H2207" s="2291">
        <f t="shared" si="4668"/>
        <v>0.99907063197026025</v>
      </c>
      <c r="J2207" s="1168"/>
      <c r="K2207" s="1168"/>
    </row>
    <row r="2208" spans="1:11" s="1171" customFormat="1" ht="17.100000000000001" customHeight="1">
      <c r="A2208" s="1193"/>
      <c r="B2208" s="1205"/>
      <c r="C2208" s="2288" t="s">
        <v>486</v>
      </c>
      <c r="D2208" s="2289" t="s">
        <v>686</v>
      </c>
      <c r="E2208" s="2290">
        <v>4700</v>
      </c>
      <c r="F2208" s="2290">
        <v>6675</v>
      </c>
      <c r="G2208" s="2290">
        <v>6675</v>
      </c>
      <c r="H2208" s="2291">
        <f t="shared" si="4668"/>
        <v>1</v>
      </c>
      <c r="J2208" s="1168"/>
      <c r="K2208" s="1168"/>
    </row>
    <row r="2209" spans="1:11" s="1171" customFormat="1" ht="17.100000000000001" customHeight="1">
      <c r="A2209" s="1193"/>
      <c r="B2209" s="1205"/>
      <c r="C2209" s="2288" t="s">
        <v>469</v>
      </c>
      <c r="D2209" s="2289" t="s">
        <v>687</v>
      </c>
      <c r="E2209" s="2290">
        <v>20157</v>
      </c>
      <c r="F2209" s="2290">
        <v>21081</v>
      </c>
      <c r="G2209" s="2290">
        <v>21081</v>
      </c>
      <c r="H2209" s="2291">
        <f t="shared" si="4668"/>
        <v>1</v>
      </c>
      <c r="J2209" s="1168"/>
      <c r="K2209" s="1168"/>
    </row>
    <row r="2210" spans="1:11" s="1171" customFormat="1" ht="17.100000000000001" customHeight="1">
      <c r="A2210" s="1193"/>
      <c r="B2210" s="1205"/>
      <c r="C2210" s="2288" t="s">
        <v>470</v>
      </c>
      <c r="D2210" s="2289" t="s">
        <v>688</v>
      </c>
      <c r="E2210" s="2290">
        <v>2674</v>
      </c>
      <c r="F2210" s="2290">
        <v>2674</v>
      </c>
      <c r="G2210" s="2290">
        <v>2674</v>
      </c>
      <c r="H2210" s="2291">
        <f t="shared" si="4668"/>
        <v>1</v>
      </c>
      <c r="J2210" s="1168"/>
      <c r="K2210" s="1168"/>
    </row>
    <row r="2211" spans="1:11" s="1171" customFormat="1" ht="21.75" customHeight="1">
      <c r="A2211" s="1193"/>
      <c r="B2211" s="1205"/>
      <c r="C2211" s="2288" t="s">
        <v>482</v>
      </c>
      <c r="D2211" s="2289" t="s">
        <v>694</v>
      </c>
      <c r="E2211" s="2290">
        <v>2350</v>
      </c>
      <c r="F2211" s="2290">
        <v>2234</v>
      </c>
      <c r="G2211" s="2290">
        <v>2234</v>
      </c>
      <c r="H2211" s="2291">
        <f t="shared" si="4668"/>
        <v>1</v>
      </c>
      <c r="J2211" s="1168"/>
      <c r="K2211" s="1168"/>
    </row>
    <row r="2212" spans="1:11" s="1171" customFormat="1" ht="17.100000000000001" customHeight="1">
      <c r="A2212" s="1193"/>
      <c r="B2212" s="1205"/>
      <c r="C2212" s="1607"/>
      <c r="D2212" s="1398"/>
      <c r="E2212" s="1399"/>
      <c r="F2212" s="1399"/>
      <c r="G2212" s="1399"/>
      <c r="H2212" s="1400"/>
      <c r="J2212" s="1168"/>
      <c r="K2212" s="1168"/>
    </row>
    <row r="2213" spans="1:11" s="1171" customFormat="1" ht="17.100000000000001" customHeight="1">
      <c r="A2213" s="1193"/>
      <c r="B2213" s="1205"/>
      <c r="C2213" s="2607" t="s">
        <v>695</v>
      </c>
      <c r="D2213" s="2607"/>
      <c r="E2213" s="1221">
        <f>SUM(E2214:E2215)</f>
        <v>42841</v>
      </c>
      <c r="F2213" s="1221">
        <f t="shared" ref="F2213:G2213" si="4669">SUM(F2214:F2215)</f>
        <v>43905</v>
      </c>
      <c r="G2213" s="1221">
        <f t="shared" si="4669"/>
        <v>43902</v>
      </c>
      <c r="H2213" s="1222">
        <f>G2213/F2213</f>
        <v>0.99993167065254529</v>
      </c>
      <c r="J2213" s="1168"/>
      <c r="K2213" s="1168"/>
    </row>
    <row r="2214" spans="1:11" s="1171" customFormat="1" ht="18" customHeight="1">
      <c r="A2214" s="1193"/>
      <c r="B2214" s="1205"/>
      <c r="C2214" s="2296" t="s">
        <v>458</v>
      </c>
      <c r="D2214" s="2297" t="s">
        <v>696</v>
      </c>
      <c r="E2214" s="2298">
        <v>42841</v>
      </c>
      <c r="F2214" s="2298">
        <v>43830</v>
      </c>
      <c r="G2214" s="2298">
        <v>43828</v>
      </c>
      <c r="H2214" s="2299">
        <f>G2214/F2214</f>
        <v>0.99995436915354785</v>
      </c>
      <c r="J2214" s="1168"/>
      <c r="K2214" s="1168"/>
    </row>
    <row r="2215" spans="1:11" s="1171" customFormat="1" ht="18" customHeight="1">
      <c r="A2215" s="1193"/>
      <c r="B2215" s="1205"/>
      <c r="C2215" s="2300" t="s">
        <v>479</v>
      </c>
      <c r="D2215" s="2301" t="s">
        <v>854</v>
      </c>
      <c r="E2215" s="2298">
        <v>0</v>
      </c>
      <c r="F2215" s="2298">
        <v>75</v>
      </c>
      <c r="G2215" s="2298">
        <v>74</v>
      </c>
      <c r="H2215" s="2299">
        <f>G2215/F2215</f>
        <v>0.98666666666666669</v>
      </c>
      <c r="J2215" s="1168"/>
      <c r="K2215" s="1168"/>
    </row>
    <row r="2216" spans="1:11" s="1171" customFormat="1" ht="18" customHeight="1">
      <c r="A2216" s="1193"/>
      <c r="B2216" s="1205"/>
      <c r="C2216" s="2608"/>
      <c r="D2216" s="2609"/>
      <c r="E2216" s="2298"/>
      <c r="F2216" s="2298"/>
      <c r="G2216" s="2298"/>
      <c r="H2216" s="2299"/>
      <c r="J2216" s="1168"/>
      <c r="K2216" s="1168"/>
    </row>
    <row r="2217" spans="1:11" s="1171" customFormat="1" ht="18" customHeight="1">
      <c r="A2217" s="1193"/>
      <c r="B2217" s="1205"/>
      <c r="C2217" s="2610" t="s">
        <v>708</v>
      </c>
      <c r="D2217" s="2611"/>
      <c r="E2217" s="2285">
        <f>E2218+E2219</f>
        <v>963700</v>
      </c>
      <c r="F2217" s="2285">
        <f t="shared" ref="F2217:G2217" si="4670">F2218+F2219</f>
        <v>439111</v>
      </c>
      <c r="G2217" s="2285">
        <f t="shared" si="4670"/>
        <v>439110</v>
      </c>
      <c r="H2217" s="2280">
        <f t="shared" ref="H2217:H2228" si="4671">G2217/F2217</f>
        <v>0.99999772267148856</v>
      </c>
      <c r="J2217" s="1168"/>
      <c r="K2217" s="1168"/>
    </row>
    <row r="2218" spans="1:11" s="1171" customFormat="1" ht="18" customHeight="1">
      <c r="A2218" s="1193"/>
      <c r="B2218" s="1205"/>
      <c r="C2218" s="2302" t="s">
        <v>766</v>
      </c>
      <c r="D2218" s="2303" t="s">
        <v>680</v>
      </c>
      <c r="E2218" s="2285">
        <v>819145</v>
      </c>
      <c r="F2218" s="2285">
        <v>373244</v>
      </c>
      <c r="G2218" s="2285">
        <v>373243</v>
      </c>
      <c r="H2218" s="2280">
        <f t="shared" si="4671"/>
        <v>0.99999732078747416</v>
      </c>
      <c r="J2218" s="1168"/>
      <c r="K2218" s="1168"/>
    </row>
    <row r="2219" spans="1:11" s="1171" customFormat="1" ht="18" customHeight="1" thickBot="1">
      <c r="A2219" s="1193"/>
      <c r="B2219" s="1205"/>
      <c r="C2219" s="1871" t="s">
        <v>731</v>
      </c>
      <c r="D2219" s="2304" t="s">
        <v>680</v>
      </c>
      <c r="E2219" s="1516">
        <v>144555</v>
      </c>
      <c r="F2219" s="1516">
        <v>65867</v>
      </c>
      <c r="G2219" s="1516">
        <v>65867</v>
      </c>
      <c r="H2219" s="1517">
        <f t="shared" si="4671"/>
        <v>1</v>
      </c>
      <c r="J2219" s="1168"/>
      <c r="K2219" s="1168"/>
    </row>
    <row r="2220" spans="1:11" s="1171" customFormat="1" ht="17.100000000000001" customHeight="1" thickBot="1">
      <c r="A2220" s="1193"/>
      <c r="B2220" s="1281" t="s">
        <v>1055</v>
      </c>
      <c r="C2220" s="1282"/>
      <c r="D2220" s="1283" t="s">
        <v>53</v>
      </c>
      <c r="E2220" s="1284">
        <f t="shared" ref="E2220:G2220" si="4672">E2221</f>
        <v>5000</v>
      </c>
      <c r="F2220" s="1284">
        <f t="shared" si="4672"/>
        <v>42000</v>
      </c>
      <c r="G2220" s="1284">
        <f t="shared" si="4672"/>
        <v>41949</v>
      </c>
      <c r="H2220" s="1285">
        <f t="shared" si="4671"/>
        <v>0.99878571428571428</v>
      </c>
      <c r="J2220" s="1168"/>
      <c r="K2220" s="1168"/>
    </row>
    <row r="2221" spans="1:11" s="1171" customFormat="1" ht="23.25" customHeight="1">
      <c r="A2221" s="1193"/>
      <c r="B2221" s="1205"/>
      <c r="C2221" s="2590" t="s">
        <v>665</v>
      </c>
      <c r="D2221" s="2590"/>
      <c r="E2221" s="1199">
        <f>E2222+E2230</f>
        <v>5000</v>
      </c>
      <c r="F2221" s="1199">
        <f t="shared" ref="F2221:G2221" si="4673">F2222+F2230</f>
        <v>42000</v>
      </c>
      <c r="G2221" s="1199">
        <f t="shared" si="4673"/>
        <v>41949</v>
      </c>
      <c r="H2221" s="1200">
        <f t="shared" si="4671"/>
        <v>0.99878571428571428</v>
      </c>
      <c r="J2221" s="1168"/>
      <c r="K2221" s="1168"/>
    </row>
    <row r="2222" spans="1:11" s="1171" customFormat="1" ht="16.5" customHeight="1">
      <c r="A2222" s="1193"/>
      <c r="B2222" s="1205"/>
      <c r="C2222" s="2612" t="s">
        <v>666</v>
      </c>
      <c r="D2222" s="2612"/>
      <c r="E2222" s="2290">
        <f>E2226+E2223</f>
        <v>0</v>
      </c>
      <c r="F2222" s="2290">
        <f t="shared" ref="F2222:G2222" si="4674">F2226+F2223</f>
        <v>37000</v>
      </c>
      <c r="G2222" s="2290">
        <f t="shared" si="4674"/>
        <v>36949</v>
      </c>
      <c r="H2222" s="2291">
        <f t="shared" si="4671"/>
        <v>0.9986216216216216</v>
      </c>
      <c r="J2222" s="1168"/>
      <c r="K2222" s="1168"/>
    </row>
    <row r="2223" spans="1:11" s="1171" customFormat="1" ht="12" hidden="1" customHeight="1">
      <c r="A2223" s="1193"/>
      <c r="B2223" s="1205"/>
      <c r="C2223" s="2613" t="s">
        <v>667</v>
      </c>
      <c r="D2223" s="2613"/>
      <c r="E2223" s="2290">
        <f>E2224</f>
        <v>0</v>
      </c>
      <c r="F2223" s="2290"/>
      <c r="G2223" s="2290"/>
      <c r="H2223" s="2291" t="e">
        <f t="shared" si="4671"/>
        <v>#DIV/0!</v>
      </c>
      <c r="J2223" s="1168"/>
      <c r="K2223" s="1168"/>
    </row>
    <row r="2224" spans="1:11" s="1171" customFormat="1" ht="19.5" hidden="1" customHeight="1">
      <c r="A2224" s="1193"/>
      <c r="B2224" s="1205"/>
      <c r="C2224" s="2305" t="s">
        <v>478</v>
      </c>
      <c r="D2224" s="2306" t="s">
        <v>672</v>
      </c>
      <c r="E2224" s="2307">
        <v>0</v>
      </c>
      <c r="F2224" s="2307"/>
      <c r="G2224" s="2307"/>
      <c r="H2224" s="2308" t="e">
        <f t="shared" si="4671"/>
        <v>#DIV/0!</v>
      </c>
      <c r="J2224" s="1168"/>
      <c r="K2224" s="1168"/>
    </row>
    <row r="2225" spans="1:11" s="1171" customFormat="1" ht="13.5" hidden="1" customHeight="1">
      <c r="A2225" s="1193"/>
      <c r="B2225" s="1205"/>
      <c r="C2225" s="2309"/>
      <c r="D2225" s="2309"/>
      <c r="E2225" s="2307"/>
      <c r="F2225" s="2307"/>
      <c r="G2225" s="2307"/>
      <c r="H2225" s="2308" t="e">
        <f t="shared" si="4671"/>
        <v>#DIV/0!</v>
      </c>
      <c r="J2225" s="1168"/>
      <c r="K2225" s="1168"/>
    </row>
    <row r="2226" spans="1:11" s="1171" customFormat="1" ht="20.25" customHeight="1">
      <c r="A2226" s="1193"/>
      <c r="B2226" s="1205"/>
      <c r="C2226" s="2591" t="s">
        <v>673</v>
      </c>
      <c r="D2226" s="2591"/>
      <c r="E2226" s="2290">
        <f>SUM(E2227:E2228)</f>
        <v>0</v>
      </c>
      <c r="F2226" s="2290">
        <f t="shared" ref="F2226:G2226" si="4675">SUM(F2227:F2228)</f>
        <v>37000</v>
      </c>
      <c r="G2226" s="2290">
        <f t="shared" si="4675"/>
        <v>36949</v>
      </c>
      <c r="H2226" s="2291">
        <f t="shared" si="4671"/>
        <v>0.9986216216216216</v>
      </c>
      <c r="J2226" s="1168"/>
      <c r="K2226" s="1168"/>
    </row>
    <row r="2227" spans="1:11" s="1171" customFormat="1" ht="13.5" hidden="1" customHeight="1">
      <c r="A2227" s="1193"/>
      <c r="B2227" s="1205"/>
      <c r="C2227" s="2310" t="s">
        <v>463</v>
      </c>
      <c r="D2227" s="2311" t="s">
        <v>675</v>
      </c>
      <c r="E2227" s="2312">
        <v>0</v>
      </c>
      <c r="F2227" s="2312"/>
      <c r="G2227" s="2312"/>
      <c r="H2227" s="2313" t="e">
        <f t="shared" si="4671"/>
        <v>#DIV/0!</v>
      </c>
      <c r="J2227" s="1168"/>
      <c r="K2227" s="1168"/>
    </row>
    <row r="2228" spans="1:11" s="1171" customFormat="1" ht="15.75" customHeight="1">
      <c r="A2228" s="1193"/>
      <c r="B2228" s="1205"/>
      <c r="C2228" s="2314" t="s">
        <v>467</v>
      </c>
      <c r="D2228" s="1800" t="s">
        <v>680</v>
      </c>
      <c r="E2228" s="2290">
        <v>0</v>
      </c>
      <c r="F2228" s="2279">
        <v>37000</v>
      </c>
      <c r="G2228" s="2279">
        <v>36949</v>
      </c>
      <c r="H2228" s="2315">
        <f t="shared" si="4671"/>
        <v>0.9986216216216216</v>
      </c>
      <c r="J2228" s="1168"/>
      <c r="K2228" s="1168"/>
    </row>
    <row r="2229" spans="1:11" s="1171" customFormat="1" ht="15.75" customHeight="1">
      <c r="A2229" s="1193"/>
      <c r="B2229" s="1205"/>
      <c r="C2229" s="2316"/>
      <c r="D2229" s="1800"/>
      <c r="E2229" s="2290"/>
      <c r="F2229" s="2279"/>
      <c r="G2229" s="2279"/>
      <c r="H2229" s="2315"/>
      <c r="J2229" s="1168"/>
      <c r="K2229" s="1168"/>
    </row>
    <row r="2230" spans="1:11" s="1171" customFormat="1" ht="17.100000000000001" customHeight="1">
      <c r="A2230" s="1193"/>
      <c r="B2230" s="1205"/>
      <c r="C2230" s="2592" t="s">
        <v>742</v>
      </c>
      <c r="D2230" s="2593"/>
      <c r="E2230" s="2317">
        <f>E2231</f>
        <v>5000</v>
      </c>
      <c r="F2230" s="2317">
        <f t="shared" ref="F2230:G2230" si="4676">F2231</f>
        <v>5000</v>
      </c>
      <c r="G2230" s="2317">
        <f t="shared" si="4676"/>
        <v>5000</v>
      </c>
      <c r="H2230" s="2318">
        <f t="shared" ref="H2230:H2242" si="4677">G2230/F2230</f>
        <v>1</v>
      </c>
      <c r="J2230" s="1168"/>
      <c r="K2230" s="1168"/>
    </row>
    <row r="2231" spans="1:11" s="1171" customFormat="1" ht="54.75" customHeight="1" thickBot="1">
      <c r="A2231" s="1193"/>
      <c r="B2231" s="1205"/>
      <c r="C2231" s="2305" t="s">
        <v>96</v>
      </c>
      <c r="D2231" s="2319" t="s">
        <v>752</v>
      </c>
      <c r="E2231" s="2320">
        <v>5000</v>
      </c>
      <c r="F2231" s="2320">
        <v>5000</v>
      </c>
      <c r="G2231" s="2320">
        <v>5000</v>
      </c>
      <c r="H2231" s="2321">
        <f t="shared" si="4677"/>
        <v>1</v>
      </c>
      <c r="J2231" s="1168"/>
      <c r="K2231" s="1168"/>
    </row>
    <row r="2232" spans="1:11" s="1171" customFormat="1" ht="17.100000000000001" customHeight="1" thickBot="1">
      <c r="A2232" s="1187" t="s">
        <v>636</v>
      </c>
      <c r="B2232" s="1320"/>
      <c r="C2232" s="1321"/>
      <c r="D2232" s="1322" t="s">
        <v>1056</v>
      </c>
      <c r="E2232" s="1323">
        <f t="shared" ref="E2232:G2232" si="4678">E2233+E2237+E2260</f>
        <v>8121371</v>
      </c>
      <c r="F2232" s="1323">
        <f t="shared" si="4678"/>
        <v>4032371</v>
      </c>
      <c r="G2232" s="1323">
        <f t="shared" si="4678"/>
        <v>3380677</v>
      </c>
      <c r="H2232" s="1324">
        <f t="shared" si="4677"/>
        <v>0.83838441452931789</v>
      </c>
      <c r="J2232" s="1168"/>
      <c r="K2232" s="1168"/>
    </row>
    <row r="2233" spans="1:11" s="1171" customFormat="1" ht="17.100000000000001" customHeight="1" thickBot="1">
      <c r="A2233" s="1652"/>
      <c r="B2233" s="1281" t="s">
        <v>1057</v>
      </c>
      <c r="C2233" s="1282"/>
      <c r="D2233" s="1283" t="s">
        <v>637</v>
      </c>
      <c r="E2233" s="1412">
        <f t="shared" ref="E2233:G2235" si="4679">E2234</f>
        <v>5000000</v>
      </c>
      <c r="F2233" s="1412">
        <f t="shared" si="4679"/>
        <v>680000</v>
      </c>
      <c r="G2233" s="1412">
        <f t="shared" si="4679"/>
        <v>80000</v>
      </c>
      <c r="H2233" s="1413">
        <f t="shared" si="4677"/>
        <v>0.11764705882352941</v>
      </c>
      <c r="J2233" s="1168"/>
      <c r="K2233" s="1168"/>
    </row>
    <row r="2234" spans="1:11" s="1171" customFormat="1" ht="17.100000000000001" customHeight="1">
      <c r="A2234" s="1652"/>
      <c r="B2234" s="1205"/>
      <c r="C2234" s="2590" t="s">
        <v>697</v>
      </c>
      <c r="D2234" s="2587"/>
      <c r="E2234" s="1596">
        <f t="shared" si="4679"/>
        <v>5000000</v>
      </c>
      <c r="F2234" s="1596">
        <f t="shared" si="4679"/>
        <v>680000</v>
      </c>
      <c r="G2234" s="1596">
        <f t="shared" si="4679"/>
        <v>80000</v>
      </c>
      <c r="H2234" s="1597">
        <f t="shared" si="4677"/>
        <v>0.11764705882352941</v>
      </c>
      <c r="J2234" s="1168"/>
      <c r="K2234" s="1168"/>
    </row>
    <row r="2235" spans="1:11" s="1171" customFormat="1" ht="17.100000000000001" customHeight="1">
      <c r="A2235" s="1652"/>
      <c r="B2235" s="1205"/>
      <c r="C2235" s="2594" t="s">
        <v>698</v>
      </c>
      <c r="D2235" s="2595"/>
      <c r="E2235" s="2322">
        <f t="shared" si="4679"/>
        <v>5000000</v>
      </c>
      <c r="F2235" s="2322">
        <f t="shared" si="4679"/>
        <v>680000</v>
      </c>
      <c r="G2235" s="2322">
        <f t="shared" si="4679"/>
        <v>80000</v>
      </c>
      <c r="H2235" s="2323">
        <f t="shared" si="4677"/>
        <v>0.11764705882352941</v>
      </c>
      <c r="J2235" s="1168"/>
      <c r="K2235" s="1168"/>
    </row>
    <row r="2236" spans="1:11" s="1171" customFormat="1" ht="42" customHeight="1" thickBot="1">
      <c r="A2236" s="1652"/>
      <c r="B2236" s="1205"/>
      <c r="C2236" s="1435" t="s">
        <v>385</v>
      </c>
      <c r="D2236" s="1872" t="s">
        <v>803</v>
      </c>
      <c r="E2236" s="1582">
        <v>5000000</v>
      </c>
      <c r="F2236" s="2324">
        <v>680000</v>
      </c>
      <c r="G2236" s="2324">
        <v>80000</v>
      </c>
      <c r="H2236" s="2325">
        <f t="shared" si="4677"/>
        <v>0.11764705882352941</v>
      </c>
      <c r="J2236" s="1168"/>
      <c r="K2236" s="1168"/>
    </row>
    <row r="2237" spans="1:11" s="1171" customFormat="1" ht="17.100000000000001" customHeight="1" thickBot="1">
      <c r="A2237" s="2596"/>
      <c r="B2237" s="1281" t="s">
        <v>638</v>
      </c>
      <c r="C2237" s="2326"/>
      <c r="D2237" s="2327" t="s">
        <v>394</v>
      </c>
      <c r="E2237" s="1855">
        <f>E2238+E2257</f>
        <v>3121371</v>
      </c>
      <c r="F2237" s="1855">
        <f t="shared" ref="F2237:G2237" si="4680">F2238+F2257</f>
        <v>3292371</v>
      </c>
      <c r="G2237" s="1855">
        <f t="shared" si="4680"/>
        <v>3241456</v>
      </c>
      <c r="H2237" s="1856">
        <f t="shared" si="4677"/>
        <v>0.98453546091859023</v>
      </c>
      <c r="J2237" s="1168"/>
      <c r="K2237" s="1168"/>
    </row>
    <row r="2238" spans="1:11" s="1171" customFormat="1" ht="17.100000000000001" customHeight="1">
      <c r="A2238" s="2596"/>
      <c r="B2238" s="2328"/>
      <c r="C2238" s="2597" t="s">
        <v>665</v>
      </c>
      <c r="D2238" s="2598"/>
      <c r="E2238" s="1829">
        <f t="shared" ref="E2238:G2238" si="4681">E2239+E2248+E2253</f>
        <v>3121371</v>
      </c>
      <c r="F2238" s="1829">
        <f t="shared" si="4681"/>
        <v>3282371</v>
      </c>
      <c r="G2238" s="1829">
        <f t="shared" si="4681"/>
        <v>3231456</v>
      </c>
      <c r="H2238" s="1830">
        <f t="shared" si="4677"/>
        <v>0.9844883469906357</v>
      </c>
      <c r="J2238" s="1168"/>
      <c r="K2238" s="1168"/>
    </row>
    <row r="2239" spans="1:11" s="1171" customFormat="1" ht="17.100000000000001" customHeight="1">
      <c r="A2239" s="2596"/>
      <c r="B2239" s="1215"/>
      <c r="C2239" s="2599" t="s">
        <v>666</v>
      </c>
      <c r="D2239" s="2600"/>
      <c r="E2239" s="2329">
        <f t="shared" ref="E2239:G2239" si="4682">E2240+E2244</f>
        <v>47000</v>
      </c>
      <c r="F2239" s="2329">
        <f t="shared" si="4682"/>
        <v>35179</v>
      </c>
      <c r="G2239" s="2329">
        <f t="shared" si="4682"/>
        <v>31516</v>
      </c>
      <c r="H2239" s="2330">
        <f t="shared" si="4677"/>
        <v>0.89587538019841384</v>
      </c>
      <c r="J2239" s="1168"/>
      <c r="K2239" s="1168"/>
    </row>
    <row r="2240" spans="1:11" s="1171" customFormat="1" ht="17.100000000000001" customHeight="1">
      <c r="A2240" s="2596"/>
      <c r="B2240" s="1215"/>
      <c r="C2240" s="2601" t="s">
        <v>667</v>
      </c>
      <c r="D2240" s="2602"/>
      <c r="E2240" s="2329">
        <f t="shared" ref="E2240:G2240" si="4683">SUM(E2241:E2242)</f>
        <v>10000</v>
      </c>
      <c r="F2240" s="2329">
        <f t="shared" si="4683"/>
        <v>10000</v>
      </c>
      <c r="G2240" s="2329">
        <f t="shared" si="4683"/>
        <v>6337</v>
      </c>
      <c r="H2240" s="2330">
        <f t="shared" si="4677"/>
        <v>0.63370000000000004</v>
      </c>
      <c r="J2240" s="1168"/>
      <c r="K2240" s="1168"/>
    </row>
    <row r="2241" spans="1:11" s="1171" customFormat="1" ht="17.100000000000001" customHeight="1">
      <c r="A2241" s="2596"/>
      <c r="B2241" s="1215"/>
      <c r="C2241" s="2331" t="s">
        <v>461</v>
      </c>
      <c r="D2241" s="2332" t="s">
        <v>670</v>
      </c>
      <c r="E2241" s="2329">
        <v>8400</v>
      </c>
      <c r="F2241" s="2329">
        <v>8400</v>
      </c>
      <c r="G2241" s="2329">
        <v>6114</v>
      </c>
      <c r="H2241" s="2330">
        <f t="shared" si="4677"/>
        <v>0.72785714285714287</v>
      </c>
      <c r="J2241" s="1168"/>
      <c r="K2241" s="1168"/>
    </row>
    <row r="2242" spans="1:11" s="1171" customFormat="1" ht="17.100000000000001" customHeight="1">
      <c r="A2242" s="2596"/>
      <c r="B2242" s="1215"/>
      <c r="C2242" s="2331" t="s">
        <v>462</v>
      </c>
      <c r="D2242" s="2332" t="s">
        <v>702</v>
      </c>
      <c r="E2242" s="2329">
        <v>1600</v>
      </c>
      <c r="F2242" s="2329">
        <v>1600</v>
      </c>
      <c r="G2242" s="2329">
        <v>223</v>
      </c>
      <c r="H2242" s="2330">
        <f t="shared" si="4677"/>
        <v>0.139375</v>
      </c>
      <c r="J2242" s="1168"/>
      <c r="K2242" s="1168"/>
    </row>
    <row r="2243" spans="1:11" s="1171" customFormat="1" ht="17.100000000000001" customHeight="1">
      <c r="A2243" s="2596"/>
      <c r="B2243" s="1215"/>
      <c r="C2243" s="1607"/>
      <c r="D2243" s="2333"/>
      <c r="E2243" s="2333"/>
      <c r="F2243" s="2333"/>
      <c r="G2243" s="2333"/>
      <c r="H2243" s="2334"/>
      <c r="J2243" s="1168"/>
      <c r="K2243" s="1168"/>
    </row>
    <row r="2244" spans="1:11" s="1171" customFormat="1" ht="17.100000000000001" customHeight="1">
      <c r="A2244" s="2596"/>
      <c r="B2244" s="1215"/>
      <c r="C2244" s="2603" t="s">
        <v>673</v>
      </c>
      <c r="D2244" s="2604"/>
      <c r="E2244" s="1306">
        <f t="shared" ref="E2244:G2244" si="4684">SUM(E2245:E2246)</f>
        <v>37000</v>
      </c>
      <c r="F2244" s="1306">
        <f t="shared" si="4684"/>
        <v>25179</v>
      </c>
      <c r="G2244" s="1306">
        <f t="shared" si="4684"/>
        <v>25179</v>
      </c>
      <c r="H2244" s="1307">
        <f>G2244/F2244</f>
        <v>1</v>
      </c>
      <c r="J2244" s="1168"/>
      <c r="K2244" s="1168"/>
    </row>
    <row r="2245" spans="1:11" s="1171" customFormat="1" ht="17.100000000000001" customHeight="1">
      <c r="A2245" s="2596"/>
      <c r="B2245" s="1215"/>
      <c r="C2245" s="2331" t="s">
        <v>463</v>
      </c>
      <c r="D2245" s="2332" t="s">
        <v>675</v>
      </c>
      <c r="E2245" s="2329">
        <v>27000</v>
      </c>
      <c r="F2245" s="2329">
        <v>21099</v>
      </c>
      <c r="G2245" s="2329">
        <v>21099</v>
      </c>
      <c r="H2245" s="2330">
        <f>G2245/F2245</f>
        <v>1</v>
      </c>
      <c r="J2245" s="1168"/>
      <c r="K2245" s="1168"/>
    </row>
    <row r="2246" spans="1:11" s="1171" customFormat="1" ht="17.100000000000001" customHeight="1">
      <c r="A2246" s="2596"/>
      <c r="B2246" s="1215"/>
      <c r="C2246" s="2335" t="s">
        <v>467</v>
      </c>
      <c r="D2246" s="2336" t="s">
        <v>680</v>
      </c>
      <c r="E2246" s="2312">
        <v>10000</v>
      </c>
      <c r="F2246" s="2312">
        <v>4080</v>
      </c>
      <c r="G2246" s="2312">
        <v>4080</v>
      </c>
      <c r="H2246" s="2313">
        <f>G2246/F2246</f>
        <v>1</v>
      </c>
      <c r="J2246" s="1168"/>
      <c r="K2246" s="1168"/>
    </row>
    <row r="2247" spans="1:11" s="1171" customFormat="1" ht="17.100000000000001" customHeight="1">
      <c r="A2247" s="2596"/>
      <c r="B2247" s="1215"/>
      <c r="C2247" s="2337"/>
      <c r="D2247" s="2338"/>
      <c r="E2247" s="2338"/>
      <c r="F2247" s="2338"/>
      <c r="G2247" s="2338"/>
      <c r="H2247" s="2339"/>
      <c r="J2247" s="1168"/>
      <c r="K2247" s="1168"/>
    </row>
    <row r="2248" spans="1:11" s="1171" customFormat="1" ht="17.100000000000001" customHeight="1">
      <c r="A2248" s="2596"/>
      <c r="B2248" s="1215"/>
      <c r="C2248" s="2605" t="s">
        <v>1058</v>
      </c>
      <c r="D2248" s="2606"/>
      <c r="E2248" s="2329">
        <f t="shared" ref="E2248:G2248" si="4685">SUM(E2249:E2251)</f>
        <v>2504371</v>
      </c>
      <c r="F2248" s="2329">
        <f t="shared" si="4685"/>
        <v>2665242</v>
      </c>
      <c r="G2248" s="2329">
        <f t="shared" si="4685"/>
        <v>2619590</v>
      </c>
      <c r="H2248" s="2330">
        <f t="shared" ref="H2248:H2255" si="4686">G2248/F2248</f>
        <v>0.98287134901821294</v>
      </c>
      <c r="J2248" s="1168"/>
      <c r="K2248" s="1168"/>
    </row>
    <row r="2249" spans="1:11" s="1171" customFormat="1" ht="51.75" customHeight="1">
      <c r="A2249" s="2596"/>
      <c r="B2249" s="1215"/>
      <c r="C2249" s="2331" t="s">
        <v>96</v>
      </c>
      <c r="D2249" s="2332" t="s">
        <v>752</v>
      </c>
      <c r="E2249" s="2329">
        <v>180000</v>
      </c>
      <c r="F2249" s="2329">
        <v>238421</v>
      </c>
      <c r="G2249" s="2329">
        <v>237388</v>
      </c>
      <c r="H2249" s="2330">
        <f t="shared" si="4686"/>
        <v>0.99566732796188251</v>
      </c>
      <c r="J2249" s="1168"/>
      <c r="K2249" s="1168"/>
    </row>
    <row r="2250" spans="1:11" s="1171" customFormat="1" ht="32.25" hidden="1" customHeight="1">
      <c r="A2250" s="2596"/>
      <c r="B2250" s="1215"/>
      <c r="C2250" s="2335" t="s">
        <v>109</v>
      </c>
      <c r="D2250" s="2336" t="s">
        <v>784</v>
      </c>
      <c r="E2250" s="2312">
        <v>0</v>
      </c>
      <c r="F2250" s="2312"/>
      <c r="G2250" s="2312"/>
      <c r="H2250" s="2313" t="e">
        <f t="shared" si="4686"/>
        <v>#DIV/0!</v>
      </c>
      <c r="J2250" s="1168"/>
      <c r="K2250" s="1168"/>
    </row>
    <row r="2251" spans="1:11" s="1171" customFormat="1" ht="27.75" customHeight="1">
      <c r="A2251" s="2596"/>
      <c r="B2251" s="1215"/>
      <c r="C2251" s="2335" t="s">
        <v>1059</v>
      </c>
      <c r="D2251" s="2336" t="s">
        <v>1060</v>
      </c>
      <c r="E2251" s="2312">
        <v>2324371</v>
      </c>
      <c r="F2251" s="2312">
        <v>2426821</v>
      </c>
      <c r="G2251" s="2312">
        <v>2382202</v>
      </c>
      <c r="H2251" s="2313">
        <f t="shared" si="4686"/>
        <v>0.98161421876603172</v>
      </c>
      <c r="J2251" s="1168"/>
      <c r="K2251" s="1168"/>
    </row>
    <row r="2252" spans="1:11" s="1171" customFormat="1" ht="17.100000000000001" customHeight="1">
      <c r="A2252" s="2596"/>
      <c r="B2252" s="1215"/>
      <c r="C2252" s="2582"/>
      <c r="D2252" s="2583"/>
      <c r="E2252" s="2340"/>
      <c r="F2252" s="2340"/>
      <c r="G2252" s="2340"/>
      <c r="H2252" s="2341"/>
      <c r="J2252" s="1168"/>
      <c r="K2252" s="1168"/>
    </row>
    <row r="2253" spans="1:11" s="1171" customFormat="1" ht="17.100000000000001" customHeight="1">
      <c r="A2253" s="2596"/>
      <c r="B2253" s="1215"/>
      <c r="C2253" s="2584" t="s">
        <v>695</v>
      </c>
      <c r="D2253" s="2585"/>
      <c r="E2253" s="2290">
        <f t="shared" ref="E2253:G2253" si="4687">SUM(E2254:E2255)</f>
        <v>570000</v>
      </c>
      <c r="F2253" s="2290">
        <f t="shared" si="4687"/>
        <v>581950</v>
      </c>
      <c r="G2253" s="2290">
        <f t="shared" si="4687"/>
        <v>580350</v>
      </c>
      <c r="H2253" s="2291">
        <f t="shared" si="4686"/>
        <v>0.99725062290574795</v>
      </c>
      <c r="J2253" s="1168"/>
      <c r="K2253" s="1168"/>
    </row>
    <row r="2254" spans="1:11" s="1171" customFormat="1" ht="17.100000000000001" customHeight="1">
      <c r="A2254" s="2596"/>
      <c r="B2254" s="1215"/>
      <c r="C2254" s="2342" t="s">
        <v>958</v>
      </c>
      <c r="D2254" s="2343" t="s">
        <v>959</v>
      </c>
      <c r="E2254" s="2344">
        <v>90000</v>
      </c>
      <c r="F2254" s="2344">
        <v>104950</v>
      </c>
      <c r="G2254" s="2344">
        <v>104950</v>
      </c>
      <c r="H2254" s="2345">
        <f t="shared" si="4686"/>
        <v>1</v>
      </c>
      <c r="J2254" s="1168"/>
      <c r="K2254" s="1168"/>
    </row>
    <row r="2255" spans="1:11" ht="17.100000000000001" customHeight="1">
      <c r="A2255" s="2596"/>
      <c r="B2255" s="1215"/>
      <c r="C2255" s="2346" t="s">
        <v>836</v>
      </c>
      <c r="D2255" s="2347" t="s">
        <v>837</v>
      </c>
      <c r="E2255" s="2348">
        <v>480000</v>
      </c>
      <c r="F2255" s="2348">
        <v>477000</v>
      </c>
      <c r="G2255" s="2348">
        <v>475400</v>
      </c>
      <c r="H2255" s="2349">
        <f t="shared" si="4686"/>
        <v>0.99664570230607963</v>
      </c>
    </row>
    <row r="2256" spans="1:11" ht="17.100000000000001" customHeight="1">
      <c r="A2256" s="1664"/>
      <c r="B2256" s="1215"/>
      <c r="C2256" s="2350"/>
      <c r="D2256" s="2351"/>
      <c r="E2256" s="2352"/>
      <c r="F2256" s="2352"/>
      <c r="G2256" s="2352"/>
      <c r="H2256" s="2353"/>
    </row>
    <row r="2257" spans="1:11" ht="17.100000000000001" customHeight="1">
      <c r="A2257" s="1664"/>
      <c r="B2257" s="1215"/>
      <c r="C2257" s="2586" t="s">
        <v>697</v>
      </c>
      <c r="D2257" s="2587"/>
      <c r="E2257" s="1416">
        <f>E2258</f>
        <v>0</v>
      </c>
      <c r="F2257" s="1416">
        <f t="shared" ref="F2257:G2258" si="4688">F2258</f>
        <v>10000</v>
      </c>
      <c r="G2257" s="1416">
        <f t="shared" si="4688"/>
        <v>10000</v>
      </c>
      <c r="H2257" s="1417">
        <f t="shared" ref="H2257:H2264" si="4689">G2257/F2257</f>
        <v>1</v>
      </c>
    </row>
    <row r="2258" spans="1:11" ht="17.100000000000001" customHeight="1">
      <c r="A2258" s="1664"/>
      <c r="B2258" s="1215"/>
      <c r="C2258" s="2588" t="s">
        <v>698</v>
      </c>
      <c r="D2258" s="2589"/>
      <c r="E2258" s="2354">
        <f>E2259</f>
        <v>0</v>
      </c>
      <c r="F2258" s="2354">
        <f t="shared" si="4688"/>
        <v>10000</v>
      </c>
      <c r="G2258" s="2354">
        <f t="shared" si="4688"/>
        <v>10000</v>
      </c>
      <c r="H2258" s="2355">
        <f t="shared" si="4689"/>
        <v>1</v>
      </c>
    </row>
    <row r="2259" spans="1:11" ht="45.75" customHeight="1" thickBot="1">
      <c r="A2259" s="1664"/>
      <c r="B2259" s="1215"/>
      <c r="C2259" s="1435" t="s">
        <v>385</v>
      </c>
      <c r="D2259" s="1872" t="s">
        <v>803</v>
      </c>
      <c r="E2259" s="1229">
        <v>0</v>
      </c>
      <c r="F2259" s="1229">
        <v>10000</v>
      </c>
      <c r="G2259" s="1229">
        <v>10000</v>
      </c>
      <c r="H2259" s="1230">
        <f t="shared" si="4689"/>
        <v>1</v>
      </c>
    </row>
    <row r="2260" spans="1:11" ht="15.75" customHeight="1" thickBot="1">
      <c r="A2260" s="1664"/>
      <c r="B2260" s="1281" t="s">
        <v>640</v>
      </c>
      <c r="C2260" s="2326"/>
      <c r="D2260" s="2327" t="s">
        <v>53</v>
      </c>
      <c r="E2260" s="1412">
        <f t="shared" ref="E2260:G2262" si="4690">E2261</f>
        <v>0</v>
      </c>
      <c r="F2260" s="1412">
        <f t="shared" si="4690"/>
        <v>60000</v>
      </c>
      <c r="G2260" s="1412">
        <f t="shared" si="4690"/>
        <v>59221</v>
      </c>
      <c r="H2260" s="1413">
        <f t="shared" si="4689"/>
        <v>0.98701666666666665</v>
      </c>
    </row>
    <row r="2261" spans="1:11" ht="17.25" customHeight="1">
      <c r="A2261" s="1664"/>
      <c r="B2261" s="1215"/>
      <c r="C2261" s="2590" t="s">
        <v>697</v>
      </c>
      <c r="D2261" s="2587"/>
      <c r="E2261" s="1416">
        <f t="shared" si="4690"/>
        <v>0</v>
      </c>
      <c r="F2261" s="1416">
        <f t="shared" si="4690"/>
        <v>60000</v>
      </c>
      <c r="G2261" s="1416">
        <f t="shared" si="4690"/>
        <v>59221</v>
      </c>
      <c r="H2261" s="1417">
        <f t="shared" si="4689"/>
        <v>0.98701666666666665</v>
      </c>
    </row>
    <row r="2262" spans="1:11" ht="16.5" customHeight="1">
      <c r="A2262" s="1664"/>
      <c r="B2262" s="1215"/>
      <c r="C2262" s="2588" t="s">
        <v>698</v>
      </c>
      <c r="D2262" s="2589"/>
      <c r="E2262" s="2354">
        <f t="shared" si="4690"/>
        <v>0</v>
      </c>
      <c r="F2262" s="2354">
        <f t="shared" si="4690"/>
        <v>60000</v>
      </c>
      <c r="G2262" s="2354">
        <f t="shared" si="4690"/>
        <v>59221</v>
      </c>
      <c r="H2262" s="2355">
        <f t="shared" si="4689"/>
        <v>0.98701666666666665</v>
      </c>
    </row>
    <row r="2263" spans="1:11" ht="42.75" customHeight="1" thickBot="1">
      <c r="A2263" s="1193"/>
      <c r="B2263" s="2356"/>
      <c r="C2263" s="2357" t="s">
        <v>385</v>
      </c>
      <c r="D2263" s="1266" t="s">
        <v>803</v>
      </c>
      <c r="E2263" s="1229">
        <v>0</v>
      </c>
      <c r="F2263" s="1229">
        <v>60000</v>
      </c>
      <c r="G2263" s="1229">
        <v>59221</v>
      </c>
      <c r="H2263" s="1230">
        <f t="shared" si="4689"/>
        <v>0.98701666666666665</v>
      </c>
    </row>
    <row r="2264" spans="1:11" ht="17.100000000000001" customHeight="1" thickBot="1">
      <c r="A2264" s="2572" t="s">
        <v>1061</v>
      </c>
      <c r="B2264" s="2573"/>
      <c r="C2264" s="2573"/>
      <c r="D2264" s="2574"/>
      <c r="E2264" s="1323">
        <f>E11+E180+E211+E249+E262+E434+E487+E519+E598+E638+E706+E1062+E1094+E1103+E1113+E1424+E1451+E1533+E1671+E1802+E1858+E1947+E2039+E2181+E2232+E1055</f>
        <v>1311304932</v>
      </c>
      <c r="F2264" s="1323">
        <f>F11+F180+F211+F249+F262+F434+F487+F519+F598+F638+F706+F1062+F1094+F1103+F1113+F1424+F1451+F1533+F1671+F1802+F1858+F1947+F2039+F2181+F2232+F1055</f>
        <v>1208640891</v>
      </c>
      <c r="G2264" s="1323">
        <f>G11+G180+G211+G249+G262+G434+G487+G519+G598+G638+G706+G1062+G1094+G1103+G1113+G1424+G1451+G1533+G1671+G1802+G1858+G1947+G2039+G2181+G2232+G1055</f>
        <v>1056835285</v>
      </c>
      <c r="H2264" s="1324">
        <f t="shared" si="4689"/>
        <v>0.8743997434387647</v>
      </c>
    </row>
    <row r="2265" spans="1:11" ht="12.75" customHeight="1" thickBot="1">
      <c r="A2265" s="2575"/>
      <c r="B2265" s="2576"/>
      <c r="C2265" s="2576"/>
      <c r="D2265" s="2576"/>
      <c r="E2265" s="2290"/>
      <c r="F2265" s="2290"/>
      <c r="G2265" s="2290"/>
      <c r="H2265" s="2291"/>
    </row>
    <row r="2266" spans="1:11" ht="17.100000000000001" customHeight="1" thickBot="1">
      <c r="A2266" s="2577" t="s">
        <v>397</v>
      </c>
      <c r="B2266" s="2578"/>
      <c r="C2266" s="2578"/>
      <c r="D2266" s="2578"/>
      <c r="E2266" s="2358"/>
      <c r="F2266" s="2358"/>
      <c r="G2266" s="2358"/>
      <c r="H2266" s="2359"/>
    </row>
    <row r="2267" spans="1:11" ht="17.25" customHeight="1" thickBot="1">
      <c r="A2267" s="2579" t="s">
        <v>1062</v>
      </c>
      <c r="B2267" s="2580"/>
      <c r="C2267" s="2580"/>
      <c r="D2267" s="2580"/>
      <c r="E2267" s="2360">
        <f>E2268+E2271+E2272+E2273+E2274+E2275</f>
        <v>636427462</v>
      </c>
      <c r="F2267" s="2360">
        <f>F2268+F2271+F2272+F2273+F2274+F2275</f>
        <v>662816663</v>
      </c>
      <c r="G2267" s="2360">
        <f t="shared" ref="G2267" si="4691">G2268+G2271+G2272+G2273+G2274+G2275</f>
        <v>600335656</v>
      </c>
      <c r="H2267" s="2361">
        <f t="shared" ref="H2267:H2279" si="4692">G2267/F2267</f>
        <v>0.90573410342883909</v>
      </c>
      <c r="J2267" s="2362"/>
      <c r="K2267" s="2362"/>
    </row>
    <row r="2268" spans="1:11" ht="17.100000000000001" customHeight="1">
      <c r="A2268" s="2556" t="s">
        <v>1063</v>
      </c>
      <c r="B2268" s="2557"/>
      <c r="C2268" s="2557"/>
      <c r="D2268" s="2558"/>
      <c r="E2268" s="2363">
        <f t="shared" ref="E2268:G2268" si="4693">E2269+E2270</f>
        <v>259730746</v>
      </c>
      <c r="F2268" s="2363">
        <f t="shared" si="4693"/>
        <v>271571628</v>
      </c>
      <c r="G2268" s="2363">
        <f t="shared" si="4693"/>
        <v>249993390</v>
      </c>
      <c r="H2268" s="2364">
        <f t="shared" si="4692"/>
        <v>0.92054310621873947</v>
      </c>
      <c r="J2268" s="2362"/>
    </row>
    <row r="2269" spans="1:11" ht="15.75" customHeight="1">
      <c r="A2269" s="2581" t="s">
        <v>1064</v>
      </c>
      <c r="B2269" s="2560"/>
      <c r="C2269" s="2560"/>
      <c r="D2269" s="2561"/>
      <c r="E2269" s="2365">
        <f>E15+E51+E76+E253+E325+E523+E558+E710+E723+E741+E837+E848+E931+E950+E1121+E1152+E1174+E1191+E1249+E1316+E1389+E1525+E1545+E1687+E1806+E1911+E1982+E2134+E2189+E2240+E1367+E162+E417+E466+E916+E2223+E1951+E1996+E2006+E2024+E2017</f>
        <v>131441790</v>
      </c>
      <c r="F2269" s="2365">
        <f>F15+F51+F76+F253+F325+F523+F558+F710+F723+F741+F837+F848+F931+F950+F1121+F1152+F1174+F1191+F1249+F1316+F1389+F1525+F1545+F1687+F1806+F1911+F1982+F2134+F2189+F2240+F1367+F162+F417+F466+F916+F2223+F1951+F1996+F2006+F2024+F2017</f>
        <v>137072058</v>
      </c>
      <c r="G2269" s="2365">
        <f>G15+G51+G76+G253+G325+G523+G558+G710+G723+G741+G837+G848+G931+G950+G1121+G1152+G1174+G1191+G1249+G1316+G1389+G1525+G1545+G1687+G1806+G1911+G1982+G2134+G2189+G2240+G1367+G162+G417+G466+G916+G2223+G1951+G1996+G2006+G2024+G2017</f>
        <v>134072663</v>
      </c>
      <c r="H2269" s="2366">
        <f t="shared" si="4692"/>
        <v>0.97811811507200108</v>
      </c>
      <c r="J2269" s="2362"/>
      <c r="K2269" s="2362"/>
    </row>
    <row r="2270" spans="1:11" ht="15.75" customHeight="1">
      <c r="A2270" s="2559" t="s">
        <v>1065</v>
      </c>
      <c r="B2270" s="2560"/>
      <c r="C2270" s="2560"/>
      <c r="D2270" s="2561"/>
      <c r="E2270" s="2365">
        <f>E22+E58+E82+E142+E168+E259+E266+E320+E332+E423+E438+E476+E492+E530+E565+E602+E717+E726+E748+E842+E851+E937+E954+E1107+E1128+E1158+E1180+E1201+E1256+E1323+E1395+E1428+E1440+E1494+E1510+E1520+E1528+E1552+E1694+E1812+E1862+E1918+E1940+E1962+E1987+E2001+E2011+E2027+E2139+E2196+E2226+E2244+E1373+E288+E919+E2120+E1059+E1455+E1972+E1170+E309+E646+E1383</f>
        <v>128288956</v>
      </c>
      <c r="F2270" s="2365">
        <f>F22+F58+F82+F142+F168+F259+F266+F320+F332+F423+F438+F476+F492+F530+F565+F602+F717+F726+F748+F842+F851+F937+F954+F1107+F1128+F1158+F1180+F1201+F1256+F1323+F1395+F1428+F1440+F1494+F1510+F1520+F1528+F1552+F1694+F1812+F1862+F1918+F1940+F1962+F1987+F2001+F2011+F2027+F2139+F2196+F2226+F2244+F1373+F288+F919+F2120+F1059+F1455+F1972+F1170+F309+F646+F1383</f>
        <v>134499570</v>
      </c>
      <c r="G2270" s="2365">
        <f>G22+G58+G82+G142+G168+G259+G266+G320+G332+G423+G438+G476+G492+G530+G565+G602+G717+G726+G748+G842+G851+G937+G954+G1107+G1128+G1158+G1180+G1201+G1256+G1323+G1395+G1428+G1440+G1494+G1510+G1520+G1528+G1552+G1694+G1812+G1862+G1918+G1940+G1962+G1987+G2001+G2011+G2027+G2139+G2196+G2226+G2244+G1373+G288+G919+G2120+G1059+G1455+G1972+G1170+G309+G646+G1383</f>
        <v>115920727</v>
      </c>
      <c r="H2270" s="2366">
        <f t="shared" si="4692"/>
        <v>0.86186689667483696</v>
      </c>
    </row>
    <row r="2271" spans="1:11" ht="17.100000000000001" customHeight="1">
      <c r="A2271" s="2562" t="s">
        <v>1066</v>
      </c>
      <c r="B2271" s="2563"/>
      <c r="C2271" s="2563"/>
      <c r="D2271" s="2564"/>
      <c r="E2271" s="2365">
        <f>E146+E178+E214+E271+E312+E392+E441+E861+E1092+E1400+E1458+E1473+E1497+E1505+E1515+E1536+E1575+E1600+E1674+E1771+E1867+E1943+E1967+E2042+E2051+E2060+E2065+E2083+E2089+E2098+E2107+E2123+E2248+E503+E641+E1084+E1443+E1485+E1958+E2033+E2143+E2230+E513+E591+E654+E1065+E1531+E832+E412+E473+E1198+E1851</f>
        <v>233433117</v>
      </c>
      <c r="F2271" s="2365">
        <f>F146+F178+F214+F271+F312+F392+F441+F861+F1092+F1400+F1458+F1473+F1497+F1505+F1515+F1536+F1575+F1600+F1674+F1771+F1867+F1943+F1967+F2042+F2051+F2060+F2065+F2083+F2089+F2098+F2107+F2123+F2248+F503+F641+F1084+F1443+F1485+F1958+F2033+F2143+F2230+F513+F591+F654+F1065+F1531+F832+F412+F473+F1198+F1851</f>
        <v>254331032</v>
      </c>
      <c r="G2271" s="2365">
        <f>G146+G178+G214+G271+G312+G392+G441+G861+G1092+G1400+G1458+G1473+G1497+G1505+G1515+G1536+G1575+G1600+G1674+G1771+G1867+G1943+G1967+G2042+G2051+G2060+G2065+G2083+G2089+G2098+G2107+G2123+G2248+G503+G641+G1084+G1443+G1485+G1958+G2033+G2143+G2230+G513+G591+G654+G1065+G1531+G832+G412+G473+G1198+G1851</f>
        <v>242542604</v>
      </c>
      <c r="H2271" s="2366">
        <f t="shared" si="4692"/>
        <v>0.95364927391164755</v>
      </c>
    </row>
    <row r="2272" spans="1:11" ht="17.100000000000001" customHeight="1">
      <c r="A2272" s="2562" t="s">
        <v>1067</v>
      </c>
      <c r="B2272" s="2563"/>
      <c r="C2272" s="2563"/>
      <c r="D2272" s="2564"/>
      <c r="E2272" s="2365">
        <f>E42+E71+E94+E358+E549+E580+E732+E771+E970+E1142+E1164+E1186+E1220+E1268+E1342+E1411+E1412+E1413+E1435+E1578+E1715+E1821+E1935+E2046+E2213+E2253+E945+E650</f>
        <v>2975321</v>
      </c>
      <c r="F2272" s="2365">
        <f>F42+F71+F94+F358+F549+F580+F732+F771+F970+F1142+F1164+F1186+F1220+F1268+F1342+F1411+F1412+F1413+F1435+F1578+F1715+F1821+F1935+F2046+F2213+F2253+F945+F650</f>
        <v>3606769</v>
      </c>
      <c r="G2272" s="2365">
        <f>G42+G71+G94+G358+G549+G580+G732+G771+G970+G1142+G1164+G1186+G1220+G1268+G1342+G1411+G1412+G1413+G1435+G1578+G1715+G1821+G1935+G2046+G2213+G2253+G945+G650</f>
        <v>3440513</v>
      </c>
      <c r="H2272" s="2366">
        <f t="shared" si="4692"/>
        <v>0.9539044502156917</v>
      </c>
    </row>
    <row r="2273" spans="1:11" ht="15.75" customHeight="1">
      <c r="A2273" s="2568" t="s">
        <v>1068</v>
      </c>
      <c r="B2273" s="2563"/>
      <c r="C2273" s="2563"/>
      <c r="D2273" s="2564"/>
      <c r="E2273" s="2365">
        <f>E105+E183+E220+E660+E774+E865+E973+E1224+E1271+E1345+E1608+E1719+E1825+E1870+E2147+E583+E1432+E1778+E1415+E2217+E444+E616+E361+E1887</f>
        <v>119941412</v>
      </c>
      <c r="F2273" s="2365">
        <f>F105+F183+F220+F660+F774+F865+F973+F1224+F1271+F1345+F1608+F1719+F1825+F1870+F2147+F583+F1432+F1778+F1415+F2217+F444+F616+F361+F1887</f>
        <v>119796740</v>
      </c>
      <c r="G2273" s="2365">
        <f>G105+G183+G220+G660+G774+G865+G973+G1224+G1271+G1345+G1608+G1719+G1825+G1870+G2147+G583+G1432+G1778+G1415+G2217+G444+G616+G361+G1887</f>
        <v>99079392</v>
      </c>
      <c r="H2273" s="2366">
        <f t="shared" si="4692"/>
        <v>0.82706250604148324</v>
      </c>
    </row>
    <row r="2274" spans="1:11" ht="17.100000000000001" customHeight="1">
      <c r="A2274" s="2562" t="s">
        <v>1069</v>
      </c>
      <c r="B2274" s="2563"/>
      <c r="C2274" s="2563"/>
      <c r="D2274" s="2564"/>
      <c r="E2274" s="2365">
        <f>E1102</f>
        <v>11346866</v>
      </c>
      <c r="F2274" s="2365">
        <f>F1102</f>
        <v>4755932</v>
      </c>
      <c r="G2274" s="2365">
        <f>G1102</f>
        <v>0</v>
      </c>
      <c r="H2274" s="2366">
        <f t="shared" si="4692"/>
        <v>0</v>
      </c>
    </row>
    <row r="2275" spans="1:11" s="1171" customFormat="1" ht="17.100000000000001" customHeight="1" thickBot="1">
      <c r="A2275" s="2569" t="s">
        <v>1070</v>
      </c>
      <c r="B2275" s="2570"/>
      <c r="C2275" s="2570"/>
      <c r="D2275" s="2571"/>
      <c r="E2275" s="2367">
        <f>E1098</f>
        <v>9000000</v>
      </c>
      <c r="F2275" s="2367">
        <f>F1098</f>
        <v>8754562</v>
      </c>
      <c r="G2275" s="2367">
        <f>G1098</f>
        <v>5279757</v>
      </c>
      <c r="H2275" s="2368">
        <f t="shared" si="4692"/>
        <v>0.60308636799876458</v>
      </c>
      <c r="J2275" s="1168"/>
      <c r="K2275" s="1168"/>
    </row>
    <row r="2276" spans="1:11" s="1171" customFormat="1" ht="15.75" customHeight="1" thickBot="1">
      <c r="A2276" s="2553" t="s">
        <v>1071</v>
      </c>
      <c r="B2276" s="2554"/>
      <c r="C2276" s="2554"/>
      <c r="D2276" s="2555"/>
      <c r="E2276" s="2360">
        <f t="shared" ref="E2276:G2276" si="4694">E2277+E2279+E2280</f>
        <v>674877470</v>
      </c>
      <c r="F2276" s="2360">
        <f t="shared" si="4694"/>
        <v>545824228</v>
      </c>
      <c r="G2276" s="2360">
        <f t="shared" si="4694"/>
        <v>456499629</v>
      </c>
      <c r="H2276" s="2361">
        <f t="shared" si="4692"/>
        <v>0.83634914974862562</v>
      </c>
      <c r="J2276" s="1168"/>
      <c r="K2276" s="1168"/>
    </row>
    <row r="2277" spans="1:11" s="1171" customFormat="1" ht="17.100000000000001" customHeight="1">
      <c r="A2277" s="2556" t="s">
        <v>1072</v>
      </c>
      <c r="B2277" s="2557"/>
      <c r="C2277" s="2557"/>
      <c r="D2277" s="2558"/>
      <c r="E2277" s="2363">
        <f>E46+E96+E151+E234+E276+E365+E396+E620+E816+E901+E1031+E1068+E1076+E1079+E1111+E1243+E1304+E1420+E1463+E1477+E1481+E1489+E1681+E1591+E1666+E1760+E2056+E2071+E2094+E2113+E2170+E1991+E697+E2103+E1352+E553+E291+E736+E157+E404+E408+E429+E461+E485+E507+E516+E926+E1088+E1117+E1540+E1682+E1799+E1855+E1977+E2235+E2262+E2037+E1501+E1597+E1448+E2184+E596+E1147+E2258+E400+E1899+E2129</f>
        <v>666652470</v>
      </c>
      <c r="F2277" s="2363">
        <f>F46+F96+F151+F234+F276+F365+F396+F620+F816+F901+F1031+F1068+F1076+F1079+F1111+F1243+F1304+F1420+F1463+F1477+F1481+F1489+F1681+F1591+F1666+F1760+F2056+F2071+F2094+F2113+F2170+F1991+F697+F2103+F1352+F553+F291+F736+F157+F404+F408+F429+F461+F485+F507+F516+F926+F1088+F1117+F1540+F1682+F1799+F1855+F1977+F2235+F2262+F2037+F1501+F1597+F1448+F2184+F596+F1147+F2258+F400+F1899+F2129</f>
        <v>524849228</v>
      </c>
      <c r="G2277" s="2363">
        <f>G46+G96+G151+G234+G276+G365+G396+G620+G816+G901+G1031+G1068+G1076+G1079+G1111+G1243+G1304+G1420+G1463+G1477+G1481+G1489+G1681+G1591+G1666+G1760+G2056+G2071+G2094+G2113+G2170+G1991+G697+G2103+G1352+G553+G291+G736+G157+G404+G408+G429+G461+G485+G507+G516+G926+G1088+G1117+G1540+G1682+G1799+G1855+G1977+G2235+G2262+G2037+G1501+G1597+G1448+G2184+G596+G1147+G2258+G400+G1899+G2129</f>
        <v>435524629</v>
      </c>
      <c r="H2277" s="2364">
        <f t="shared" si="4692"/>
        <v>0.82980903041358767</v>
      </c>
      <c r="J2277" s="1168"/>
      <c r="K2277" s="1168"/>
    </row>
    <row r="2278" spans="1:11" s="1171" customFormat="1" ht="18" customHeight="1">
      <c r="A2278" s="2559" t="s">
        <v>1073</v>
      </c>
      <c r="B2278" s="2560"/>
      <c r="C2278" s="2560"/>
      <c r="D2278" s="2561"/>
      <c r="E2278" s="2365">
        <f>E101+E245+E281+E378+E630+E824+E908+E1046+E1766+E2177+E703+E1310+E299+E1359+E2078+E1904</f>
        <v>495918301</v>
      </c>
      <c r="F2278" s="2365">
        <f>F101+F245+F281+F378+F630+F824+F908+F1046+F1766+F2177+F1904+F703+F1310+F299+F1359+F2078</f>
        <v>342369792</v>
      </c>
      <c r="G2278" s="2365">
        <f>G101+G245+G281+G378+G630+G824+G908+G1046+G1766+G1904+G2177+G703+G1310+G299+G1359+G2078</f>
        <v>295605608</v>
      </c>
      <c r="H2278" s="2364">
        <f t="shared" si="4692"/>
        <v>0.86341030928336104</v>
      </c>
      <c r="J2278" s="2362">
        <f>F2273+F2278</f>
        <v>462166532</v>
      </c>
      <c r="K2278" s="1168"/>
    </row>
    <row r="2279" spans="1:11" s="1171" customFormat="1" ht="17.100000000000001" customHeight="1">
      <c r="A2279" s="2562" t="s">
        <v>1074</v>
      </c>
      <c r="B2279" s="2563"/>
      <c r="C2279" s="2563"/>
      <c r="D2279" s="2564"/>
      <c r="E2279" s="2365">
        <f>E432+E1043+E1469</f>
        <v>8225000</v>
      </c>
      <c r="F2279" s="2365">
        <f>F432+F1043+F1469</f>
        <v>20975000</v>
      </c>
      <c r="G2279" s="2365">
        <f>F432+G1043+G1469</f>
        <v>20975000</v>
      </c>
      <c r="H2279" s="2366">
        <f t="shared" si="4692"/>
        <v>1</v>
      </c>
      <c r="J2279" s="2362"/>
      <c r="K2279" s="1168"/>
    </row>
    <row r="2280" spans="1:11" s="1171" customFormat="1" ht="17.100000000000001" customHeight="1" thickBot="1">
      <c r="A2280" s="2565" t="s">
        <v>1075</v>
      </c>
      <c r="B2280" s="2566"/>
      <c r="C2280" s="2566"/>
      <c r="D2280" s="2567"/>
      <c r="E2280" s="2369">
        <v>0</v>
      </c>
      <c r="F2280" s="2369">
        <v>0</v>
      </c>
      <c r="G2280" s="2369">
        <v>0</v>
      </c>
      <c r="H2280" s="2366"/>
      <c r="J2280" s="1168"/>
      <c r="K2280" s="1168"/>
    </row>
    <row r="2281" spans="1:11" s="1171" customFormat="1" ht="17.100000000000001" customHeight="1">
      <c r="A2281" s="2370"/>
      <c r="B2281" s="2370"/>
      <c r="C2281" s="2370"/>
      <c r="D2281" s="2370"/>
      <c r="E2281" s="2371">
        <f>E2267+E2276</f>
        <v>1311304932</v>
      </c>
      <c r="F2281" s="2371">
        <f>F2267+F2276</f>
        <v>1208640891</v>
      </c>
      <c r="G2281" s="2371">
        <f t="shared" ref="G2281" si="4695">G2267+G2276</f>
        <v>1056835285</v>
      </c>
      <c r="H2281" s="2372"/>
      <c r="J2281" s="1168"/>
      <c r="K2281" s="1168"/>
    </row>
    <row r="2282" spans="1:11" s="1171" customFormat="1" ht="17.100000000000001" customHeight="1">
      <c r="A2282" s="2370"/>
      <c r="B2282" s="2370"/>
      <c r="C2282" s="2370"/>
      <c r="D2282" s="2370"/>
      <c r="E2282" s="2373">
        <f>SUM(E2264-E2281)</f>
        <v>0</v>
      </c>
      <c r="F2282" s="2373">
        <f>SUM(F2264-F2281)</f>
        <v>0</v>
      </c>
      <c r="G2282" s="2373">
        <f>SUM(G2264-G2281)</f>
        <v>0</v>
      </c>
      <c r="H2282" s="2372"/>
      <c r="J2282" s="1168"/>
      <c r="K2282" s="1168"/>
    </row>
    <row r="2283" spans="1:11" s="1171" customFormat="1" ht="17.100000000000001" customHeight="1">
      <c r="A2283" s="2370"/>
      <c r="B2283" s="2370"/>
      <c r="C2283" s="2370"/>
      <c r="D2283" s="2370"/>
      <c r="E2283" s="2370"/>
      <c r="F2283" s="2370"/>
      <c r="G2283" s="2370"/>
      <c r="H2283" s="2372"/>
      <c r="J2283" s="1168"/>
      <c r="K2283" s="1168"/>
    </row>
    <row r="2284" spans="1:11" s="1171" customFormat="1" ht="17.100000000000001" customHeight="1">
      <c r="A2284" s="2370"/>
      <c r="B2284" s="2370"/>
      <c r="C2284" s="2370"/>
      <c r="D2284" s="2370"/>
      <c r="E2284" s="2370"/>
      <c r="F2284" s="2370"/>
      <c r="G2284" s="2370"/>
      <c r="H2284" s="2372"/>
      <c r="J2284" s="1168"/>
      <c r="K2284" s="1168"/>
    </row>
    <row r="2285" spans="1:11" s="1171" customFormat="1" ht="17.100000000000001" customHeight="1">
      <c r="A2285" s="2370"/>
      <c r="B2285" s="2370"/>
      <c r="C2285" s="2370"/>
      <c r="D2285" s="2370"/>
      <c r="E2285" s="2370"/>
      <c r="F2285" s="2370"/>
      <c r="G2285" s="2370"/>
      <c r="H2285" s="2372"/>
      <c r="J2285" s="1168"/>
      <c r="K2285" s="1168"/>
    </row>
    <row r="2286" spans="1:11" s="1171" customFormat="1" ht="17.100000000000001" customHeight="1">
      <c r="A2286" s="2370"/>
      <c r="B2286" s="2370"/>
      <c r="C2286" s="2370"/>
      <c r="D2286" s="2370"/>
      <c r="E2286" s="2370"/>
      <c r="F2286" s="2370"/>
      <c r="G2286" s="2370"/>
      <c r="H2286" s="2372"/>
      <c r="J2286" s="1168"/>
      <c r="K2286" s="1168"/>
    </row>
    <row r="2287" spans="1:11" s="1171" customFormat="1" ht="17.100000000000001" customHeight="1">
      <c r="A2287" s="2370"/>
      <c r="B2287" s="2370"/>
      <c r="C2287" s="2370"/>
      <c r="D2287" s="2370"/>
      <c r="E2287" s="2370"/>
      <c r="F2287" s="2370"/>
      <c r="G2287" s="2370"/>
      <c r="H2287" s="2372"/>
      <c r="J2287" s="1168"/>
      <c r="K2287" s="1168"/>
    </row>
    <row r="2288" spans="1:11" s="1171" customFormat="1">
      <c r="A2288" s="2370"/>
      <c r="B2288" s="2370"/>
      <c r="C2288" s="2370"/>
      <c r="D2288" s="2370"/>
      <c r="E2288" s="2370"/>
      <c r="F2288" s="2370"/>
      <c r="G2288" s="2370"/>
      <c r="H2288" s="2372"/>
      <c r="J2288" s="1168"/>
      <c r="K2288" s="1168"/>
    </row>
    <row r="2289" spans="1:11" s="1171" customFormat="1">
      <c r="A2289" s="2370"/>
      <c r="B2289" s="2370"/>
      <c r="C2289" s="2370"/>
      <c r="D2289" s="2370"/>
      <c r="E2289" s="2370"/>
      <c r="F2289" s="2370"/>
      <c r="G2289" s="2370"/>
      <c r="H2289" s="2372"/>
      <c r="J2289" s="1168"/>
      <c r="K2289" s="1168"/>
    </row>
    <row r="2290" spans="1:11" s="1171" customFormat="1">
      <c r="A2290" s="1168"/>
      <c r="B2290" s="1168"/>
      <c r="C2290" s="2362"/>
      <c r="D2290" s="1168"/>
      <c r="E2290" s="1168"/>
      <c r="F2290" s="1168"/>
      <c r="G2290" s="1168"/>
      <c r="H2290" s="1172"/>
      <c r="J2290" s="1168"/>
      <c r="K2290" s="1168"/>
    </row>
    <row r="2292" spans="1:11">
      <c r="C2292" s="2362"/>
    </row>
    <row r="2294" spans="1:11">
      <c r="C2294" s="2362"/>
    </row>
    <row r="2296" spans="1:11">
      <c r="C2296" s="2362"/>
    </row>
    <row r="2298" spans="1:11">
      <c r="C2298" s="2362"/>
    </row>
    <row r="2300" spans="1:11">
      <c r="C2300" s="2362"/>
    </row>
    <row r="2302" spans="1:11">
      <c r="C2302" s="2362"/>
    </row>
    <row r="2304" spans="1:11">
      <c r="C2304" s="2362"/>
    </row>
    <row r="2306" spans="3:3">
      <c r="C2306" s="2362"/>
    </row>
  </sheetData>
  <mergeCells count="2709">
    <mergeCell ref="C49:D49"/>
    <mergeCell ref="C50:D50"/>
    <mergeCell ref="C51:D51"/>
    <mergeCell ref="C58:D58"/>
    <mergeCell ref="C71:D71"/>
    <mergeCell ref="B74:B102"/>
    <mergeCell ref="C74:D74"/>
    <mergeCell ref="C75:D75"/>
    <mergeCell ref="C76:D76"/>
    <mergeCell ref="C82:D82"/>
    <mergeCell ref="C22:D22"/>
    <mergeCell ref="C41:D41"/>
    <mergeCell ref="C42:D42"/>
    <mergeCell ref="C44:D44"/>
    <mergeCell ref="C45:D45"/>
    <mergeCell ref="C46:D46"/>
    <mergeCell ref="A3:H3"/>
    <mergeCell ref="A4:H5"/>
    <mergeCell ref="A8:D8"/>
    <mergeCell ref="B13:B15"/>
    <mergeCell ref="C13:D13"/>
    <mergeCell ref="C14:D14"/>
    <mergeCell ref="C15:D15"/>
    <mergeCell ref="C156:D156"/>
    <mergeCell ref="C157:D157"/>
    <mergeCell ref="C160:D160"/>
    <mergeCell ref="C161:D161"/>
    <mergeCell ref="C162:D162"/>
    <mergeCell ref="C167:D167"/>
    <mergeCell ref="C140:D140"/>
    <mergeCell ref="C141:D141"/>
    <mergeCell ref="C142:D142"/>
    <mergeCell ref="C145:D145"/>
    <mergeCell ref="C146:D146"/>
    <mergeCell ref="B149:B154"/>
    <mergeCell ref="C149:D149"/>
    <mergeCell ref="C150:D150"/>
    <mergeCell ref="C151:D151"/>
    <mergeCell ref="C92:D92"/>
    <mergeCell ref="C93:D93"/>
    <mergeCell ref="C96:D96"/>
    <mergeCell ref="C97:D97"/>
    <mergeCell ref="C101:D101"/>
    <mergeCell ref="B104:B138"/>
    <mergeCell ref="C104:D104"/>
    <mergeCell ref="C105:D105"/>
    <mergeCell ref="C245:D245"/>
    <mergeCell ref="B251:B257"/>
    <mergeCell ref="C251:D251"/>
    <mergeCell ref="C252:D252"/>
    <mergeCell ref="C253:D253"/>
    <mergeCell ref="C259:D259"/>
    <mergeCell ref="C220:D220"/>
    <mergeCell ref="C232:D232"/>
    <mergeCell ref="C233:D233"/>
    <mergeCell ref="C234:D234"/>
    <mergeCell ref="B240:B242"/>
    <mergeCell ref="C240:D240"/>
    <mergeCell ref="C241:D241"/>
    <mergeCell ref="C168:D168"/>
    <mergeCell ref="C178:D178"/>
    <mergeCell ref="B182:B186"/>
    <mergeCell ref="C182:D182"/>
    <mergeCell ref="C183:D183"/>
    <mergeCell ref="B213:B216"/>
    <mergeCell ref="C213:D213"/>
    <mergeCell ref="C214:D214"/>
    <mergeCell ref="B307:B313"/>
    <mergeCell ref="C307:D307"/>
    <mergeCell ref="C308:D308"/>
    <mergeCell ref="C309:D309"/>
    <mergeCell ref="C312:D312"/>
    <mergeCell ref="B318:B321"/>
    <mergeCell ref="C318:D318"/>
    <mergeCell ref="C319:D319"/>
    <mergeCell ref="C320:D320"/>
    <mergeCell ref="C286:D286"/>
    <mergeCell ref="C287:D287"/>
    <mergeCell ref="C288:D288"/>
    <mergeCell ref="C290:D290"/>
    <mergeCell ref="C291:D291"/>
    <mergeCell ref="C299:D299"/>
    <mergeCell ref="B264:B284"/>
    <mergeCell ref="C264:D264"/>
    <mergeCell ref="C265:D265"/>
    <mergeCell ref="C266:D266"/>
    <mergeCell ref="C271:D271"/>
    <mergeCell ref="C275:D275"/>
    <mergeCell ref="C276:D276"/>
    <mergeCell ref="C281:D281"/>
    <mergeCell ref="C396:D396"/>
    <mergeCell ref="C398:D398"/>
    <mergeCell ref="C399:D399"/>
    <mergeCell ref="C400:D400"/>
    <mergeCell ref="C403:D403"/>
    <mergeCell ref="C404:D404"/>
    <mergeCell ref="C364:D364"/>
    <mergeCell ref="C365:D365"/>
    <mergeCell ref="C378:D378"/>
    <mergeCell ref="C391:D391"/>
    <mergeCell ref="C392:D392"/>
    <mergeCell ref="C395:D395"/>
    <mergeCell ref="C323:D323"/>
    <mergeCell ref="C324:D324"/>
    <mergeCell ref="C325:D325"/>
    <mergeCell ref="C332:D332"/>
    <mergeCell ref="C358:D358"/>
    <mergeCell ref="C361:D361"/>
    <mergeCell ref="B464:B478"/>
    <mergeCell ref="C464:D464"/>
    <mergeCell ref="C465:D465"/>
    <mergeCell ref="C466:D466"/>
    <mergeCell ref="C473:D473"/>
    <mergeCell ref="C428:D428"/>
    <mergeCell ref="C429:D429"/>
    <mergeCell ref="C432:D432"/>
    <mergeCell ref="C436:D436"/>
    <mergeCell ref="C437:D437"/>
    <mergeCell ref="C438:D438"/>
    <mergeCell ref="C407:D407"/>
    <mergeCell ref="C408:D408"/>
    <mergeCell ref="C411:D411"/>
    <mergeCell ref="C412:D412"/>
    <mergeCell ref="B415:B425"/>
    <mergeCell ref="C415:D415"/>
    <mergeCell ref="C416:D416"/>
    <mergeCell ref="C417:D417"/>
    <mergeCell ref="C423:D423"/>
    <mergeCell ref="C492:D492"/>
    <mergeCell ref="C503:D503"/>
    <mergeCell ref="C506:D506"/>
    <mergeCell ref="C507:D507"/>
    <mergeCell ref="C512:D512"/>
    <mergeCell ref="C513:D513"/>
    <mergeCell ref="C475:D475"/>
    <mergeCell ref="C476:D476"/>
    <mergeCell ref="C484:D484"/>
    <mergeCell ref="C485:D485"/>
    <mergeCell ref="C489:D489"/>
    <mergeCell ref="C490:D490"/>
    <mergeCell ref="C441:D441"/>
    <mergeCell ref="C444:D444"/>
    <mergeCell ref="C459:D459"/>
    <mergeCell ref="C460:D460"/>
    <mergeCell ref="C461:D461"/>
    <mergeCell ref="C558:D558"/>
    <mergeCell ref="C565:D565"/>
    <mergeCell ref="C580:D580"/>
    <mergeCell ref="C583:D583"/>
    <mergeCell ref="B590:B593"/>
    <mergeCell ref="C590:D590"/>
    <mergeCell ref="C591:D591"/>
    <mergeCell ref="C549:D549"/>
    <mergeCell ref="C551:D551"/>
    <mergeCell ref="C552:D552"/>
    <mergeCell ref="C553:D553"/>
    <mergeCell ref="C556:D556"/>
    <mergeCell ref="C557:D557"/>
    <mergeCell ref="C515:D515"/>
    <mergeCell ref="C516:D516"/>
    <mergeCell ref="C521:D521"/>
    <mergeCell ref="C522:D522"/>
    <mergeCell ref="C523:D523"/>
    <mergeCell ref="C530:D530"/>
    <mergeCell ref="C641:D641"/>
    <mergeCell ref="B644:B651"/>
    <mergeCell ref="C644:D644"/>
    <mergeCell ref="C645:D645"/>
    <mergeCell ref="C646:D646"/>
    <mergeCell ref="C650:D650"/>
    <mergeCell ref="C616:D616"/>
    <mergeCell ref="C619:D619"/>
    <mergeCell ref="C620:D620"/>
    <mergeCell ref="C629:D629"/>
    <mergeCell ref="C630:D630"/>
    <mergeCell ref="C640:D640"/>
    <mergeCell ref="C595:D595"/>
    <mergeCell ref="C596:D596"/>
    <mergeCell ref="B600:B608"/>
    <mergeCell ref="C600:D600"/>
    <mergeCell ref="C601:D601"/>
    <mergeCell ref="C602:D602"/>
    <mergeCell ref="C717:D717"/>
    <mergeCell ref="C721:D721"/>
    <mergeCell ref="C722:D722"/>
    <mergeCell ref="C723:D723"/>
    <mergeCell ref="C726:D726"/>
    <mergeCell ref="C732:D732"/>
    <mergeCell ref="C697:D697"/>
    <mergeCell ref="C703:D703"/>
    <mergeCell ref="B708:B712"/>
    <mergeCell ref="C708:D708"/>
    <mergeCell ref="C709:D709"/>
    <mergeCell ref="C710:D710"/>
    <mergeCell ref="B653:B660"/>
    <mergeCell ref="C653:D653"/>
    <mergeCell ref="C654:D654"/>
    <mergeCell ref="C660:D660"/>
    <mergeCell ref="C695:D695"/>
    <mergeCell ref="C696:D696"/>
    <mergeCell ref="C831:D831"/>
    <mergeCell ref="C832:D832"/>
    <mergeCell ref="B835:B839"/>
    <mergeCell ref="C835:D835"/>
    <mergeCell ref="C836:D836"/>
    <mergeCell ref="C837:D837"/>
    <mergeCell ref="C748:D748"/>
    <mergeCell ref="C771:D771"/>
    <mergeCell ref="C774:D774"/>
    <mergeCell ref="C815:D815"/>
    <mergeCell ref="C816:D816"/>
    <mergeCell ref="B820:B829"/>
    <mergeCell ref="C824:D824"/>
    <mergeCell ref="C734:D734"/>
    <mergeCell ref="C735:D735"/>
    <mergeCell ref="C736:D736"/>
    <mergeCell ref="C739:D739"/>
    <mergeCell ref="C740:D740"/>
    <mergeCell ref="C741:D741"/>
    <mergeCell ref="C925:D925"/>
    <mergeCell ref="C926:D926"/>
    <mergeCell ref="B929:B943"/>
    <mergeCell ref="C929:D929"/>
    <mergeCell ref="C930:D930"/>
    <mergeCell ref="C931:D931"/>
    <mergeCell ref="C937:D937"/>
    <mergeCell ref="C908:D908"/>
    <mergeCell ref="B914:B923"/>
    <mergeCell ref="C914:D914"/>
    <mergeCell ref="C915:D915"/>
    <mergeCell ref="C916:D916"/>
    <mergeCell ref="C919:D919"/>
    <mergeCell ref="C842:D842"/>
    <mergeCell ref="B846:B902"/>
    <mergeCell ref="C846:D846"/>
    <mergeCell ref="C847:D847"/>
    <mergeCell ref="C848:D848"/>
    <mergeCell ref="C851:D851"/>
    <mergeCell ref="C861:D861"/>
    <mergeCell ref="C865:D865"/>
    <mergeCell ref="C900:D900"/>
    <mergeCell ref="C901:D901"/>
    <mergeCell ref="C1057:D1057"/>
    <mergeCell ref="C1058:D1058"/>
    <mergeCell ref="C1059:D1059"/>
    <mergeCell ref="C1064:D1064"/>
    <mergeCell ref="C1065:D1065"/>
    <mergeCell ref="B1067:B1069"/>
    <mergeCell ref="C1067:D1067"/>
    <mergeCell ref="C1068:D1068"/>
    <mergeCell ref="C973:D973"/>
    <mergeCell ref="A1028:A1046"/>
    <mergeCell ref="C1030:D1030"/>
    <mergeCell ref="C1031:D1031"/>
    <mergeCell ref="C1042:D1042"/>
    <mergeCell ref="C1043:D1043"/>
    <mergeCell ref="C1046:D1046"/>
    <mergeCell ref="C945:D945"/>
    <mergeCell ref="A947:A948"/>
    <mergeCell ref="B948:B1034"/>
    <mergeCell ref="C948:D948"/>
    <mergeCell ref="C949:D949"/>
    <mergeCell ref="C950:D950"/>
    <mergeCell ref="C954:D954"/>
    <mergeCell ref="C966:D966"/>
    <mergeCell ref="C970:D970"/>
    <mergeCell ref="C972:D972"/>
    <mergeCell ref="C1087:D1087"/>
    <mergeCell ref="C1088:D1088"/>
    <mergeCell ref="B1091:B1093"/>
    <mergeCell ref="C1091:D1091"/>
    <mergeCell ref="C1092:D1092"/>
    <mergeCell ref="B1096:B1098"/>
    <mergeCell ref="C1096:D1096"/>
    <mergeCell ref="C1097:D1097"/>
    <mergeCell ref="B1079:B1081"/>
    <mergeCell ref="C1079:D1079"/>
    <mergeCell ref="C1080:D1080"/>
    <mergeCell ref="C1083:D1083"/>
    <mergeCell ref="C1084:D1084"/>
    <mergeCell ref="C1086:D1086"/>
    <mergeCell ref="B1071:B1077"/>
    <mergeCell ref="C1071:D1071"/>
    <mergeCell ref="C1072:D1072"/>
    <mergeCell ref="C1074:D1074"/>
    <mergeCell ref="C1075:D1075"/>
    <mergeCell ref="C1076:D1076"/>
    <mergeCell ref="C1128:D1128"/>
    <mergeCell ref="B1140:B1143"/>
    <mergeCell ref="C1142:D1142"/>
    <mergeCell ref="C1146:D1146"/>
    <mergeCell ref="C1147:D1147"/>
    <mergeCell ref="B1150:B1165"/>
    <mergeCell ref="C1150:D1150"/>
    <mergeCell ref="C1151:D1151"/>
    <mergeCell ref="C1152:D1152"/>
    <mergeCell ref="C1158:D1158"/>
    <mergeCell ref="B1115:B1117"/>
    <mergeCell ref="C1115:D1115"/>
    <mergeCell ref="C1116:D1116"/>
    <mergeCell ref="C1119:D1119"/>
    <mergeCell ref="C1120:D1120"/>
    <mergeCell ref="C1121:D1121"/>
    <mergeCell ref="B1100:B1102"/>
    <mergeCell ref="C1100:D1100"/>
    <mergeCell ref="C1101:D1101"/>
    <mergeCell ref="B1105:B1112"/>
    <mergeCell ref="C1105:D1105"/>
    <mergeCell ref="C1106:D1106"/>
    <mergeCell ref="C1107:D1107"/>
    <mergeCell ref="C1110:D1110"/>
    <mergeCell ref="C1111:D1111"/>
    <mergeCell ref="C1224:D1224"/>
    <mergeCell ref="C1242:D1242"/>
    <mergeCell ref="C1243:D1243"/>
    <mergeCell ref="C1247:D1247"/>
    <mergeCell ref="C1248:D1248"/>
    <mergeCell ref="C1249:D1249"/>
    <mergeCell ref="C1189:D1189"/>
    <mergeCell ref="C1190:D1190"/>
    <mergeCell ref="C1191:D1191"/>
    <mergeCell ref="C1198:D1198"/>
    <mergeCell ref="C1201:D1201"/>
    <mergeCell ref="C1220:D1220"/>
    <mergeCell ref="C1164:D1164"/>
    <mergeCell ref="C1167:D1167"/>
    <mergeCell ref="C1168:D1168"/>
    <mergeCell ref="C1169:D1169"/>
    <mergeCell ref="B1172:B1187"/>
    <mergeCell ref="C1172:D1172"/>
    <mergeCell ref="C1173:D1173"/>
    <mergeCell ref="C1174:D1174"/>
    <mergeCell ref="C1180:D1180"/>
    <mergeCell ref="C1186:D1186"/>
    <mergeCell ref="C1351:D1351"/>
    <mergeCell ref="C1352:D1352"/>
    <mergeCell ref="C1359:D1359"/>
    <mergeCell ref="C1365:D1365"/>
    <mergeCell ref="C1366:D1366"/>
    <mergeCell ref="C1367:D1367"/>
    <mergeCell ref="C1314:D1314"/>
    <mergeCell ref="C1315:D1315"/>
    <mergeCell ref="C1316:D1316"/>
    <mergeCell ref="C1323:D1323"/>
    <mergeCell ref="C1342:D1342"/>
    <mergeCell ref="C1345:D1345"/>
    <mergeCell ref="C1256:D1256"/>
    <mergeCell ref="C1268:D1268"/>
    <mergeCell ref="C1271:D1271"/>
    <mergeCell ref="C1303:D1303"/>
    <mergeCell ref="C1304:D1304"/>
    <mergeCell ref="C1310:D1310"/>
    <mergeCell ref="C1420:D1420"/>
    <mergeCell ref="B1426:B1436"/>
    <mergeCell ref="C1426:D1426"/>
    <mergeCell ref="C1427:D1427"/>
    <mergeCell ref="C1428:D1428"/>
    <mergeCell ref="C1432:D1432"/>
    <mergeCell ref="C1435:D1435"/>
    <mergeCell ref="C1389:D1389"/>
    <mergeCell ref="C1395:D1395"/>
    <mergeCell ref="C1400:D1400"/>
    <mergeCell ref="C1410:D1410"/>
    <mergeCell ref="C1415:D1415"/>
    <mergeCell ref="C1419:D1419"/>
    <mergeCell ref="C1373:D1373"/>
    <mergeCell ref="C1381:D1381"/>
    <mergeCell ref="C1382:D1382"/>
    <mergeCell ref="C1383:D1383"/>
    <mergeCell ref="C1387:D1387"/>
    <mergeCell ref="C1388:D1388"/>
    <mergeCell ref="C1468:D1468"/>
    <mergeCell ref="C1469:D1469"/>
    <mergeCell ref="B1472:B1478"/>
    <mergeCell ref="C1472:D1472"/>
    <mergeCell ref="C1473:D1473"/>
    <mergeCell ref="C1476:D1476"/>
    <mergeCell ref="C1477:D1477"/>
    <mergeCell ref="C1447:D1447"/>
    <mergeCell ref="C1448:D1448"/>
    <mergeCell ref="B1453:B1463"/>
    <mergeCell ref="C1453:D1453"/>
    <mergeCell ref="C1454:D1454"/>
    <mergeCell ref="C1455:D1455"/>
    <mergeCell ref="C1458:D1458"/>
    <mergeCell ref="C1462:D1462"/>
    <mergeCell ref="C1463:D1463"/>
    <mergeCell ref="B1438:B1441"/>
    <mergeCell ref="C1438:D1438"/>
    <mergeCell ref="C1439:D1439"/>
    <mergeCell ref="C1440:D1440"/>
    <mergeCell ref="C1442:D1442"/>
    <mergeCell ref="C1443:D1443"/>
    <mergeCell ref="C1500:D1500"/>
    <mergeCell ref="C1501:D1501"/>
    <mergeCell ref="B1504:B1506"/>
    <mergeCell ref="C1504:D1504"/>
    <mergeCell ref="C1505:D1505"/>
    <mergeCell ref="C1508:D1508"/>
    <mergeCell ref="B1488:B1490"/>
    <mergeCell ref="C1488:D1488"/>
    <mergeCell ref="C1489:D1489"/>
    <mergeCell ref="C1492:D1492"/>
    <mergeCell ref="C1493:D1493"/>
    <mergeCell ref="B1494:B1498"/>
    <mergeCell ref="C1494:D1494"/>
    <mergeCell ref="C1497:D1497"/>
    <mergeCell ref="B1480:B1482"/>
    <mergeCell ref="C1480:D1480"/>
    <mergeCell ref="C1481:D1481"/>
    <mergeCell ref="C1484:D1484"/>
    <mergeCell ref="C1485:D1485"/>
    <mergeCell ref="C1487:D1487"/>
    <mergeCell ref="B1535:B1537"/>
    <mergeCell ref="C1535:D1535"/>
    <mergeCell ref="C1536:D1536"/>
    <mergeCell ref="B1539:B1541"/>
    <mergeCell ref="C1539:D1539"/>
    <mergeCell ref="C1540:D1540"/>
    <mergeCell ref="C1523:D1523"/>
    <mergeCell ref="C1524:D1524"/>
    <mergeCell ref="C1525:D1525"/>
    <mergeCell ref="C1528:D1528"/>
    <mergeCell ref="C1530:D1530"/>
    <mergeCell ref="C1531:D1531"/>
    <mergeCell ref="C1509:D1509"/>
    <mergeCell ref="C1510:D1510"/>
    <mergeCell ref="C1515:D1515"/>
    <mergeCell ref="B1518:B1521"/>
    <mergeCell ref="C1518:D1518"/>
    <mergeCell ref="C1519:D1519"/>
    <mergeCell ref="C1520:D1520"/>
    <mergeCell ref="C1600:D1600"/>
    <mergeCell ref="C1608:D1608"/>
    <mergeCell ref="C1665:D1665"/>
    <mergeCell ref="C1666:D1666"/>
    <mergeCell ref="B1673:B1675"/>
    <mergeCell ref="C1673:D1673"/>
    <mergeCell ref="C1674:D1674"/>
    <mergeCell ref="C1586:D1586"/>
    <mergeCell ref="C1590:D1590"/>
    <mergeCell ref="C1591:D1591"/>
    <mergeCell ref="C1595:D1595"/>
    <mergeCell ref="C1596:D1596"/>
    <mergeCell ref="C1599:D1599"/>
    <mergeCell ref="C1543:D1543"/>
    <mergeCell ref="C1544:D1544"/>
    <mergeCell ref="C1545:D1545"/>
    <mergeCell ref="C1552:D1552"/>
    <mergeCell ref="C1575:D1575"/>
    <mergeCell ref="B1578:B1593"/>
    <mergeCell ref="C1578:D1578"/>
    <mergeCell ref="C1581:D1581"/>
    <mergeCell ref="C1582:D1582"/>
    <mergeCell ref="C1585:D1585"/>
    <mergeCell ref="C1778:D1778"/>
    <mergeCell ref="C1797:D1797"/>
    <mergeCell ref="C1798:D1798"/>
    <mergeCell ref="C1799:D1799"/>
    <mergeCell ref="C1804:D1804"/>
    <mergeCell ref="C1805:D1805"/>
    <mergeCell ref="C1715:D1715"/>
    <mergeCell ref="C1719:D1719"/>
    <mergeCell ref="C1759:D1759"/>
    <mergeCell ref="C1760:D1760"/>
    <mergeCell ref="C1766:D1766"/>
    <mergeCell ref="B1770:B1773"/>
    <mergeCell ref="C1770:D1770"/>
    <mergeCell ref="C1771:D1771"/>
    <mergeCell ref="C1680:D1680"/>
    <mergeCell ref="C1681:D1681"/>
    <mergeCell ref="C1685:D1685"/>
    <mergeCell ref="C1686:D1686"/>
    <mergeCell ref="C1687:D1687"/>
    <mergeCell ref="C1694:D1694"/>
    <mergeCell ref="C1860:D1860"/>
    <mergeCell ref="C1861:D1861"/>
    <mergeCell ref="C1862:D1862"/>
    <mergeCell ref="C1866:D1866"/>
    <mergeCell ref="C1867:D1867"/>
    <mergeCell ref="C1870:D1870"/>
    <mergeCell ref="C1850:D1850"/>
    <mergeCell ref="C1851:D1851"/>
    <mergeCell ref="B1854:B1856"/>
    <mergeCell ref="C1854:D1854"/>
    <mergeCell ref="C1855:D1855"/>
    <mergeCell ref="C1857:D1857"/>
    <mergeCell ref="C1806:D1806"/>
    <mergeCell ref="C1812:D1812"/>
    <mergeCell ref="B1817:B1822"/>
    <mergeCell ref="C1821:D1821"/>
    <mergeCell ref="B1824:B1826"/>
    <mergeCell ref="C1824:D1824"/>
    <mergeCell ref="C1825:D1825"/>
    <mergeCell ref="AY1904:AZ1904"/>
    <mergeCell ref="BG1904:BH1904"/>
    <mergeCell ref="BO1904:BP1904"/>
    <mergeCell ref="BW1904:BX1904"/>
    <mergeCell ref="CE1904:CF1904"/>
    <mergeCell ref="CM1904:CN1904"/>
    <mergeCell ref="C1904:D1904"/>
    <mergeCell ref="K1904:L1904"/>
    <mergeCell ref="S1904:T1904"/>
    <mergeCell ref="AA1904:AB1904"/>
    <mergeCell ref="AI1904:AJ1904"/>
    <mergeCell ref="AQ1904:AR1904"/>
    <mergeCell ref="C1885:D1885"/>
    <mergeCell ref="C1886:D1886"/>
    <mergeCell ref="C1887:D1887"/>
    <mergeCell ref="C1897:D1897"/>
    <mergeCell ref="C1898:D1898"/>
    <mergeCell ref="C1899:D1899"/>
    <mergeCell ref="GM1904:GN1904"/>
    <mergeCell ref="GU1904:GV1904"/>
    <mergeCell ref="HC1904:HD1904"/>
    <mergeCell ref="HK1904:HL1904"/>
    <mergeCell ref="HS1904:HT1904"/>
    <mergeCell ref="IA1904:IB1904"/>
    <mergeCell ref="EQ1904:ER1904"/>
    <mergeCell ref="EY1904:EZ1904"/>
    <mergeCell ref="FG1904:FH1904"/>
    <mergeCell ref="FO1904:FP1904"/>
    <mergeCell ref="FW1904:FX1904"/>
    <mergeCell ref="GE1904:GF1904"/>
    <mergeCell ref="CU1904:CV1904"/>
    <mergeCell ref="DC1904:DD1904"/>
    <mergeCell ref="DK1904:DL1904"/>
    <mergeCell ref="DS1904:DT1904"/>
    <mergeCell ref="EA1904:EB1904"/>
    <mergeCell ref="EI1904:EJ1904"/>
    <mergeCell ref="MA1904:MB1904"/>
    <mergeCell ref="MI1904:MJ1904"/>
    <mergeCell ref="MQ1904:MR1904"/>
    <mergeCell ref="MY1904:MZ1904"/>
    <mergeCell ref="NG1904:NH1904"/>
    <mergeCell ref="NO1904:NP1904"/>
    <mergeCell ref="KE1904:KF1904"/>
    <mergeCell ref="KM1904:KN1904"/>
    <mergeCell ref="KU1904:KV1904"/>
    <mergeCell ref="LC1904:LD1904"/>
    <mergeCell ref="LK1904:LL1904"/>
    <mergeCell ref="LS1904:LT1904"/>
    <mergeCell ref="II1904:IJ1904"/>
    <mergeCell ref="IQ1904:IR1904"/>
    <mergeCell ref="IY1904:IZ1904"/>
    <mergeCell ref="JG1904:JH1904"/>
    <mergeCell ref="JO1904:JP1904"/>
    <mergeCell ref="JW1904:JX1904"/>
    <mergeCell ref="RO1904:RP1904"/>
    <mergeCell ref="RW1904:RX1904"/>
    <mergeCell ref="SE1904:SF1904"/>
    <mergeCell ref="SM1904:SN1904"/>
    <mergeCell ref="SU1904:SV1904"/>
    <mergeCell ref="TC1904:TD1904"/>
    <mergeCell ref="PS1904:PT1904"/>
    <mergeCell ref="QA1904:QB1904"/>
    <mergeCell ref="QI1904:QJ1904"/>
    <mergeCell ref="QQ1904:QR1904"/>
    <mergeCell ref="QY1904:QZ1904"/>
    <mergeCell ref="RG1904:RH1904"/>
    <mergeCell ref="NW1904:NX1904"/>
    <mergeCell ref="OE1904:OF1904"/>
    <mergeCell ref="OM1904:ON1904"/>
    <mergeCell ref="OU1904:OV1904"/>
    <mergeCell ref="PC1904:PD1904"/>
    <mergeCell ref="PK1904:PL1904"/>
    <mergeCell ref="XC1904:XD1904"/>
    <mergeCell ref="XK1904:XL1904"/>
    <mergeCell ref="XS1904:XT1904"/>
    <mergeCell ref="YA1904:YB1904"/>
    <mergeCell ref="YI1904:YJ1904"/>
    <mergeCell ref="YQ1904:YR1904"/>
    <mergeCell ref="VG1904:VH1904"/>
    <mergeCell ref="VO1904:VP1904"/>
    <mergeCell ref="VW1904:VX1904"/>
    <mergeCell ref="WE1904:WF1904"/>
    <mergeCell ref="WM1904:WN1904"/>
    <mergeCell ref="WU1904:WV1904"/>
    <mergeCell ref="TK1904:TL1904"/>
    <mergeCell ref="TS1904:TT1904"/>
    <mergeCell ref="UA1904:UB1904"/>
    <mergeCell ref="UI1904:UJ1904"/>
    <mergeCell ref="UQ1904:UR1904"/>
    <mergeCell ref="UY1904:UZ1904"/>
    <mergeCell ref="ACQ1904:ACR1904"/>
    <mergeCell ref="ACY1904:ACZ1904"/>
    <mergeCell ref="ADG1904:ADH1904"/>
    <mergeCell ref="ADO1904:ADP1904"/>
    <mergeCell ref="ADW1904:ADX1904"/>
    <mergeCell ref="AEE1904:AEF1904"/>
    <mergeCell ref="AAU1904:AAV1904"/>
    <mergeCell ref="ABC1904:ABD1904"/>
    <mergeCell ref="ABK1904:ABL1904"/>
    <mergeCell ref="ABS1904:ABT1904"/>
    <mergeCell ref="ACA1904:ACB1904"/>
    <mergeCell ref="ACI1904:ACJ1904"/>
    <mergeCell ref="YY1904:YZ1904"/>
    <mergeCell ref="ZG1904:ZH1904"/>
    <mergeCell ref="ZO1904:ZP1904"/>
    <mergeCell ref="ZW1904:ZX1904"/>
    <mergeCell ref="AAE1904:AAF1904"/>
    <mergeCell ref="AAM1904:AAN1904"/>
    <mergeCell ref="AIE1904:AIF1904"/>
    <mergeCell ref="AIM1904:AIN1904"/>
    <mergeCell ref="AIU1904:AIV1904"/>
    <mergeCell ref="AJC1904:AJD1904"/>
    <mergeCell ref="AJK1904:AJL1904"/>
    <mergeCell ref="AJS1904:AJT1904"/>
    <mergeCell ref="AGI1904:AGJ1904"/>
    <mergeCell ref="AGQ1904:AGR1904"/>
    <mergeCell ref="AGY1904:AGZ1904"/>
    <mergeCell ref="AHG1904:AHH1904"/>
    <mergeCell ref="AHO1904:AHP1904"/>
    <mergeCell ref="AHW1904:AHX1904"/>
    <mergeCell ref="AEM1904:AEN1904"/>
    <mergeCell ref="AEU1904:AEV1904"/>
    <mergeCell ref="AFC1904:AFD1904"/>
    <mergeCell ref="AFK1904:AFL1904"/>
    <mergeCell ref="AFS1904:AFT1904"/>
    <mergeCell ref="AGA1904:AGB1904"/>
    <mergeCell ref="ANS1904:ANT1904"/>
    <mergeCell ref="AOA1904:AOB1904"/>
    <mergeCell ref="AOI1904:AOJ1904"/>
    <mergeCell ref="AOQ1904:AOR1904"/>
    <mergeCell ref="AOY1904:AOZ1904"/>
    <mergeCell ref="APG1904:APH1904"/>
    <mergeCell ref="ALW1904:ALX1904"/>
    <mergeCell ref="AME1904:AMF1904"/>
    <mergeCell ref="AMM1904:AMN1904"/>
    <mergeCell ref="AMU1904:AMV1904"/>
    <mergeCell ref="ANC1904:AND1904"/>
    <mergeCell ref="ANK1904:ANL1904"/>
    <mergeCell ref="AKA1904:AKB1904"/>
    <mergeCell ref="AKI1904:AKJ1904"/>
    <mergeCell ref="AKQ1904:AKR1904"/>
    <mergeCell ref="AKY1904:AKZ1904"/>
    <mergeCell ref="ALG1904:ALH1904"/>
    <mergeCell ref="ALO1904:ALP1904"/>
    <mergeCell ref="ATG1904:ATH1904"/>
    <mergeCell ref="ATO1904:ATP1904"/>
    <mergeCell ref="ATW1904:ATX1904"/>
    <mergeCell ref="AUE1904:AUF1904"/>
    <mergeCell ref="AUM1904:AUN1904"/>
    <mergeCell ref="AUU1904:AUV1904"/>
    <mergeCell ref="ARK1904:ARL1904"/>
    <mergeCell ref="ARS1904:ART1904"/>
    <mergeCell ref="ASA1904:ASB1904"/>
    <mergeCell ref="ASI1904:ASJ1904"/>
    <mergeCell ref="ASQ1904:ASR1904"/>
    <mergeCell ref="ASY1904:ASZ1904"/>
    <mergeCell ref="APO1904:APP1904"/>
    <mergeCell ref="APW1904:APX1904"/>
    <mergeCell ref="AQE1904:AQF1904"/>
    <mergeCell ref="AQM1904:AQN1904"/>
    <mergeCell ref="AQU1904:AQV1904"/>
    <mergeCell ref="ARC1904:ARD1904"/>
    <mergeCell ref="AYU1904:AYV1904"/>
    <mergeCell ref="AZC1904:AZD1904"/>
    <mergeCell ref="AZK1904:AZL1904"/>
    <mergeCell ref="AZS1904:AZT1904"/>
    <mergeCell ref="BAA1904:BAB1904"/>
    <mergeCell ref="BAI1904:BAJ1904"/>
    <mergeCell ref="AWY1904:AWZ1904"/>
    <mergeCell ref="AXG1904:AXH1904"/>
    <mergeCell ref="AXO1904:AXP1904"/>
    <mergeCell ref="AXW1904:AXX1904"/>
    <mergeCell ref="AYE1904:AYF1904"/>
    <mergeCell ref="AYM1904:AYN1904"/>
    <mergeCell ref="AVC1904:AVD1904"/>
    <mergeCell ref="AVK1904:AVL1904"/>
    <mergeCell ref="AVS1904:AVT1904"/>
    <mergeCell ref="AWA1904:AWB1904"/>
    <mergeCell ref="AWI1904:AWJ1904"/>
    <mergeCell ref="AWQ1904:AWR1904"/>
    <mergeCell ref="BEI1904:BEJ1904"/>
    <mergeCell ref="BEQ1904:BER1904"/>
    <mergeCell ref="BEY1904:BEZ1904"/>
    <mergeCell ref="BFG1904:BFH1904"/>
    <mergeCell ref="BFO1904:BFP1904"/>
    <mergeCell ref="BFW1904:BFX1904"/>
    <mergeCell ref="BCM1904:BCN1904"/>
    <mergeCell ref="BCU1904:BCV1904"/>
    <mergeCell ref="BDC1904:BDD1904"/>
    <mergeCell ref="BDK1904:BDL1904"/>
    <mergeCell ref="BDS1904:BDT1904"/>
    <mergeCell ref="BEA1904:BEB1904"/>
    <mergeCell ref="BAQ1904:BAR1904"/>
    <mergeCell ref="BAY1904:BAZ1904"/>
    <mergeCell ref="BBG1904:BBH1904"/>
    <mergeCell ref="BBO1904:BBP1904"/>
    <mergeCell ref="BBW1904:BBX1904"/>
    <mergeCell ref="BCE1904:BCF1904"/>
    <mergeCell ref="BJW1904:BJX1904"/>
    <mergeCell ref="BKE1904:BKF1904"/>
    <mergeCell ref="BKM1904:BKN1904"/>
    <mergeCell ref="BKU1904:BKV1904"/>
    <mergeCell ref="BLC1904:BLD1904"/>
    <mergeCell ref="BLK1904:BLL1904"/>
    <mergeCell ref="BIA1904:BIB1904"/>
    <mergeCell ref="BII1904:BIJ1904"/>
    <mergeCell ref="BIQ1904:BIR1904"/>
    <mergeCell ref="BIY1904:BIZ1904"/>
    <mergeCell ref="BJG1904:BJH1904"/>
    <mergeCell ref="BJO1904:BJP1904"/>
    <mergeCell ref="BGE1904:BGF1904"/>
    <mergeCell ref="BGM1904:BGN1904"/>
    <mergeCell ref="BGU1904:BGV1904"/>
    <mergeCell ref="BHC1904:BHD1904"/>
    <mergeCell ref="BHK1904:BHL1904"/>
    <mergeCell ref="BHS1904:BHT1904"/>
    <mergeCell ref="BPK1904:BPL1904"/>
    <mergeCell ref="BPS1904:BPT1904"/>
    <mergeCell ref="BQA1904:BQB1904"/>
    <mergeCell ref="BQI1904:BQJ1904"/>
    <mergeCell ref="BQQ1904:BQR1904"/>
    <mergeCell ref="BQY1904:BQZ1904"/>
    <mergeCell ref="BNO1904:BNP1904"/>
    <mergeCell ref="BNW1904:BNX1904"/>
    <mergeCell ref="BOE1904:BOF1904"/>
    <mergeCell ref="BOM1904:BON1904"/>
    <mergeCell ref="BOU1904:BOV1904"/>
    <mergeCell ref="BPC1904:BPD1904"/>
    <mergeCell ref="BLS1904:BLT1904"/>
    <mergeCell ref="BMA1904:BMB1904"/>
    <mergeCell ref="BMI1904:BMJ1904"/>
    <mergeCell ref="BMQ1904:BMR1904"/>
    <mergeCell ref="BMY1904:BMZ1904"/>
    <mergeCell ref="BNG1904:BNH1904"/>
    <mergeCell ref="BUY1904:BUZ1904"/>
    <mergeCell ref="BVG1904:BVH1904"/>
    <mergeCell ref="BVO1904:BVP1904"/>
    <mergeCell ref="BVW1904:BVX1904"/>
    <mergeCell ref="BWE1904:BWF1904"/>
    <mergeCell ref="BWM1904:BWN1904"/>
    <mergeCell ref="BTC1904:BTD1904"/>
    <mergeCell ref="BTK1904:BTL1904"/>
    <mergeCell ref="BTS1904:BTT1904"/>
    <mergeCell ref="BUA1904:BUB1904"/>
    <mergeCell ref="BUI1904:BUJ1904"/>
    <mergeCell ref="BUQ1904:BUR1904"/>
    <mergeCell ref="BRG1904:BRH1904"/>
    <mergeCell ref="BRO1904:BRP1904"/>
    <mergeCell ref="BRW1904:BRX1904"/>
    <mergeCell ref="BSE1904:BSF1904"/>
    <mergeCell ref="BSM1904:BSN1904"/>
    <mergeCell ref="BSU1904:BSV1904"/>
    <mergeCell ref="CAM1904:CAN1904"/>
    <mergeCell ref="CAU1904:CAV1904"/>
    <mergeCell ref="CBC1904:CBD1904"/>
    <mergeCell ref="CBK1904:CBL1904"/>
    <mergeCell ref="CBS1904:CBT1904"/>
    <mergeCell ref="CCA1904:CCB1904"/>
    <mergeCell ref="BYQ1904:BYR1904"/>
    <mergeCell ref="BYY1904:BYZ1904"/>
    <mergeCell ref="BZG1904:BZH1904"/>
    <mergeCell ref="BZO1904:BZP1904"/>
    <mergeCell ref="BZW1904:BZX1904"/>
    <mergeCell ref="CAE1904:CAF1904"/>
    <mergeCell ref="BWU1904:BWV1904"/>
    <mergeCell ref="BXC1904:BXD1904"/>
    <mergeCell ref="BXK1904:BXL1904"/>
    <mergeCell ref="BXS1904:BXT1904"/>
    <mergeCell ref="BYA1904:BYB1904"/>
    <mergeCell ref="BYI1904:BYJ1904"/>
    <mergeCell ref="CGA1904:CGB1904"/>
    <mergeCell ref="CGI1904:CGJ1904"/>
    <mergeCell ref="CGQ1904:CGR1904"/>
    <mergeCell ref="CGY1904:CGZ1904"/>
    <mergeCell ref="CHG1904:CHH1904"/>
    <mergeCell ref="CHO1904:CHP1904"/>
    <mergeCell ref="CEE1904:CEF1904"/>
    <mergeCell ref="CEM1904:CEN1904"/>
    <mergeCell ref="CEU1904:CEV1904"/>
    <mergeCell ref="CFC1904:CFD1904"/>
    <mergeCell ref="CFK1904:CFL1904"/>
    <mergeCell ref="CFS1904:CFT1904"/>
    <mergeCell ref="CCI1904:CCJ1904"/>
    <mergeCell ref="CCQ1904:CCR1904"/>
    <mergeCell ref="CCY1904:CCZ1904"/>
    <mergeCell ref="CDG1904:CDH1904"/>
    <mergeCell ref="CDO1904:CDP1904"/>
    <mergeCell ref="CDW1904:CDX1904"/>
    <mergeCell ref="CLO1904:CLP1904"/>
    <mergeCell ref="CLW1904:CLX1904"/>
    <mergeCell ref="CME1904:CMF1904"/>
    <mergeCell ref="CMM1904:CMN1904"/>
    <mergeCell ref="CMU1904:CMV1904"/>
    <mergeCell ref="CNC1904:CND1904"/>
    <mergeCell ref="CJS1904:CJT1904"/>
    <mergeCell ref="CKA1904:CKB1904"/>
    <mergeCell ref="CKI1904:CKJ1904"/>
    <mergeCell ref="CKQ1904:CKR1904"/>
    <mergeCell ref="CKY1904:CKZ1904"/>
    <mergeCell ref="CLG1904:CLH1904"/>
    <mergeCell ref="CHW1904:CHX1904"/>
    <mergeCell ref="CIE1904:CIF1904"/>
    <mergeCell ref="CIM1904:CIN1904"/>
    <mergeCell ref="CIU1904:CIV1904"/>
    <mergeCell ref="CJC1904:CJD1904"/>
    <mergeCell ref="CJK1904:CJL1904"/>
    <mergeCell ref="CRC1904:CRD1904"/>
    <mergeCell ref="CRK1904:CRL1904"/>
    <mergeCell ref="CRS1904:CRT1904"/>
    <mergeCell ref="CSA1904:CSB1904"/>
    <mergeCell ref="CSI1904:CSJ1904"/>
    <mergeCell ref="CSQ1904:CSR1904"/>
    <mergeCell ref="CPG1904:CPH1904"/>
    <mergeCell ref="CPO1904:CPP1904"/>
    <mergeCell ref="CPW1904:CPX1904"/>
    <mergeCell ref="CQE1904:CQF1904"/>
    <mergeCell ref="CQM1904:CQN1904"/>
    <mergeCell ref="CQU1904:CQV1904"/>
    <mergeCell ref="CNK1904:CNL1904"/>
    <mergeCell ref="CNS1904:CNT1904"/>
    <mergeCell ref="COA1904:COB1904"/>
    <mergeCell ref="COI1904:COJ1904"/>
    <mergeCell ref="COQ1904:COR1904"/>
    <mergeCell ref="COY1904:COZ1904"/>
    <mergeCell ref="CWQ1904:CWR1904"/>
    <mergeCell ref="CWY1904:CWZ1904"/>
    <mergeCell ref="CXG1904:CXH1904"/>
    <mergeCell ref="CXO1904:CXP1904"/>
    <mergeCell ref="CXW1904:CXX1904"/>
    <mergeCell ref="CYE1904:CYF1904"/>
    <mergeCell ref="CUU1904:CUV1904"/>
    <mergeCell ref="CVC1904:CVD1904"/>
    <mergeCell ref="CVK1904:CVL1904"/>
    <mergeCell ref="CVS1904:CVT1904"/>
    <mergeCell ref="CWA1904:CWB1904"/>
    <mergeCell ref="CWI1904:CWJ1904"/>
    <mergeCell ref="CSY1904:CSZ1904"/>
    <mergeCell ref="CTG1904:CTH1904"/>
    <mergeCell ref="CTO1904:CTP1904"/>
    <mergeCell ref="CTW1904:CTX1904"/>
    <mergeCell ref="CUE1904:CUF1904"/>
    <mergeCell ref="CUM1904:CUN1904"/>
    <mergeCell ref="DCE1904:DCF1904"/>
    <mergeCell ref="DCM1904:DCN1904"/>
    <mergeCell ref="DCU1904:DCV1904"/>
    <mergeCell ref="DDC1904:DDD1904"/>
    <mergeCell ref="DDK1904:DDL1904"/>
    <mergeCell ref="DDS1904:DDT1904"/>
    <mergeCell ref="DAI1904:DAJ1904"/>
    <mergeCell ref="DAQ1904:DAR1904"/>
    <mergeCell ref="DAY1904:DAZ1904"/>
    <mergeCell ref="DBG1904:DBH1904"/>
    <mergeCell ref="DBO1904:DBP1904"/>
    <mergeCell ref="DBW1904:DBX1904"/>
    <mergeCell ref="CYM1904:CYN1904"/>
    <mergeCell ref="CYU1904:CYV1904"/>
    <mergeCell ref="CZC1904:CZD1904"/>
    <mergeCell ref="CZK1904:CZL1904"/>
    <mergeCell ref="CZS1904:CZT1904"/>
    <mergeCell ref="DAA1904:DAB1904"/>
    <mergeCell ref="DHS1904:DHT1904"/>
    <mergeCell ref="DIA1904:DIB1904"/>
    <mergeCell ref="DII1904:DIJ1904"/>
    <mergeCell ref="DIQ1904:DIR1904"/>
    <mergeCell ref="DIY1904:DIZ1904"/>
    <mergeCell ref="DJG1904:DJH1904"/>
    <mergeCell ref="DFW1904:DFX1904"/>
    <mergeCell ref="DGE1904:DGF1904"/>
    <mergeCell ref="DGM1904:DGN1904"/>
    <mergeCell ref="DGU1904:DGV1904"/>
    <mergeCell ref="DHC1904:DHD1904"/>
    <mergeCell ref="DHK1904:DHL1904"/>
    <mergeCell ref="DEA1904:DEB1904"/>
    <mergeCell ref="DEI1904:DEJ1904"/>
    <mergeCell ref="DEQ1904:DER1904"/>
    <mergeCell ref="DEY1904:DEZ1904"/>
    <mergeCell ref="DFG1904:DFH1904"/>
    <mergeCell ref="DFO1904:DFP1904"/>
    <mergeCell ref="DNG1904:DNH1904"/>
    <mergeCell ref="DNO1904:DNP1904"/>
    <mergeCell ref="DNW1904:DNX1904"/>
    <mergeCell ref="DOE1904:DOF1904"/>
    <mergeCell ref="DOM1904:DON1904"/>
    <mergeCell ref="DOU1904:DOV1904"/>
    <mergeCell ref="DLK1904:DLL1904"/>
    <mergeCell ref="DLS1904:DLT1904"/>
    <mergeCell ref="DMA1904:DMB1904"/>
    <mergeCell ref="DMI1904:DMJ1904"/>
    <mergeCell ref="DMQ1904:DMR1904"/>
    <mergeCell ref="DMY1904:DMZ1904"/>
    <mergeCell ref="DJO1904:DJP1904"/>
    <mergeCell ref="DJW1904:DJX1904"/>
    <mergeCell ref="DKE1904:DKF1904"/>
    <mergeCell ref="DKM1904:DKN1904"/>
    <mergeCell ref="DKU1904:DKV1904"/>
    <mergeCell ref="DLC1904:DLD1904"/>
    <mergeCell ref="DSU1904:DSV1904"/>
    <mergeCell ref="DTC1904:DTD1904"/>
    <mergeCell ref="DTK1904:DTL1904"/>
    <mergeCell ref="DTS1904:DTT1904"/>
    <mergeCell ref="DUA1904:DUB1904"/>
    <mergeCell ref="DUI1904:DUJ1904"/>
    <mergeCell ref="DQY1904:DQZ1904"/>
    <mergeCell ref="DRG1904:DRH1904"/>
    <mergeCell ref="DRO1904:DRP1904"/>
    <mergeCell ref="DRW1904:DRX1904"/>
    <mergeCell ref="DSE1904:DSF1904"/>
    <mergeCell ref="DSM1904:DSN1904"/>
    <mergeCell ref="DPC1904:DPD1904"/>
    <mergeCell ref="DPK1904:DPL1904"/>
    <mergeCell ref="DPS1904:DPT1904"/>
    <mergeCell ref="DQA1904:DQB1904"/>
    <mergeCell ref="DQI1904:DQJ1904"/>
    <mergeCell ref="DQQ1904:DQR1904"/>
    <mergeCell ref="DYI1904:DYJ1904"/>
    <mergeCell ref="DYQ1904:DYR1904"/>
    <mergeCell ref="DYY1904:DYZ1904"/>
    <mergeCell ref="DZG1904:DZH1904"/>
    <mergeCell ref="DZO1904:DZP1904"/>
    <mergeCell ref="DZW1904:DZX1904"/>
    <mergeCell ref="DWM1904:DWN1904"/>
    <mergeCell ref="DWU1904:DWV1904"/>
    <mergeCell ref="DXC1904:DXD1904"/>
    <mergeCell ref="DXK1904:DXL1904"/>
    <mergeCell ref="DXS1904:DXT1904"/>
    <mergeCell ref="DYA1904:DYB1904"/>
    <mergeCell ref="DUQ1904:DUR1904"/>
    <mergeCell ref="DUY1904:DUZ1904"/>
    <mergeCell ref="DVG1904:DVH1904"/>
    <mergeCell ref="DVO1904:DVP1904"/>
    <mergeCell ref="DVW1904:DVX1904"/>
    <mergeCell ref="DWE1904:DWF1904"/>
    <mergeCell ref="EDW1904:EDX1904"/>
    <mergeCell ref="EEE1904:EEF1904"/>
    <mergeCell ref="EEM1904:EEN1904"/>
    <mergeCell ref="EEU1904:EEV1904"/>
    <mergeCell ref="EFC1904:EFD1904"/>
    <mergeCell ref="EFK1904:EFL1904"/>
    <mergeCell ref="ECA1904:ECB1904"/>
    <mergeCell ref="ECI1904:ECJ1904"/>
    <mergeCell ref="ECQ1904:ECR1904"/>
    <mergeCell ref="ECY1904:ECZ1904"/>
    <mergeCell ref="EDG1904:EDH1904"/>
    <mergeCell ref="EDO1904:EDP1904"/>
    <mergeCell ref="EAE1904:EAF1904"/>
    <mergeCell ref="EAM1904:EAN1904"/>
    <mergeCell ref="EAU1904:EAV1904"/>
    <mergeCell ref="EBC1904:EBD1904"/>
    <mergeCell ref="EBK1904:EBL1904"/>
    <mergeCell ref="EBS1904:EBT1904"/>
    <mergeCell ref="EJK1904:EJL1904"/>
    <mergeCell ref="EJS1904:EJT1904"/>
    <mergeCell ref="EKA1904:EKB1904"/>
    <mergeCell ref="EKI1904:EKJ1904"/>
    <mergeCell ref="EKQ1904:EKR1904"/>
    <mergeCell ref="EKY1904:EKZ1904"/>
    <mergeCell ref="EHO1904:EHP1904"/>
    <mergeCell ref="EHW1904:EHX1904"/>
    <mergeCell ref="EIE1904:EIF1904"/>
    <mergeCell ref="EIM1904:EIN1904"/>
    <mergeCell ref="EIU1904:EIV1904"/>
    <mergeCell ref="EJC1904:EJD1904"/>
    <mergeCell ref="EFS1904:EFT1904"/>
    <mergeCell ref="EGA1904:EGB1904"/>
    <mergeCell ref="EGI1904:EGJ1904"/>
    <mergeCell ref="EGQ1904:EGR1904"/>
    <mergeCell ref="EGY1904:EGZ1904"/>
    <mergeCell ref="EHG1904:EHH1904"/>
    <mergeCell ref="EOY1904:EOZ1904"/>
    <mergeCell ref="EPG1904:EPH1904"/>
    <mergeCell ref="EPO1904:EPP1904"/>
    <mergeCell ref="EPW1904:EPX1904"/>
    <mergeCell ref="EQE1904:EQF1904"/>
    <mergeCell ref="EQM1904:EQN1904"/>
    <mergeCell ref="ENC1904:END1904"/>
    <mergeCell ref="ENK1904:ENL1904"/>
    <mergeCell ref="ENS1904:ENT1904"/>
    <mergeCell ref="EOA1904:EOB1904"/>
    <mergeCell ref="EOI1904:EOJ1904"/>
    <mergeCell ref="EOQ1904:EOR1904"/>
    <mergeCell ref="ELG1904:ELH1904"/>
    <mergeCell ref="ELO1904:ELP1904"/>
    <mergeCell ref="ELW1904:ELX1904"/>
    <mergeCell ref="EME1904:EMF1904"/>
    <mergeCell ref="EMM1904:EMN1904"/>
    <mergeCell ref="EMU1904:EMV1904"/>
    <mergeCell ref="EUM1904:EUN1904"/>
    <mergeCell ref="EUU1904:EUV1904"/>
    <mergeCell ref="EVC1904:EVD1904"/>
    <mergeCell ref="EVK1904:EVL1904"/>
    <mergeCell ref="EVS1904:EVT1904"/>
    <mergeCell ref="EWA1904:EWB1904"/>
    <mergeCell ref="ESQ1904:ESR1904"/>
    <mergeCell ref="ESY1904:ESZ1904"/>
    <mergeCell ref="ETG1904:ETH1904"/>
    <mergeCell ref="ETO1904:ETP1904"/>
    <mergeCell ref="ETW1904:ETX1904"/>
    <mergeCell ref="EUE1904:EUF1904"/>
    <mergeCell ref="EQU1904:EQV1904"/>
    <mergeCell ref="ERC1904:ERD1904"/>
    <mergeCell ref="ERK1904:ERL1904"/>
    <mergeCell ref="ERS1904:ERT1904"/>
    <mergeCell ref="ESA1904:ESB1904"/>
    <mergeCell ref="ESI1904:ESJ1904"/>
    <mergeCell ref="FAA1904:FAB1904"/>
    <mergeCell ref="FAI1904:FAJ1904"/>
    <mergeCell ref="FAQ1904:FAR1904"/>
    <mergeCell ref="FAY1904:FAZ1904"/>
    <mergeCell ref="FBG1904:FBH1904"/>
    <mergeCell ref="FBO1904:FBP1904"/>
    <mergeCell ref="EYE1904:EYF1904"/>
    <mergeCell ref="EYM1904:EYN1904"/>
    <mergeCell ref="EYU1904:EYV1904"/>
    <mergeCell ref="EZC1904:EZD1904"/>
    <mergeCell ref="EZK1904:EZL1904"/>
    <mergeCell ref="EZS1904:EZT1904"/>
    <mergeCell ref="EWI1904:EWJ1904"/>
    <mergeCell ref="EWQ1904:EWR1904"/>
    <mergeCell ref="EWY1904:EWZ1904"/>
    <mergeCell ref="EXG1904:EXH1904"/>
    <mergeCell ref="EXO1904:EXP1904"/>
    <mergeCell ref="EXW1904:EXX1904"/>
    <mergeCell ref="FFO1904:FFP1904"/>
    <mergeCell ref="FFW1904:FFX1904"/>
    <mergeCell ref="FGE1904:FGF1904"/>
    <mergeCell ref="FGM1904:FGN1904"/>
    <mergeCell ref="FGU1904:FGV1904"/>
    <mergeCell ref="FHC1904:FHD1904"/>
    <mergeCell ref="FDS1904:FDT1904"/>
    <mergeCell ref="FEA1904:FEB1904"/>
    <mergeCell ref="FEI1904:FEJ1904"/>
    <mergeCell ref="FEQ1904:FER1904"/>
    <mergeCell ref="FEY1904:FEZ1904"/>
    <mergeCell ref="FFG1904:FFH1904"/>
    <mergeCell ref="FBW1904:FBX1904"/>
    <mergeCell ref="FCE1904:FCF1904"/>
    <mergeCell ref="FCM1904:FCN1904"/>
    <mergeCell ref="FCU1904:FCV1904"/>
    <mergeCell ref="FDC1904:FDD1904"/>
    <mergeCell ref="FDK1904:FDL1904"/>
    <mergeCell ref="FLC1904:FLD1904"/>
    <mergeCell ref="FLK1904:FLL1904"/>
    <mergeCell ref="FLS1904:FLT1904"/>
    <mergeCell ref="FMA1904:FMB1904"/>
    <mergeCell ref="FMI1904:FMJ1904"/>
    <mergeCell ref="FMQ1904:FMR1904"/>
    <mergeCell ref="FJG1904:FJH1904"/>
    <mergeCell ref="FJO1904:FJP1904"/>
    <mergeCell ref="FJW1904:FJX1904"/>
    <mergeCell ref="FKE1904:FKF1904"/>
    <mergeCell ref="FKM1904:FKN1904"/>
    <mergeCell ref="FKU1904:FKV1904"/>
    <mergeCell ref="FHK1904:FHL1904"/>
    <mergeCell ref="FHS1904:FHT1904"/>
    <mergeCell ref="FIA1904:FIB1904"/>
    <mergeCell ref="FII1904:FIJ1904"/>
    <mergeCell ref="FIQ1904:FIR1904"/>
    <mergeCell ref="FIY1904:FIZ1904"/>
    <mergeCell ref="FQQ1904:FQR1904"/>
    <mergeCell ref="FQY1904:FQZ1904"/>
    <mergeCell ref="FRG1904:FRH1904"/>
    <mergeCell ref="FRO1904:FRP1904"/>
    <mergeCell ref="FRW1904:FRX1904"/>
    <mergeCell ref="FSE1904:FSF1904"/>
    <mergeCell ref="FOU1904:FOV1904"/>
    <mergeCell ref="FPC1904:FPD1904"/>
    <mergeCell ref="FPK1904:FPL1904"/>
    <mergeCell ref="FPS1904:FPT1904"/>
    <mergeCell ref="FQA1904:FQB1904"/>
    <mergeCell ref="FQI1904:FQJ1904"/>
    <mergeCell ref="FMY1904:FMZ1904"/>
    <mergeCell ref="FNG1904:FNH1904"/>
    <mergeCell ref="FNO1904:FNP1904"/>
    <mergeCell ref="FNW1904:FNX1904"/>
    <mergeCell ref="FOE1904:FOF1904"/>
    <mergeCell ref="FOM1904:FON1904"/>
    <mergeCell ref="FWE1904:FWF1904"/>
    <mergeCell ref="FWM1904:FWN1904"/>
    <mergeCell ref="FWU1904:FWV1904"/>
    <mergeCell ref="FXC1904:FXD1904"/>
    <mergeCell ref="FXK1904:FXL1904"/>
    <mergeCell ref="FXS1904:FXT1904"/>
    <mergeCell ref="FUI1904:FUJ1904"/>
    <mergeCell ref="FUQ1904:FUR1904"/>
    <mergeCell ref="FUY1904:FUZ1904"/>
    <mergeCell ref="FVG1904:FVH1904"/>
    <mergeCell ref="FVO1904:FVP1904"/>
    <mergeCell ref="FVW1904:FVX1904"/>
    <mergeCell ref="FSM1904:FSN1904"/>
    <mergeCell ref="FSU1904:FSV1904"/>
    <mergeCell ref="FTC1904:FTD1904"/>
    <mergeCell ref="FTK1904:FTL1904"/>
    <mergeCell ref="FTS1904:FTT1904"/>
    <mergeCell ref="FUA1904:FUB1904"/>
    <mergeCell ref="GBS1904:GBT1904"/>
    <mergeCell ref="GCA1904:GCB1904"/>
    <mergeCell ref="GCI1904:GCJ1904"/>
    <mergeCell ref="GCQ1904:GCR1904"/>
    <mergeCell ref="GCY1904:GCZ1904"/>
    <mergeCell ref="GDG1904:GDH1904"/>
    <mergeCell ref="FZW1904:FZX1904"/>
    <mergeCell ref="GAE1904:GAF1904"/>
    <mergeCell ref="GAM1904:GAN1904"/>
    <mergeCell ref="GAU1904:GAV1904"/>
    <mergeCell ref="GBC1904:GBD1904"/>
    <mergeCell ref="GBK1904:GBL1904"/>
    <mergeCell ref="FYA1904:FYB1904"/>
    <mergeCell ref="FYI1904:FYJ1904"/>
    <mergeCell ref="FYQ1904:FYR1904"/>
    <mergeCell ref="FYY1904:FYZ1904"/>
    <mergeCell ref="FZG1904:FZH1904"/>
    <mergeCell ref="FZO1904:FZP1904"/>
    <mergeCell ref="GHG1904:GHH1904"/>
    <mergeCell ref="GHO1904:GHP1904"/>
    <mergeCell ref="GHW1904:GHX1904"/>
    <mergeCell ref="GIE1904:GIF1904"/>
    <mergeCell ref="GIM1904:GIN1904"/>
    <mergeCell ref="GIU1904:GIV1904"/>
    <mergeCell ref="GFK1904:GFL1904"/>
    <mergeCell ref="GFS1904:GFT1904"/>
    <mergeCell ref="GGA1904:GGB1904"/>
    <mergeCell ref="GGI1904:GGJ1904"/>
    <mergeCell ref="GGQ1904:GGR1904"/>
    <mergeCell ref="GGY1904:GGZ1904"/>
    <mergeCell ref="GDO1904:GDP1904"/>
    <mergeCell ref="GDW1904:GDX1904"/>
    <mergeCell ref="GEE1904:GEF1904"/>
    <mergeCell ref="GEM1904:GEN1904"/>
    <mergeCell ref="GEU1904:GEV1904"/>
    <mergeCell ref="GFC1904:GFD1904"/>
    <mergeCell ref="GMU1904:GMV1904"/>
    <mergeCell ref="GNC1904:GND1904"/>
    <mergeCell ref="GNK1904:GNL1904"/>
    <mergeCell ref="GNS1904:GNT1904"/>
    <mergeCell ref="GOA1904:GOB1904"/>
    <mergeCell ref="GOI1904:GOJ1904"/>
    <mergeCell ref="GKY1904:GKZ1904"/>
    <mergeCell ref="GLG1904:GLH1904"/>
    <mergeCell ref="GLO1904:GLP1904"/>
    <mergeCell ref="GLW1904:GLX1904"/>
    <mergeCell ref="GME1904:GMF1904"/>
    <mergeCell ref="GMM1904:GMN1904"/>
    <mergeCell ref="GJC1904:GJD1904"/>
    <mergeCell ref="GJK1904:GJL1904"/>
    <mergeCell ref="GJS1904:GJT1904"/>
    <mergeCell ref="GKA1904:GKB1904"/>
    <mergeCell ref="GKI1904:GKJ1904"/>
    <mergeCell ref="GKQ1904:GKR1904"/>
    <mergeCell ref="GSI1904:GSJ1904"/>
    <mergeCell ref="GSQ1904:GSR1904"/>
    <mergeCell ref="GSY1904:GSZ1904"/>
    <mergeCell ref="GTG1904:GTH1904"/>
    <mergeCell ref="GTO1904:GTP1904"/>
    <mergeCell ref="GTW1904:GTX1904"/>
    <mergeCell ref="GQM1904:GQN1904"/>
    <mergeCell ref="GQU1904:GQV1904"/>
    <mergeCell ref="GRC1904:GRD1904"/>
    <mergeCell ref="GRK1904:GRL1904"/>
    <mergeCell ref="GRS1904:GRT1904"/>
    <mergeCell ref="GSA1904:GSB1904"/>
    <mergeCell ref="GOQ1904:GOR1904"/>
    <mergeCell ref="GOY1904:GOZ1904"/>
    <mergeCell ref="GPG1904:GPH1904"/>
    <mergeCell ref="GPO1904:GPP1904"/>
    <mergeCell ref="GPW1904:GPX1904"/>
    <mergeCell ref="GQE1904:GQF1904"/>
    <mergeCell ref="GXW1904:GXX1904"/>
    <mergeCell ref="GYE1904:GYF1904"/>
    <mergeCell ref="GYM1904:GYN1904"/>
    <mergeCell ref="GYU1904:GYV1904"/>
    <mergeCell ref="GZC1904:GZD1904"/>
    <mergeCell ref="GZK1904:GZL1904"/>
    <mergeCell ref="GWA1904:GWB1904"/>
    <mergeCell ref="GWI1904:GWJ1904"/>
    <mergeCell ref="GWQ1904:GWR1904"/>
    <mergeCell ref="GWY1904:GWZ1904"/>
    <mergeCell ref="GXG1904:GXH1904"/>
    <mergeCell ref="GXO1904:GXP1904"/>
    <mergeCell ref="GUE1904:GUF1904"/>
    <mergeCell ref="GUM1904:GUN1904"/>
    <mergeCell ref="GUU1904:GUV1904"/>
    <mergeCell ref="GVC1904:GVD1904"/>
    <mergeCell ref="GVK1904:GVL1904"/>
    <mergeCell ref="GVS1904:GVT1904"/>
    <mergeCell ref="HDK1904:HDL1904"/>
    <mergeCell ref="HDS1904:HDT1904"/>
    <mergeCell ref="HEA1904:HEB1904"/>
    <mergeCell ref="HEI1904:HEJ1904"/>
    <mergeCell ref="HEQ1904:HER1904"/>
    <mergeCell ref="HEY1904:HEZ1904"/>
    <mergeCell ref="HBO1904:HBP1904"/>
    <mergeCell ref="HBW1904:HBX1904"/>
    <mergeCell ref="HCE1904:HCF1904"/>
    <mergeCell ref="HCM1904:HCN1904"/>
    <mergeCell ref="HCU1904:HCV1904"/>
    <mergeCell ref="HDC1904:HDD1904"/>
    <mergeCell ref="GZS1904:GZT1904"/>
    <mergeCell ref="HAA1904:HAB1904"/>
    <mergeCell ref="HAI1904:HAJ1904"/>
    <mergeCell ref="HAQ1904:HAR1904"/>
    <mergeCell ref="HAY1904:HAZ1904"/>
    <mergeCell ref="HBG1904:HBH1904"/>
    <mergeCell ref="HIY1904:HIZ1904"/>
    <mergeCell ref="HJG1904:HJH1904"/>
    <mergeCell ref="HJO1904:HJP1904"/>
    <mergeCell ref="HJW1904:HJX1904"/>
    <mergeCell ref="HKE1904:HKF1904"/>
    <mergeCell ref="HKM1904:HKN1904"/>
    <mergeCell ref="HHC1904:HHD1904"/>
    <mergeCell ref="HHK1904:HHL1904"/>
    <mergeCell ref="HHS1904:HHT1904"/>
    <mergeCell ref="HIA1904:HIB1904"/>
    <mergeCell ref="HII1904:HIJ1904"/>
    <mergeCell ref="HIQ1904:HIR1904"/>
    <mergeCell ref="HFG1904:HFH1904"/>
    <mergeCell ref="HFO1904:HFP1904"/>
    <mergeCell ref="HFW1904:HFX1904"/>
    <mergeCell ref="HGE1904:HGF1904"/>
    <mergeCell ref="HGM1904:HGN1904"/>
    <mergeCell ref="HGU1904:HGV1904"/>
    <mergeCell ref="HOM1904:HON1904"/>
    <mergeCell ref="HOU1904:HOV1904"/>
    <mergeCell ref="HPC1904:HPD1904"/>
    <mergeCell ref="HPK1904:HPL1904"/>
    <mergeCell ref="HPS1904:HPT1904"/>
    <mergeCell ref="HQA1904:HQB1904"/>
    <mergeCell ref="HMQ1904:HMR1904"/>
    <mergeCell ref="HMY1904:HMZ1904"/>
    <mergeCell ref="HNG1904:HNH1904"/>
    <mergeCell ref="HNO1904:HNP1904"/>
    <mergeCell ref="HNW1904:HNX1904"/>
    <mergeCell ref="HOE1904:HOF1904"/>
    <mergeCell ref="HKU1904:HKV1904"/>
    <mergeCell ref="HLC1904:HLD1904"/>
    <mergeCell ref="HLK1904:HLL1904"/>
    <mergeCell ref="HLS1904:HLT1904"/>
    <mergeCell ref="HMA1904:HMB1904"/>
    <mergeCell ref="HMI1904:HMJ1904"/>
    <mergeCell ref="HUA1904:HUB1904"/>
    <mergeCell ref="HUI1904:HUJ1904"/>
    <mergeCell ref="HUQ1904:HUR1904"/>
    <mergeCell ref="HUY1904:HUZ1904"/>
    <mergeCell ref="HVG1904:HVH1904"/>
    <mergeCell ref="HVO1904:HVP1904"/>
    <mergeCell ref="HSE1904:HSF1904"/>
    <mergeCell ref="HSM1904:HSN1904"/>
    <mergeCell ref="HSU1904:HSV1904"/>
    <mergeCell ref="HTC1904:HTD1904"/>
    <mergeCell ref="HTK1904:HTL1904"/>
    <mergeCell ref="HTS1904:HTT1904"/>
    <mergeCell ref="HQI1904:HQJ1904"/>
    <mergeCell ref="HQQ1904:HQR1904"/>
    <mergeCell ref="HQY1904:HQZ1904"/>
    <mergeCell ref="HRG1904:HRH1904"/>
    <mergeCell ref="HRO1904:HRP1904"/>
    <mergeCell ref="HRW1904:HRX1904"/>
    <mergeCell ref="HZO1904:HZP1904"/>
    <mergeCell ref="HZW1904:HZX1904"/>
    <mergeCell ref="IAE1904:IAF1904"/>
    <mergeCell ref="IAM1904:IAN1904"/>
    <mergeCell ref="IAU1904:IAV1904"/>
    <mergeCell ref="IBC1904:IBD1904"/>
    <mergeCell ref="HXS1904:HXT1904"/>
    <mergeCell ref="HYA1904:HYB1904"/>
    <mergeCell ref="HYI1904:HYJ1904"/>
    <mergeCell ref="HYQ1904:HYR1904"/>
    <mergeCell ref="HYY1904:HYZ1904"/>
    <mergeCell ref="HZG1904:HZH1904"/>
    <mergeCell ref="HVW1904:HVX1904"/>
    <mergeCell ref="HWE1904:HWF1904"/>
    <mergeCell ref="HWM1904:HWN1904"/>
    <mergeCell ref="HWU1904:HWV1904"/>
    <mergeCell ref="HXC1904:HXD1904"/>
    <mergeCell ref="HXK1904:HXL1904"/>
    <mergeCell ref="IFC1904:IFD1904"/>
    <mergeCell ref="IFK1904:IFL1904"/>
    <mergeCell ref="IFS1904:IFT1904"/>
    <mergeCell ref="IGA1904:IGB1904"/>
    <mergeCell ref="IGI1904:IGJ1904"/>
    <mergeCell ref="IGQ1904:IGR1904"/>
    <mergeCell ref="IDG1904:IDH1904"/>
    <mergeCell ref="IDO1904:IDP1904"/>
    <mergeCell ref="IDW1904:IDX1904"/>
    <mergeCell ref="IEE1904:IEF1904"/>
    <mergeCell ref="IEM1904:IEN1904"/>
    <mergeCell ref="IEU1904:IEV1904"/>
    <mergeCell ref="IBK1904:IBL1904"/>
    <mergeCell ref="IBS1904:IBT1904"/>
    <mergeCell ref="ICA1904:ICB1904"/>
    <mergeCell ref="ICI1904:ICJ1904"/>
    <mergeCell ref="ICQ1904:ICR1904"/>
    <mergeCell ref="ICY1904:ICZ1904"/>
    <mergeCell ref="IKQ1904:IKR1904"/>
    <mergeCell ref="IKY1904:IKZ1904"/>
    <mergeCell ref="ILG1904:ILH1904"/>
    <mergeCell ref="ILO1904:ILP1904"/>
    <mergeCell ref="ILW1904:ILX1904"/>
    <mergeCell ref="IME1904:IMF1904"/>
    <mergeCell ref="IIU1904:IIV1904"/>
    <mergeCell ref="IJC1904:IJD1904"/>
    <mergeCell ref="IJK1904:IJL1904"/>
    <mergeCell ref="IJS1904:IJT1904"/>
    <mergeCell ref="IKA1904:IKB1904"/>
    <mergeCell ref="IKI1904:IKJ1904"/>
    <mergeCell ref="IGY1904:IGZ1904"/>
    <mergeCell ref="IHG1904:IHH1904"/>
    <mergeCell ref="IHO1904:IHP1904"/>
    <mergeCell ref="IHW1904:IHX1904"/>
    <mergeCell ref="IIE1904:IIF1904"/>
    <mergeCell ref="IIM1904:IIN1904"/>
    <mergeCell ref="IQE1904:IQF1904"/>
    <mergeCell ref="IQM1904:IQN1904"/>
    <mergeCell ref="IQU1904:IQV1904"/>
    <mergeCell ref="IRC1904:IRD1904"/>
    <mergeCell ref="IRK1904:IRL1904"/>
    <mergeCell ref="IRS1904:IRT1904"/>
    <mergeCell ref="IOI1904:IOJ1904"/>
    <mergeCell ref="IOQ1904:IOR1904"/>
    <mergeCell ref="IOY1904:IOZ1904"/>
    <mergeCell ref="IPG1904:IPH1904"/>
    <mergeCell ref="IPO1904:IPP1904"/>
    <mergeCell ref="IPW1904:IPX1904"/>
    <mergeCell ref="IMM1904:IMN1904"/>
    <mergeCell ref="IMU1904:IMV1904"/>
    <mergeCell ref="INC1904:IND1904"/>
    <mergeCell ref="INK1904:INL1904"/>
    <mergeCell ref="INS1904:INT1904"/>
    <mergeCell ref="IOA1904:IOB1904"/>
    <mergeCell ref="IVS1904:IVT1904"/>
    <mergeCell ref="IWA1904:IWB1904"/>
    <mergeCell ref="IWI1904:IWJ1904"/>
    <mergeCell ref="IWQ1904:IWR1904"/>
    <mergeCell ref="IWY1904:IWZ1904"/>
    <mergeCell ref="IXG1904:IXH1904"/>
    <mergeCell ref="ITW1904:ITX1904"/>
    <mergeCell ref="IUE1904:IUF1904"/>
    <mergeCell ref="IUM1904:IUN1904"/>
    <mergeCell ref="IUU1904:IUV1904"/>
    <mergeCell ref="IVC1904:IVD1904"/>
    <mergeCell ref="IVK1904:IVL1904"/>
    <mergeCell ref="ISA1904:ISB1904"/>
    <mergeCell ref="ISI1904:ISJ1904"/>
    <mergeCell ref="ISQ1904:ISR1904"/>
    <mergeCell ref="ISY1904:ISZ1904"/>
    <mergeCell ref="ITG1904:ITH1904"/>
    <mergeCell ref="ITO1904:ITP1904"/>
    <mergeCell ref="JBG1904:JBH1904"/>
    <mergeCell ref="JBO1904:JBP1904"/>
    <mergeCell ref="JBW1904:JBX1904"/>
    <mergeCell ref="JCE1904:JCF1904"/>
    <mergeCell ref="JCM1904:JCN1904"/>
    <mergeCell ref="JCU1904:JCV1904"/>
    <mergeCell ref="IZK1904:IZL1904"/>
    <mergeCell ref="IZS1904:IZT1904"/>
    <mergeCell ref="JAA1904:JAB1904"/>
    <mergeCell ref="JAI1904:JAJ1904"/>
    <mergeCell ref="JAQ1904:JAR1904"/>
    <mergeCell ref="JAY1904:JAZ1904"/>
    <mergeCell ref="IXO1904:IXP1904"/>
    <mergeCell ref="IXW1904:IXX1904"/>
    <mergeCell ref="IYE1904:IYF1904"/>
    <mergeCell ref="IYM1904:IYN1904"/>
    <mergeCell ref="IYU1904:IYV1904"/>
    <mergeCell ref="IZC1904:IZD1904"/>
    <mergeCell ref="JGU1904:JGV1904"/>
    <mergeCell ref="JHC1904:JHD1904"/>
    <mergeCell ref="JHK1904:JHL1904"/>
    <mergeCell ref="JHS1904:JHT1904"/>
    <mergeCell ref="JIA1904:JIB1904"/>
    <mergeCell ref="JII1904:JIJ1904"/>
    <mergeCell ref="JEY1904:JEZ1904"/>
    <mergeCell ref="JFG1904:JFH1904"/>
    <mergeCell ref="JFO1904:JFP1904"/>
    <mergeCell ref="JFW1904:JFX1904"/>
    <mergeCell ref="JGE1904:JGF1904"/>
    <mergeCell ref="JGM1904:JGN1904"/>
    <mergeCell ref="JDC1904:JDD1904"/>
    <mergeCell ref="JDK1904:JDL1904"/>
    <mergeCell ref="JDS1904:JDT1904"/>
    <mergeCell ref="JEA1904:JEB1904"/>
    <mergeCell ref="JEI1904:JEJ1904"/>
    <mergeCell ref="JEQ1904:JER1904"/>
    <mergeCell ref="JMI1904:JMJ1904"/>
    <mergeCell ref="JMQ1904:JMR1904"/>
    <mergeCell ref="JMY1904:JMZ1904"/>
    <mergeCell ref="JNG1904:JNH1904"/>
    <mergeCell ref="JNO1904:JNP1904"/>
    <mergeCell ref="JNW1904:JNX1904"/>
    <mergeCell ref="JKM1904:JKN1904"/>
    <mergeCell ref="JKU1904:JKV1904"/>
    <mergeCell ref="JLC1904:JLD1904"/>
    <mergeCell ref="JLK1904:JLL1904"/>
    <mergeCell ref="JLS1904:JLT1904"/>
    <mergeCell ref="JMA1904:JMB1904"/>
    <mergeCell ref="JIQ1904:JIR1904"/>
    <mergeCell ref="JIY1904:JIZ1904"/>
    <mergeCell ref="JJG1904:JJH1904"/>
    <mergeCell ref="JJO1904:JJP1904"/>
    <mergeCell ref="JJW1904:JJX1904"/>
    <mergeCell ref="JKE1904:JKF1904"/>
    <mergeCell ref="JRW1904:JRX1904"/>
    <mergeCell ref="JSE1904:JSF1904"/>
    <mergeCell ref="JSM1904:JSN1904"/>
    <mergeCell ref="JSU1904:JSV1904"/>
    <mergeCell ref="JTC1904:JTD1904"/>
    <mergeCell ref="JTK1904:JTL1904"/>
    <mergeCell ref="JQA1904:JQB1904"/>
    <mergeCell ref="JQI1904:JQJ1904"/>
    <mergeCell ref="JQQ1904:JQR1904"/>
    <mergeCell ref="JQY1904:JQZ1904"/>
    <mergeCell ref="JRG1904:JRH1904"/>
    <mergeCell ref="JRO1904:JRP1904"/>
    <mergeCell ref="JOE1904:JOF1904"/>
    <mergeCell ref="JOM1904:JON1904"/>
    <mergeCell ref="JOU1904:JOV1904"/>
    <mergeCell ref="JPC1904:JPD1904"/>
    <mergeCell ref="JPK1904:JPL1904"/>
    <mergeCell ref="JPS1904:JPT1904"/>
    <mergeCell ref="JXK1904:JXL1904"/>
    <mergeCell ref="JXS1904:JXT1904"/>
    <mergeCell ref="JYA1904:JYB1904"/>
    <mergeCell ref="JYI1904:JYJ1904"/>
    <mergeCell ref="JYQ1904:JYR1904"/>
    <mergeCell ref="JYY1904:JYZ1904"/>
    <mergeCell ref="JVO1904:JVP1904"/>
    <mergeCell ref="JVW1904:JVX1904"/>
    <mergeCell ref="JWE1904:JWF1904"/>
    <mergeCell ref="JWM1904:JWN1904"/>
    <mergeCell ref="JWU1904:JWV1904"/>
    <mergeCell ref="JXC1904:JXD1904"/>
    <mergeCell ref="JTS1904:JTT1904"/>
    <mergeCell ref="JUA1904:JUB1904"/>
    <mergeCell ref="JUI1904:JUJ1904"/>
    <mergeCell ref="JUQ1904:JUR1904"/>
    <mergeCell ref="JUY1904:JUZ1904"/>
    <mergeCell ref="JVG1904:JVH1904"/>
    <mergeCell ref="KCY1904:KCZ1904"/>
    <mergeCell ref="KDG1904:KDH1904"/>
    <mergeCell ref="KDO1904:KDP1904"/>
    <mergeCell ref="KDW1904:KDX1904"/>
    <mergeCell ref="KEE1904:KEF1904"/>
    <mergeCell ref="KEM1904:KEN1904"/>
    <mergeCell ref="KBC1904:KBD1904"/>
    <mergeCell ref="KBK1904:KBL1904"/>
    <mergeCell ref="KBS1904:KBT1904"/>
    <mergeCell ref="KCA1904:KCB1904"/>
    <mergeCell ref="KCI1904:KCJ1904"/>
    <mergeCell ref="KCQ1904:KCR1904"/>
    <mergeCell ref="JZG1904:JZH1904"/>
    <mergeCell ref="JZO1904:JZP1904"/>
    <mergeCell ref="JZW1904:JZX1904"/>
    <mergeCell ref="KAE1904:KAF1904"/>
    <mergeCell ref="KAM1904:KAN1904"/>
    <mergeCell ref="KAU1904:KAV1904"/>
    <mergeCell ref="KIM1904:KIN1904"/>
    <mergeCell ref="KIU1904:KIV1904"/>
    <mergeCell ref="KJC1904:KJD1904"/>
    <mergeCell ref="KJK1904:KJL1904"/>
    <mergeCell ref="KJS1904:KJT1904"/>
    <mergeCell ref="KKA1904:KKB1904"/>
    <mergeCell ref="KGQ1904:KGR1904"/>
    <mergeCell ref="KGY1904:KGZ1904"/>
    <mergeCell ref="KHG1904:KHH1904"/>
    <mergeCell ref="KHO1904:KHP1904"/>
    <mergeCell ref="KHW1904:KHX1904"/>
    <mergeCell ref="KIE1904:KIF1904"/>
    <mergeCell ref="KEU1904:KEV1904"/>
    <mergeCell ref="KFC1904:KFD1904"/>
    <mergeCell ref="KFK1904:KFL1904"/>
    <mergeCell ref="KFS1904:KFT1904"/>
    <mergeCell ref="KGA1904:KGB1904"/>
    <mergeCell ref="KGI1904:KGJ1904"/>
    <mergeCell ref="KOA1904:KOB1904"/>
    <mergeCell ref="KOI1904:KOJ1904"/>
    <mergeCell ref="KOQ1904:KOR1904"/>
    <mergeCell ref="KOY1904:KOZ1904"/>
    <mergeCell ref="KPG1904:KPH1904"/>
    <mergeCell ref="KPO1904:KPP1904"/>
    <mergeCell ref="KME1904:KMF1904"/>
    <mergeCell ref="KMM1904:KMN1904"/>
    <mergeCell ref="KMU1904:KMV1904"/>
    <mergeCell ref="KNC1904:KND1904"/>
    <mergeCell ref="KNK1904:KNL1904"/>
    <mergeCell ref="KNS1904:KNT1904"/>
    <mergeCell ref="KKI1904:KKJ1904"/>
    <mergeCell ref="KKQ1904:KKR1904"/>
    <mergeCell ref="KKY1904:KKZ1904"/>
    <mergeCell ref="KLG1904:KLH1904"/>
    <mergeCell ref="KLO1904:KLP1904"/>
    <mergeCell ref="KLW1904:KLX1904"/>
    <mergeCell ref="KTO1904:KTP1904"/>
    <mergeCell ref="KTW1904:KTX1904"/>
    <mergeCell ref="KUE1904:KUF1904"/>
    <mergeCell ref="KUM1904:KUN1904"/>
    <mergeCell ref="KUU1904:KUV1904"/>
    <mergeCell ref="KVC1904:KVD1904"/>
    <mergeCell ref="KRS1904:KRT1904"/>
    <mergeCell ref="KSA1904:KSB1904"/>
    <mergeCell ref="KSI1904:KSJ1904"/>
    <mergeCell ref="KSQ1904:KSR1904"/>
    <mergeCell ref="KSY1904:KSZ1904"/>
    <mergeCell ref="KTG1904:KTH1904"/>
    <mergeCell ref="KPW1904:KPX1904"/>
    <mergeCell ref="KQE1904:KQF1904"/>
    <mergeCell ref="KQM1904:KQN1904"/>
    <mergeCell ref="KQU1904:KQV1904"/>
    <mergeCell ref="KRC1904:KRD1904"/>
    <mergeCell ref="KRK1904:KRL1904"/>
    <mergeCell ref="KZC1904:KZD1904"/>
    <mergeCell ref="KZK1904:KZL1904"/>
    <mergeCell ref="KZS1904:KZT1904"/>
    <mergeCell ref="LAA1904:LAB1904"/>
    <mergeCell ref="LAI1904:LAJ1904"/>
    <mergeCell ref="LAQ1904:LAR1904"/>
    <mergeCell ref="KXG1904:KXH1904"/>
    <mergeCell ref="KXO1904:KXP1904"/>
    <mergeCell ref="KXW1904:KXX1904"/>
    <mergeCell ref="KYE1904:KYF1904"/>
    <mergeCell ref="KYM1904:KYN1904"/>
    <mergeCell ref="KYU1904:KYV1904"/>
    <mergeCell ref="KVK1904:KVL1904"/>
    <mergeCell ref="KVS1904:KVT1904"/>
    <mergeCell ref="KWA1904:KWB1904"/>
    <mergeCell ref="KWI1904:KWJ1904"/>
    <mergeCell ref="KWQ1904:KWR1904"/>
    <mergeCell ref="KWY1904:KWZ1904"/>
    <mergeCell ref="LEQ1904:LER1904"/>
    <mergeCell ref="LEY1904:LEZ1904"/>
    <mergeCell ref="LFG1904:LFH1904"/>
    <mergeCell ref="LFO1904:LFP1904"/>
    <mergeCell ref="LFW1904:LFX1904"/>
    <mergeCell ref="LGE1904:LGF1904"/>
    <mergeCell ref="LCU1904:LCV1904"/>
    <mergeCell ref="LDC1904:LDD1904"/>
    <mergeCell ref="LDK1904:LDL1904"/>
    <mergeCell ref="LDS1904:LDT1904"/>
    <mergeCell ref="LEA1904:LEB1904"/>
    <mergeCell ref="LEI1904:LEJ1904"/>
    <mergeCell ref="LAY1904:LAZ1904"/>
    <mergeCell ref="LBG1904:LBH1904"/>
    <mergeCell ref="LBO1904:LBP1904"/>
    <mergeCell ref="LBW1904:LBX1904"/>
    <mergeCell ref="LCE1904:LCF1904"/>
    <mergeCell ref="LCM1904:LCN1904"/>
    <mergeCell ref="LKE1904:LKF1904"/>
    <mergeCell ref="LKM1904:LKN1904"/>
    <mergeCell ref="LKU1904:LKV1904"/>
    <mergeCell ref="LLC1904:LLD1904"/>
    <mergeCell ref="LLK1904:LLL1904"/>
    <mergeCell ref="LLS1904:LLT1904"/>
    <mergeCell ref="LII1904:LIJ1904"/>
    <mergeCell ref="LIQ1904:LIR1904"/>
    <mergeCell ref="LIY1904:LIZ1904"/>
    <mergeCell ref="LJG1904:LJH1904"/>
    <mergeCell ref="LJO1904:LJP1904"/>
    <mergeCell ref="LJW1904:LJX1904"/>
    <mergeCell ref="LGM1904:LGN1904"/>
    <mergeCell ref="LGU1904:LGV1904"/>
    <mergeCell ref="LHC1904:LHD1904"/>
    <mergeCell ref="LHK1904:LHL1904"/>
    <mergeCell ref="LHS1904:LHT1904"/>
    <mergeCell ref="LIA1904:LIB1904"/>
    <mergeCell ref="LPS1904:LPT1904"/>
    <mergeCell ref="LQA1904:LQB1904"/>
    <mergeCell ref="LQI1904:LQJ1904"/>
    <mergeCell ref="LQQ1904:LQR1904"/>
    <mergeCell ref="LQY1904:LQZ1904"/>
    <mergeCell ref="LRG1904:LRH1904"/>
    <mergeCell ref="LNW1904:LNX1904"/>
    <mergeCell ref="LOE1904:LOF1904"/>
    <mergeCell ref="LOM1904:LON1904"/>
    <mergeCell ref="LOU1904:LOV1904"/>
    <mergeCell ref="LPC1904:LPD1904"/>
    <mergeCell ref="LPK1904:LPL1904"/>
    <mergeCell ref="LMA1904:LMB1904"/>
    <mergeCell ref="LMI1904:LMJ1904"/>
    <mergeCell ref="LMQ1904:LMR1904"/>
    <mergeCell ref="LMY1904:LMZ1904"/>
    <mergeCell ref="LNG1904:LNH1904"/>
    <mergeCell ref="LNO1904:LNP1904"/>
    <mergeCell ref="LVG1904:LVH1904"/>
    <mergeCell ref="LVO1904:LVP1904"/>
    <mergeCell ref="LVW1904:LVX1904"/>
    <mergeCell ref="LWE1904:LWF1904"/>
    <mergeCell ref="LWM1904:LWN1904"/>
    <mergeCell ref="LWU1904:LWV1904"/>
    <mergeCell ref="LTK1904:LTL1904"/>
    <mergeCell ref="LTS1904:LTT1904"/>
    <mergeCell ref="LUA1904:LUB1904"/>
    <mergeCell ref="LUI1904:LUJ1904"/>
    <mergeCell ref="LUQ1904:LUR1904"/>
    <mergeCell ref="LUY1904:LUZ1904"/>
    <mergeCell ref="LRO1904:LRP1904"/>
    <mergeCell ref="LRW1904:LRX1904"/>
    <mergeCell ref="LSE1904:LSF1904"/>
    <mergeCell ref="LSM1904:LSN1904"/>
    <mergeCell ref="LSU1904:LSV1904"/>
    <mergeCell ref="LTC1904:LTD1904"/>
    <mergeCell ref="MAU1904:MAV1904"/>
    <mergeCell ref="MBC1904:MBD1904"/>
    <mergeCell ref="MBK1904:MBL1904"/>
    <mergeCell ref="MBS1904:MBT1904"/>
    <mergeCell ref="MCA1904:MCB1904"/>
    <mergeCell ref="MCI1904:MCJ1904"/>
    <mergeCell ref="LYY1904:LYZ1904"/>
    <mergeCell ref="LZG1904:LZH1904"/>
    <mergeCell ref="LZO1904:LZP1904"/>
    <mergeCell ref="LZW1904:LZX1904"/>
    <mergeCell ref="MAE1904:MAF1904"/>
    <mergeCell ref="MAM1904:MAN1904"/>
    <mergeCell ref="LXC1904:LXD1904"/>
    <mergeCell ref="LXK1904:LXL1904"/>
    <mergeCell ref="LXS1904:LXT1904"/>
    <mergeCell ref="LYA1904:LYB1904"/>
    <mergeCell ref="LYI1904:LYJ1904"/>
    <mergeCell ref="LYQ1904:LYR1904"/>
    <mergeCell ref="MGI1904:MGJ1904"/>
    <mergeCell ref="MGQ1904:MGR1904"/>
    <mergeCell ref="MGY1904:MGZ1904"/>
    <mergeCell ref="MHG1904:MHH1904"/>
    <mergeCell ref="MHO1904:MHP1904"/>
    <mergeCell ref="MHW1904:MHX1904"/>
    <mergeCell ref="MEM1904:MEN1904"/>
    <mergeCell ref="MEU1904:MEV1904"/>
    <mergeCell ref="MFC1904:MFD1904"/>
    <mergeCell ref="MFK1904:MFL1904"/>
    <mergeCell ref="MFS1904:MFT1904"/>
    <mergeCell ref="MGA1904:MGB1904"/>
    <mergeCell ref="MCQ1904:MCR1904"/>
    <mergeCell ref="MCY1904:MCZ1904"/>
    <mergeCell ref="MDG1904:MDH1904"/>
    <mergeCell ref="MDO1904:MDP1904"/>
    <mergeCell ref="MDW1904:MDX1904"/>
    <mergeCell ref="MEE1904:MEF1904"/>
    <mergeCell ref="MLW1904:MLX1904"/>
    <mergeCell ref="MME1904:MMF1904"/>
    <mergeCell ref="MMM1904:MMN1904"/>
    <mergeCell ref="MMU1904:MMV1904"/>
    <mergeCell ref="MNC1904:MND1904"/>
    <mergeCell ref="MNK1904:MNL1904"/>
    <mergeCell ref="MKA1904:MKB1904"/>
    <mergeCell ref="MKI1904:MKJ1904"/>
    <mergeCell ref="MKQ1904:MKR1904"/>
    <mergeCell ref="MKY1904:MKZ1904"/>
    <mergeCell ref="MLG1904:MLH1904"/>
    <mergeCell ref="MLO1904:MLP1904"/>
    <mergeCell ref="MIE1904:MIF1904"/>
    <mergeCell ref="MIM1904:MIN1904"/>
    <mergeCell ref="MIU1904:MIV1904"/>
    <mergeCell ref="MJC1904:MJD1904"/>
    <mergeCell ref="MJK1904:MJL1904"/>
    <mergeCell ref="MJS1904:MJT1904"/>
    <mergeCell ref="MRK1904:MRL1904"/>
    <mergeCell ref="MRS1904:MRT1904"/>
    <mergeCell ref="MSA1904:MSB1904"/>
    <mergeCell ref="MSI1904:MSJ1904"/>
    <mergeCell ref="MSQ1904:MSR1904"/>
    <mergeCell ref="MSY1904:MSZ1904"/>
    <mergeCell ref="MPO1904:MPP1904"/>
    <mergeCell ref="MPW1904:MPX1904"/>
    <mergeCell ref="MQE1904:MQF1904"/>
    <mergeCell ref="MQM1904:MQN1904"/>
    <mergeCell ref="MQU1904:MQV1904"/>
    <mergeCell ref="MRC1904:MRD1904"/>
    <mergeCell ref="MNS1904:MNT1904"/>
    <mergeCell ref="MOA1904:MOB1904"/>
    <mergeCell ref="MOI1904:MOJ1904"/>
    <mergeCell ref="MOQ1904:MOR1904"/>
    <mergeCell ref="MOY1904:MOZ1904"/>
    <mergeCell ref="MPG1904:MPH1904"/>
    <mergeCell ref="MWY1904:MWZ1904"/>
    <mergeCell ref="MXG1904:MXH1904"/>
    <mergeCell ref="MXO1904:MXP1904"/>
    <mergeCell ref="MXW1904:MXX1904"/>
    <mergeCell ref="MYE1904:MYF1904"/>
    <mergeCell ref="MYM1904:MYN1904"/>
    <mergeCell ref="MVC1904:MVD1904"/>
    <mergeCell ref="MVK1904:MVL1904"/>
    <mergeCell ref="MVS1904:MVT1904"/>
    <mergeCell ref="MWA1904:MWB1904"/>
    <mergeCell ref="MWI1904:MWJ1904"/>
    <mergeCell ref="MWQ1904:MWR1904"/>
    <mergeCell ref="MTG1904:MTH1904"/>
    <mergeCell ref="MTO1904:MTP1904"/>
    <mergeCell ref="MTW1904:MTX1904"/>
    <mergeCell ref="MUE1904:MUF1904"/>
    <mergeCell ref="MUM1904:MUN1904"/>
    <mergeCell ref="MUU1904:MUV1904"/>
    <mergeCell ref="NCM1904:NCN1904"/>
    <mergeCell ref="NCU1904:NCV1904"/>
    <mergeCell ref="NDC1904:NDD1904"/>
    <mergeCell ref="NDK1904:NDL1904"/>
    <mergeCell ref="NDS1904:NDT1904"/>
    <mergeCell ref="NEA1904:NEB1904"/>
    <mergeCell ref="NAQ1904:NAR1904"/>
    <mergeCell ref="NAY1904:NAZ1904"/>
    <mergeCell ref="NBG1904:NBH1904"/>
    <mergeCell ref="NBO1904:NBP1904"/>
    <mergeCell ref="NBW1904:NBX1904"/>
    <mergeCell ref="NCE1904:NCF1904"/>
    <mergeCell ref="MYU1904:MYV1904"/>
    <mergeCell ref="MZC1904:MZD1904"/>
    <mergeCell ref="MZK1904:MZL1904"/>
    <mergeCell ref="MZS1904:MZT1904"/>
    <mergeCell ref="NAA1904:NAB1904"/>
    <mergeCell ref="NAI1904:NAJ1904"/>
    <mergeCell ref="NIA1904:NIB1904"/>
    <mergeCell ref="NII1904:NIJ1904"/>
    <mergeCell ref="NIQ1904:NIR1904"/>
    <mergeCell ref="NIY1904:NIZ1904"/>
    <mergeCell ref="NJG1904:NJH1904"/>
    <mergeCell ref="NJO1904:NJP1904"/>
    <mergeCell ref="NGE1904:NGF1904"/>
    <mergeCell ref="NGM1904:NGN1904"/>
    <mergeCell ref="NGU1904:NGV1904"/>
    <mergeCell ref="NHC1904:NHD1904"/>
    <mergeCell ref="NHK1904:NHL1904"/>
    <mergeCell ref="NHS1904:NHT1904"/>
    <mergeCell ref="NEI1904:NEJ1904"/>
    <mergeCell ref="NEQ1904:NER1904"/>
    <mergeCell ref="NEY1904:NEZ1904"/>
    <mergeCell ref="NFG1904:NFH1904"/>
    <mergeCell ref="NFO1904:NFP1904"/>
    <mergeCell ref="NFW1904:NFX1904"/>
    <mergeCell ref="NNO1904:NNP1904"/>
    <mergeCell ref="NNW1904:NNX1904"/>
    <mergeCell ref="NOE1904:NOF1904"/>
    <mergeCell ref="NOM1904:NON1904"/>
    <mergeCell ref="NOU1904:NOV1904"/>
    <mergeCell ref="NPC1904:NPD1904"/>
    <mergeCell ref="NLS1904:NLT1904"/>
    <mergeCell ref="NMA1904:NMB1904"/>
    <mergeCell ref="NMI1904:NMJ1904"/>
    <mergeCell ref="NMQ1904:NMR1904"/>
    <mergeCell ref="NMY1904:NMZ1904"/>
    <mergeCell ref="NNG1904:NNH1904"/>
    <mergeCell ref="NJW1904:NJX1904"/>
    <mergeCell ref="NKE1904:NKF1904"/>
    <mergeCell ref="NKM1904:NKN1904"/>
    <mergeCell ref="NKU1904:NKV1904"/>
    <mergeCell ref="NLC1904:NLD1904"/>
    <mergeCell ref="NLK1904:NLL1904"/>
    <mergeCell ref="NTC1904:NTD1904"/>
    <mergeCell ref="NTK1904:NTL1904"/>
    <mergeCell ref="NTS1904:NTT1904"/>
    <mergeCell ref="NUA1904:NUB1904"/>
    <mergeCell ref="NUI1904:NUJ1904"/>
    <mergeCell ref="NUQ1904:NUR1904"/>
    <mergeCell ref="NRG1904:NRH1904"/>
    <mergeCell ref="NRO1904:NRP1904"/>
    <mergeCell ref="NRW1904:NRX1904"/>
    <mergeCell ref="NSE1904:NSF1904"/>
    <mergeCell ref="NSM1904:NSN1904"/>
    <mergeCell ref="NSU1904:NSV1904"/>
    <mergeCell ref="NPK1904:NPL1904"/>
    <mergeCell ref="NPS1904:NPT1904"/>
    <mergeCell ref="NQA1904:NQB1904"/>
    <mergeCell ref="NQI1904:NQJ1904"/>
    <mergeCell ref="NQQ1904:NQR1904"/>
    <mergeCell ref="NQY1904:NQZ1904"/>
    <mergeCell ref="NYQ1904:NYR1904"/>
    <mergeCell ref="NYY1904:NYZ1904"/>
    <mergeCell ref="NZG1904:NZH1904"/>
    <mergeCell ref="NZO1904:NZP1904"/>
    <mergeCell ref="NZW1904:NZX1904"/>
    <mergeCell ref="OAE1904:OAF1904"/>
    <mergeCell ref="NWU1904:NWV1904"/>
    <mergeCell ref="NXC1904:NXD1904"/>
    <mergeCell ref="NXK1904:NXL1904"/>
    <mergeCell ref="NXS1904:NXT1904"/>
    <mergeCell ref="NYA1904:NYB1904"/>
    <mergeCell ref="NYI1904:NYJ1904"/>
    <mergeCell ref="NUY1904:NUZ1904"/>
    <mergeCell ref="NVG1904:NVH1904"/>
    <mergeCell ref="NVO1904:NVP1904"/>
    <mergeCell ref="NVW1904:NVX1904"/>
    <mergeCell ref="NWE1904:NWF1904"/>
    <mergeCell ref="NWM1904:NWN1904"/>
    <mergeCell ref="OEE1904:OEF1904"/>
    <mergeCell ref="OEM1904:OEN1904"/>
    <mergeCell ref="OEU1904:OEV1904"/>
    <mergeCell ref="OFC1904:OFD1904"/>
    <mergeCell ref="OFK1904:OFL1904"/>
    <mergeCell ref="OFS1904:OFT1904"/>
    <mergeCell ref="OCI1904:OCJ1904"/>
    <mergeCell ref="OCQ1904:OCR1904"/>
    <mergeCell ref="OCY1904:OCZ1904"/>
    <mergeCell ref="ODG1904:ODH1904"/>
    <mergeCell ref="ODO1904:ODP1904"/>
    <mergeCell ref="ODW1904:ODX1904"/>
    <mergeCell ref="OAM1904:OAN1904"/>
    <mergeCell ref="OAU1904:OAV1904"/>
    <mergeCell ref="OBC1904:OBD1904"/>
    <mergeCell ref="OBK1904:OBL1904"/>
    <mergeCell ref="OBS1904:OBT1904"/>
    <mergeCell ref="OCA1904:OCB1904"/>
    <mergeCell ref="OJS1904:OJT1904"/>
    <mergeCell ref="OKA1904:OKB1904"/>
    <mergeCell ref="OKI1904:OKJ1904"/>
    <mergeCell ref="OKQ1904:OKR1904"/>
    <mergeCell ref="OKY1904:OKZ1904"/>
    <mergeCell ref="OLG1904:OLH1904"/>
    <mergeCell ref="OHW1904:OHX1904"/>
    <mergeCell ref="OIE1904:OIF1904"/>
    <mergeCell ref="OIM1904:OIN1904"/>
    <mergeCell ref="OIU1904:OIV1904"/>
    <mergeCell ref="OJC1904:OJD1904"/>
    <mergeCell ref="OJK1904:OJL1904"/>
    <mergeCell ref="OGA1904:OGB1904"/>
    <mergeCell ref="OGI1904:OGJ1904"/>
    <mergeCell ref="OGQ1904:OGR1904"/>
    <mergeCell ref="OGY1904:OGZ1904"/>
    <mergeCell ref="OHG1904:OHH1904"/>
    <mergeCell ref="OHO1904:OHP1904"/>
    <mergeCell ref="OPG1904:OPH1904"/>
    <mergeCell ref="OPO1904:OPP1904"/>
    <mergeCell ref="OPW1904:OPX1904"/>
    <mergeCell ref="OQE1904:OQF1904"/>
    <mergeCell ref="OQM1904:OQN1904"/>
    <mergeCell ref="OQU1904:OQV1904"/>
    <mergeCell ref="ONK1904:ONL1904"/>
    <mergeCell ref="ONS1904:ONT1904"/>
    <mergeCell ref="OOA1904:OOB1904"/>
    <mergeCell ref="OOI1904:OOJ1904"/>
    <mergeCell ref="OOQ1904:OOR1904"/>
    <mergeCell ref="OOY1904:OOZ1904"/>
    <mergeCell ref="OLO1904:OLP1904"/>
    <mergeCell ref="OLW1904:OLX1904"/>
    <mergeCell ref="OME1904:OMF1904"/>
    <mergeCell ref="OMM1904:OMN1904"/>
    <mergeCell ref="OMU1904:OMV1904"/>
    <mergeCell ref="ONC1904:OND1904"/>
    <mergeCell ref="OUU1904:OUV1904"/>
    <mergeCell ref="OVC1904:OVD1904"/>
    <mergeCell ref="OVK1904:OVL1904"/>
    <mergeCell ref="OVS1904:OVT1904"/>
    <mergeCell ref="OWA1904:OWB1904"/>
    <mergeCell ref="OWI1904:OWJ1904"/>
    <mergeCell ref="OSY1904:OSZ1904"/>
    <mergeCell ref="OTG1904:OTH1904"/>
    <mergeCell ref="OTO1904:OTP1904"/>
    <mergeCell ref="OTW1904:OTX1904"/>
    <mergeCell ref="OUE1904:OUF1904"/>
    <mergeCell ref="OUM1904:OUN1904"/>
    <mergeCell ref="ORC1904:ORD1904"/>
    <mergeCell ref="ORK1904:ORL1904"/>
    <mergeCell ref="ORS1904:ORT1904"/>
    <mergeCell ref="OSA1904:OSB1904"/>
    <mergeCell ref="OSI1904:OSJ1904"/>
    <mergeCell ref="OSQ1904:OSR1904"/>
    <mergeCell ref="PAI1904:PAJ1904"/>
    <mergeCell ref="PAQ1904:PAR1904"/>
    <mergeCell ref="PAY1904:PAZ1904"/>
    <mergeCell ref="PBG1904:PBH1904"/>
    <mergeCell ref="PBO1904:PBP1904"/>
    <mergeCell ref="PBW1904:PBX1904"/>
    <mergeCell ref="OYM1904:OYN1904"/>
    <mergeCell ref="OYU1904:OYV1904"/>
    <mergeCell ref="OZC1904:OZD1904"/>
    <mergeCell ref="OZK1904:OZL1904"/>
    <mergeCell ref="OZS1904:OZT1904"/>
    <mergeCell ref="PAA1904:PAB1904"/>
    <mergeCell ref="OWQ1904:OWR1904"/>
    <mergeCell ref="OWY1904:OWZ1904"/>
    <mergeCell ref="OXG1904:OXH1904"/>
    <mergeCell ref="OXO1904:OXP1904"/>
    <mergeCell ref="OXW1904:OXX1904"/>
    <mergeCell ref="OYE1904:OYF1904"/>
    <mergeCell ref="PFW1904:PFX1904"/>
    <mergeCell ref="PGE1904:PGF1904"/>
    <mergeCell ref="PGM1904:PGN1904"/>
    <mergeCell ref="PGU1904:PGV1904"/>
    <mergeCell ref="PHC1904:PHD1904"/>
    <mergeCell ref="PHK1904:PHL1904"/>
    <mergeCell ref="PEA1904:PEB1904"/>
    <mergeCell ref="PEI1904:PEJ1904"/>
    <mergeCell ref="PEQ1904:PER1904"/>
    <mergeCell ref="PEY1904:PEZ1904"/>
    <mergeCell ref="PFG1904:PFH1904"/>
    <mergeCell ref="PFO1904:PFP1904"/>
    <mergeCell ref="PCE1904:PCF1904"/>
    <mergeCell ref="PCM1904:PCN1904"/>
    <mergeCell ref="PCU1904:PCV1904"/>
    <mergeCell ref="PDC1904:PDD1904"/>
    <mergeCell ref="PDK1904:PDL1904"/>
    <mergeCell ref="PDS1904:PDT1904"/>
    <mergeCell ref="PLK1904:PLL1904"/>
    <mergeCell ref="PLS1904:PLT1904"/>
    <mergeCell ref="PMA1904:PMB1904"/>
    <mergeCell ref="PMI1904:PMJ1904"/>
    <mergeCell ref="PMQ1904:PMR1904"/>
    <mergeCell ref="PMY1904:PMZ1904"/>
    <mergeCell ref="PJO1904:PJP1904"/>
    <mergeCell ref="PJW1904:PJX1904"/>
    <mergeCell ref="PKE1904:PKF1904"/>
    <mergeCell ref="PKM1904:PKN1904"/>
    <mergeCell ref="PKU1904:PKV1904"/>
    <mergeCell ref="PLC1904:PLD1904"/>
    <mergeCell ref="PHS1904:PHT1904"/>
    <mergeCell ref="PIA1904:PIB1904"/>
    <mergeCell ref="PII1904:PIJ1904"/>
    <mergeCell ref="PIQ1904:PIR1904"/>
    <mergeCell ref="PIY1904:PIZ1904"/>
    <mergeCell ref="PJG1904:PJH1904"/>
    <mergeCell ref="PQY1904:PQZ1904"/>
    <mergeCell ref="PRG1904:PRH1904"/>
    <mergeCell ref="PRO1904:PRP1904"/>
    <mergeCell ref="PRW1904:PRX1904"/>
    <mergeCell ref="PSE1904:PSF1904"/>
    <mergeCell ref="PSM1904:PSN1904"/>
    <mergeCell ref="PPC1904:PPD1904"/>
    <mergeCell ref="PPK1904:PPL1904"/>
    <mergeCell ref="PPS1904:PPT1904"/>
    <mergeCell ref="PQA1904:PQB1904"/>
    <mergeCell ref="PQI1904:PQJ1904"/>
    <mergeCell ref="PQQ1904:PQR1904"/>
    <mergeCell ref="PNG1904:PNH1904"/>
    <mergeCell ref="PNO1904:PNP1904"/>
    <mergeCell ref="PNW1904:PNX1904"/>
    <mergeCell ref="POE1904:POF1904"/>
    <mergeCell ref="POM1904:PON1904"/>
    <mergeCell ref="POU1904:POV1904"/>
    <mergeCell ref="PWM1904:PWN1904"/>
    <mergeCell ref="PWU1904:PWV1904"/>
    <mergeCell ref="PXC1904:PXD1904"/>
    <mergeCell ref="PXK1904:PXL1904"/>
    <mergeCell ref="PXS1904:PXT1904"/>
    <mergeCell ref="PYA1904:PYB1904"/>
    <mergeCell ref="PUQ1904:PUR1904"/>
    <mergeCell ref="PUY1904:PUZ1904"/>
    <mergeCell ref="PVG1904:PVH1904"/>
    <mergeCell ref="PVO1904:PVP1904"/>
    <mergeCell ref="PVW1904:PVX1904"/>
    <mergeCell ref="PWE1904:PWF1904"/>
    <mergeCell ref="PSU1904:PSV1904"/>
    <mergeCell ref="PTC1904:PTD1904"/>
    <mergeCell ref="PTK1904:PTL1904"/>
    <mergeCell ref="PTS1904:PTT1904"/>
    <mergeCell ref="PUA1904:PUB1904"/>
    <mergeCell ref="PUI1904:PUJ1904"/>
    <mergeCell ref="QCA1904:QCB1904"/>
    <mergeCell ref="QCI1904:QCJ1904"/>
    <mergeCell ref="QCQ1904:QCR1904"/>
    <mergeCell ref="QCY1904:QCZ1904"/>
    <mergeCell ref="QDG1904:QDH1904"/>
    <mergeCell ref="QDO1904:QDP1904"/>
    <mergeCell ref="QAE1904:QAF1904"/>
    <mergeCell ref="QAM1904:QAN1904"/>
    <mergeCell ref="QAU1904:QAV1904"/>
    <mergeCell ref="QBC1904:QBD1904"/>
    <mergeCell ref="QBK1904:QBL1904"/>
    <mergeCell ref="QBS1904:QBT1904"/>
    <mergeCell ref="PYI1904:PYJ1904"/>
    <mergeCell ref="PYQ1904:PYR1904"/>
    <mergeCell ref="PYY1904:PYZ1904"/>
    <mergeCell ref="PZG1904:PZH1904"/>
    <mergeCell ref="PZO1904:PZP1904"/>
    <mergeCell ref="PZW1904:PZX1904"/>
    <mergeCell ref="QHO1904:QHP1904"/>
    <mergeCell ref="QHW1904:QHX1904"/>
    <mergeCell ref="QIE1904:QIF1904"/>
    <mergeCell ref="QIM1904:QIN1904"/>
    <mergeCell ref="QIU1904:QIV1904"/>
    <mergeCell ref="QJC1904:QJD1904"/>
    <mergeCell ref="QFS1904:QFT1904"/>
    <mergeCell ref="QGA1904:QGB1904"/>
    <mergeCell ref="QGI1904:QGJ1904"/>
    <mergeCell ref="QGQ1904:QGR1904"/>
    <mergeCell ref="QGY1904:QGZ1904"/>
    <mergeCell ref="QHG1904:QHH1904"/>
    <mergeCell ref="QDW1904:QDX1904"/>
    <mergeCell ref="QEE1904:QEF1904"/>
    <mergeCell ref="QEM1904:QEN1904"/>
    <mergeCell ref="QEU1904:QEV1904"/>
    <mergeCell ref="QFC1904:QFD1904"/>
    <mergeCell ref="QFK1904:QFL1904"/>
    <mergeCell ref="QNC1904:QND1904"/>
    <mergeCell ref="QNK1904:QNL1904"/>
    <mergeCell ref="QNS1904:QNT1904"/>
    <mergeCell ref="QOA1904:QOB1904"/>
    <mergeCell ref="QOI1904:QOJ1904"/>
    <mergeCell ref="QOQ1904:QOR1904"/>
    <mergeCell ref="QLG1904:QLH1904"/>
    <mergeCell ref="QLO1904:QLP1904"/>
    <mergeCell ref="QLW1904:QLX1904"/>
    <mergeCell ref="QME1904:QMF1904"/>
    <mergeCell ref="QMM1904:QMN1904"/>
    <mergeCell ref="QMU1904:QMV1904"/>
    <mergeCell ref="QJK1904:QJL1904"/>
    <mergeCell ref="QJS1904:QJT1904"/>
    <mergeCell ref="QKA1904:QKB1904"/>
    <mergeCell ref="QKI1904:QKJ1904"/>
    <mergeCell ref="QKQ1904:QKR1904"/>
    <mergeCell ref="QKY1904:QKZ1904"/>
    <mergeCell ref="QSQ1904:QSR1904"/>
    <mergeCell ref="QSY1904:QSZ1904"/>
    <mergeCell ref="QTG1904:QTH1904"/>
    <mergeCell ref="QTO1904:QTP1904"/>
    <mergeCell ref="QTW1904:QTX1904"/>
    <mergeCell ref="QUE1904:QUF1904"/>
    <mergeCell ref="QQU1904:QQV1904"/>
    <mergeCell ref="QRC1904:QRD1904"/>
    <mergeCell ref="QRK1904:QRL1904"/>
    <mergeCell ref="QRS1904:QRT1904"/>
    <mergeCell ref="QSA1904:QSB1904"/>
    <mergeCell ref="QSI1904:QSJ1904"/>
    <mergeCell ref="QOY1904:QOZ1904"/>
    <mergeCell ref="QPG1904:QPH1904"/>
    <mergeCell ref="QPO1904:QPP1904"/>
    <mergeCell ref="QPW1904:QPX1904"/>
    <mergeCell ref="QQE1904:QQF1904"/>
    <mergeCell ref="QQM1904:QQN1904"/>
    <mergeCell ref="QYE1904:QYF1904"/>
    <mergeCell ref="QYM1904:QYN1904"/>
    <mergeCell ref="QYU1904:QYV1904"/>
    <mergeCell ref="QZC1904:QZD1904"/>
    <mergeCell ref="QZK1904:QZL1904"/>
    <mergeCell ref="QZS1904:QZT1904"/>
    <mergeCell ref="QWI1904:QWJ1904"/>
    <mergeCell ref="QWQ1904:QWR1904"/>
    <mergeCell ref="QWY1904:QWZ1904"/>
    <mergeCell ref="QXG1904:QXH1904"/>
    <mergeCell ref="QXO1904:QXP1904"/>
    <mergeCell ref="QXW1904:QXX1904"/>
    <mergeCell ref="QUM1904:QUN1904"/>
    <mergeCell ref="QUU1904:QUV1904"/>
    <mergeCell ref="QVC1904:QVD1904"/>
    <mergeCell ref="QVK1904:QVL1904"/>
    <mergeCell ref="QVS1904:QVT1904"/>
    <mergeCell ref="QWA1904:QWB1904"/>
    <mergeCell ref="RDS1904:RDT1904"/>
    <mergeCell ref="REA1904:REB1904"/>
    <mergeCell ref="REI1904:REJ1904"/>
    <mergeCell ref="REQ1904:RER1904"/>
    <mergeCell ref="REY1904:REZ1904"/>
    <mergeCell ref="RFG1904:RFH1904"/>
    <mergeCell ref="RBW1904:RBX1904"/>
    <mergeCell ref="RCE1904:RCF1904"/>
    <mergeCell ref="RCM1904:RCN1904"/>
    <mergeCell ref="RCU1904:RCV1904"/>
    <mergeCell ref="RDC1904:RDD1904"/>
    <mergeCell ref="RDK1904:RDL1904"/>
    <mergeCell ref="RAA1904:RAB1904"/>
    <mergeCell ref="RAI1904:RAJ1904"/>
    <mergeCell ref="RAQ1904:RAR1904"/>
    <mergeCell ref="RAY1904:RAZ1904"/>
    <mergeCell ref="RBG1904:RBH1904"/>
    <mergeCell ref="RBO1904:RBP1904"/>
    <mergeCell ref="RJG1904:RJH1904"/>
    <mergeCell ref="RJO1904:RJP1904"/>
    <mergeCell ref="RJW1904:RJX1904"/>
    <mergeCell ref="RKE1904:RKF1904"/>
    <mergeCell ref="RKM1904:RKN1904"/>
    <mergeCell ref="RKU1904:RKV1904"/>
    <mergeCell ref="RHK1904:RHL1904"/>
    <mergeCell ref="RHS1904:RHT1904"/>
    <mergeCell ref="RIA1904:RIB1904"/>
    <mergeCell ref="RII1904:RIJ1904"/>
    <mergeCell ref="RIQ1904:RIR1904"/>
    <mergeCell ref="RIY1904:RIZ1904"/>
    <mergeCell ref="RFO1904:RFP1904"/>
    <mergeCell ref="RFW1904:RFX1904"/>
    <mergeCell ref="RGE1904:RGF1904"/>
    <mergeCell ref="RGM1904:RGN1904"/>
    <mergeCell ref="RGU1904:RGV1904"/>
    <mergeCell ref="RHC1904:RHD1904"/>
    <mergeCell ref="ROU1904:ROV1904"/>
    <mergeCell ref="RPC1904:RPD1904"/>
    <mergeCell ref="RPK1904:RPL1904"/>
    <mergeCell ref="RPS1904:RPT1904"/>
    <mergeCell ref="RQA1904:RQB1904"/>
    <mergeCell ref="RQI1904:RQJ1904"/>
    <mergeCell ref="RMY1904:RMZ1904"/>
    <mergeCell ref="RNG1904:RNH1904"/>
    <mergeCell ref="RNO1904:RNP1904"/>
    <mergeCell ref="RNW1904:RNX1904"/>
    <mergeCell ref="ROE1904:ROF1904"/>
    <mergeCell ref="ROM1904:RON1904"/>
    <mergeCell ref="RLC1904:RLD1904"/>
    <mergeCell ref="RLK1904:RLL1904"/>
    <mergeCell ref="RLS1904:RLT1904"/>
    <mergeCell ref="RMA1904:RMB1904"/>
    <mergeCell ref="RMI1904:RMJ1904"/>
    <mergeCell ref="RMQ1904:RMR1904"/>
    <mergeCell ref="RUI1904:RUJ1904"/>
    <mergeCell ref="RUQ1904:RUR1904"/>
    <mergeCell ref="RUY1904:RUZ1904"/>
    <mergeCell ref="RVG1904:RVH1904"/>
    <mergeCell ref="RVO1904:RVP1904"/>
    <mergeCell ref="RVW1904:RVX1904"/>
    <mergeCell ref="RSM1904:RSN1904"/>
    <mergeCell ref="RSU1904:RSV1904"/>
    <mergeCell ref="RTC1904:RTD1904"/>
    <mergeCell ref="RTK1904:RTL1904"/>
    <mergeCell ref="RTS1904:RTT1904"/>
    <mergeCell ref="RUA1904:RUB1904"/>
    <mergeCell ref="RQQ1904:RQR1904"/>
    <mergeCell ref="RQY1904:RQZ1904"/>
    <mergeCell ref="RRG1904:RRH1904"/>
    <mergeCell ref="RRO1904:RRP1904"/>
    <mergeCell ref="RRW1904:RRX1904"/>
    <mergeCell ref="RSE1904:RSF1904"/>
    <mergeCell ref="RZW1904:RZX1904"/>
    <mergeCell ref="SAE1904:SAF1904"/>
    <mergeCell ref="SAM1904:SAN1904"/>
    <mergeCell ref="SAU1904:SAV1904"/>
    <mergeCell ref="SBC1904:SBD1904"/>
    <mergeCell ref="SBK1904:SBL1904"/>
    <mergeCell ref="RYA1904:RYB1904"/>
    <mergeCell ref="RYI1904:RYJ1904"/>
    <mergeCell ref="RYQ1904:RYR1904"/>
    <mergeCell ref="RYY1904:RYZ1904"/>
    <mergeCell ref="RZG1904:RZH1904"/>
    <mergeCell ref="RZO1904:RZP1904"/>
    <mergeCell ref="RWE1904:RWF1904"/>
    <mergeCell ref="RWM1904:RWN1904"/>
    <mergeCell ref="RWU1904:RWV1904"/>
    <mergeCell ref="RXC1904:RXD1904"/>
    <mergeCell ref="RXK1904:RXL1904"/>
    <mergeCell ref="RXS1904:RXT1904"/>
    <mergeCell ref="SFK1904:SFL1904"/>
    <mergeCell ref="SFS1904:SFT1904"/>
    <mergeCell ref="SGA1904:SGB1904"/>
    <mergeCell ref="SGI1904:SGJ1904"/>
    <mergeCell ref="SGQ1904:SGR1904"/>
    <mergeCell ref="SGY1904:SGZ1904"/>
    <mergeCell ref="SDO1904:SDP1904"/>
    <mergeCell ref="SDW1904:SDX1904"/>
    <mergeCell ref="SEE1904:SEF1904"/>
    <mergeCell ref="SEM1904:SEN1904"/>
    <mergeCell ref="SEU1904:SEV1904"/>
    <mergeCell ref="SFC1904:SFD1904"/>
    <mergeCell ref="SBS1904:SBT1904"/>
    <mergeCell ref="SCA1904:SCB1904"/>
    <mergeCell ref="SCI1904:SCJ1904"/>
    <mergeCell ref="SCQ1904:SCR1904"/>
    <mergeCell ref="SCY1904:SCZ1904"/>
    <mergeCell ref="SDG1904:SDH1904"/>
    <mergeCell ref="SKY1904:SKZ1904"/>
    <mergeCell ref="SLG1904:SLH1904"/>
    <mergeCell ref="SLO1904:SLP1904"/>
    <mergeCell ref="SLW1904:SLX1904"/>
    <mergeCell ref="SME1904:SMF1904"/>
    <mergeCell ref="SMM1904:SMN1904"/>
    <mergeCell ref="SJC1904:SJD1904"/>
    <mergeCell ref="SJK1904:SJL1904"/>
    <mergeCell ref="SJS1904:SJT1904"/>
    <mergeCell ref="SKA1904:SKB1904"/>
    <mergeCell ref="SKI1904:SKJ1904"/>
    <mergeCell ref="SKQ1904:SKR1904"/>
    <mergeCell ref="SHG1904:SHH1904"/>
    <mergeCell ref="SHO1904:SHP1904"/>
    <mergeCell ref="SHW1904:SHX1904"/>
    <mergeCell ref="SIE1904:SIF1904"/>
    <mergeCell ref="SIM1904:SIN1904"/>
    <mergeCell ref="SIU1904:SIV1904"/>
    <mergeCell ref="SQM1904:SQN1904"/>
    <mergeCell ref="SQU1904:SQV1904"/>
    <mergeCell ref="SRC1904:SRD1904"/>
    <mergeCell ref="SRK1904:SRL1904"/>
    <mergeCell ref="SRS1904:SRT1904"/>
    <mergeCell ref="SSA1904:SSB1904"/>
    <mergeCell ref="SOQ1904:SOR1904"/>
    <mergeCell ref="SOY1904:SOZ1904"/>
    <mergeCell ref="SPG1904:SPH1904"/>
    <mergeCell ref="SPO1904:SPP1904"/>
    <mergeCell ref="SPW1904:SPX1904"/>
    <mergeCell ref="SQE1904:SQF1904"/>
    <mergeCell ref="SMU1904:SMV1904"/>
    <mergeCell ref="SNC1904:SND1904"/>
    <mergeCell ref="SNK1904:SNL1904"/>
    <mergeCell ref="SNS1904:SNT1904"/>
    <mergeCell ref="SOA1904:SOB1904"/>
    <mergeCell ref="SOI1904:SOJ1904"/>
    <mergeCell ref="SWA1904:SWB1904"/>
    <mergeCell ref="SWI1904:SWJ1904"/>
    <mergeCell ref="SWQ1904:SWR1904"/>
    <mergeCell ref="SWY1904:SWZ1904"/>
    <mergeCell ref="SXG1904:SXH1904"/>
    <mergeCell ref="SXO1904:SXP1904"/>
    <mergeCell ref="SUE1904:SUF1904"/>
    <mergeCell ref="SUM1904:SUN1904"/>
    <mergeCell ref="SUU1904:SUV1904"/>
    <mergeCell ref="SVC1904:SVD1904"/>
    <mergeCell ref="SVK1904:SVL1904"/>
    <mergeCell ref="SVS1904:SVT1904"/>
    <mergeCell ref="SSI1904:SSJ1904"/>
    <mergeCell ref="SSQ1904:SSR1904"/>
    <mergeCell ref="SSY1904:SSZ1904"/>
    <mergeCell ref="STG1904:STH1904"/>
    <mergeCell ref="STO1904:STP1904"/>
    <mergeCell ref="STW1904:STX1904"/>
    <mergeCell ref="TBO1904:TBP1904"/>
    <mergeCell ref="TBW1904:TBX1904"/>
    <mergeCell ref="TCE1904:TCF1904"/>
    <mergeCell ref="TCM1904:TCN1904"/>
    <mergeCell ref="TCU1904:TCV1904"/>
    <mergeCell ref="TDC1904:TDD1904"/>
    <mergeCell ref="SZS1904:SZT1904"/>
    <mergeCell ref="TAA1904:TAB1904"/>
    <mergeCell ref="TAI1904:TAJ1904"/>
    <mergeCell ref="TAQ1904:TAR1904"/>
    <mergeCell ref="TAY1904:TAZ1904"/>
    <mergeCell ref="TBG1904:TBH1904"/>
    <mergeCell ref="SXW1904:SXX1904"/>
    <mergeCell ref="SYE1904:SYF1904"/>
    <mergeCell ref="SYM1904:SYN1904"/>
    <mergeCell ref="SYU1904:SYV1904"/>
    <mergeCell ref="SZC1904:SZD1904"/>
    <mergeCell ref="SZK1904:SZL1904"/>
    <mergeCell ref="THC1904:THD1904"/>
    <mergeCell ref="THK1904:THL1904"/>
    <mergeCell ref="THS1904:THT1904"/>
    <mergeCell ref="TIA1904:TIB1904"/>
    <mergeCell ref="TII1904:TIJ1904"/>
    <mergeCell ref="TIQ1904:TIR1904"/>
    <mergeCell ref="TFG1904:TFH1904"/>
    <mergeCell ref="TFO1904:TFP1904"/>
    <mergeCell ref="TFW1904:TFX1904"/>
    <mergeCell ref="TGE1904:TGF1904"/>
    <mergeCell ref="TGM1904:TGN1904"/>
    <mergeCell ref="TGU1904:TGV1904"/>
    <mergeCell ref="TDK1904:TDL1904"/>
    <mergeCell ref="TDS1904:TDT1904"/>
    <mergeCell ref="TEA1904:TEB1904"/>
    <mergeCell ref="TEI1904:TEJ1904"/>
    <mergeCell ref="TEQ1904:TER1904"/>
    <mergeCell ref="TEY1904:TEZ1904"/>
    <mergeCell ref="TMQ1904:TMR1904"/>
    <mergeCell ref="TMY1904:TMZ1904"/>
    <mergeCell ref="TNG1904:TNH1904"/>
    <mergeCell ref="TNO1904:TNP1904"/>
    <mergeCell ref="TNW1904:TNX1904"/>
    <mergeCell ref="TOE1904:TOF1904"/>
    <mergeCell ref="TKU1904:TKV1904"/>
    <mergeCell ref="TLC1904:TLD1904"/>
    <mergeCell ref="TLK1904:TLL1904"/>
    <mergeCell ref="TLS1904:TLT1904"/>
    <mergeCell ref="TMA1904:TMB1904"/>
    <mergeCell ref="TMI1904:TMJ1904"/>
    <mergeCell ref="TIY1904:TIZ1904"/>
    <mergeCell ref="TJG1904:TJH1904"/>
    <mergeCell ref="TJO1904:TJP1904"/>
    <mergeCell ref="TJW1904:TJX1904"/>
    <mergeCell ref="TKE1904:TKF1904"/>
    <mergeCell ref="TKM1904:TKN1904"/>
    <mergeCell ref="TSE1904:TSF1904"/>
    <mergeCell ref="TSM1904:TSN1904"/>
    <mergeCell ref="TSU1904:TSV1904"/>
    <mergeCell ref="TTC1904:TTD1904"/>
    <mergeCell ref="TTK1904:TTL1904"/>
    <mergeCell ref="TTS1904:TTT1904"/>
    <mergeCell ref="TQI1904:TQJ1904"/>
    <mergeCell ref="TQQ1904:TQR1904"/>
    <mergeCell ref="TQY1904:TQZ1904"/>
    <mergeCell ref="TRG1904:TRH1904"/>
    <mergeCell ref="TRO1904:TRP1904"/>
    <mergeCell ref="TRW1904:TRX1904"/>
    <mergeCell ref="TOM1904:TON1904"/>
    <mergeCell ref="TOU1904:TOV1904"/>
    <mergeCell ref="TPC1904:TPD1904"/>
    <mergeCell ref="TPK1904:TPL1904"/>
    <mergeCell ref="TPS1904:TPT1904"/>
    <mergeCell ref="TQA1904:TQB1904"/>
    <mergeCell ref="TXS1904:TXT1904"/>
    <mergeCell ref="TYA1904:TYB1904"/>
    <mergeCell ref="TYI1904:TYJ1904"/>
    <mergeCell ref="TYQ1904:TYR1904"/>
    <mergeCell ref="TYY1904:TYZ1904"/>
    <mergeCell ref="TZG1904:TZH1904"/>
    <mergeCell ref="TVW1904:TVX1904"/>
    <mergeCell ref="TWE1904:TWF1904"/>
    <mergeCell ref="TWM1904:TWN1904"/>
    <mergeCell ref="TWU1904:TWV1904"/>
    <mergeCell ref="TXC1904:TXD1904"/>
    <mergeCell ref="TXK1904:TXL1904"/>
    <mergeCell ref="TUA1904:TUB1904"/>
    <mergeCell ref="TUI1904:TUJ1904"/>
    <mergeCell ref="TUQ1904:TUR1904"/>
    <mergeCell ref="TUY1904:TUZ1904"/>
    <mergeCell ref="TVG1904:TVH1904"/>
    <mergeCell ref="TVO1904:TVP1904"/>
    <mergeCell ref="UDG1904:UDH1904"/>
    <mergeCell ref="UDO1904:UDP1904"/>
    <mergeCell ref="UDW1904:UDX1904"/>
    <mergeCell ref="UEE1904:UEF1904"/>
    <mergeCell ref="UEM1904:UEN1904"/>
    <mergeCell ref="UEU1904:UEV1904"/>
    <mergeCell ref="UBK1904:UBL1904"/>
    <mergeCell ref="UBS1904:UBT1904"/>
    <mergeCell ref="UCA1904:UCB1904"/>
    <mergeCell ref="UCI1904:UCJ1904"/>
    <mergeCell ref="UCQ1904:UCR1904"/>
    <mergeCell ref="UCY1904:UCZ1904"/>
    <mergeCell ref="TZO1904:TZP1904"/>
    <mergeCell ref="TZW1904:TZX1904"/>
    <mergeCell ref="UAE1904:UAF1904"/>
    <mergeCell ref="UAM1904:UAN1904"/>
    <mergeCell ref="UAU1904:UAV1904"/>
    <mergeCell ref="UBC1904:UBD1904"/>
    <mergeCell ref="UIU1904:UIV1904"/>
    <mergeCell ref="UJC1904:UJD1904"/>
    <mergeCell ref="UJK1904:UJL1904"/>
    <mergeCell ref="UJS1904:UJT1904"/>
    <mergeCell ref="UKA1904:UKB1904"/>
    <mergeCell ref="UKI1904:UKJ1904"/>
    <mergeCell ref="UGY1904:UGZ1904"/>
    <mergeCell ref="UHG1904:UHH1904"/>
    <mergeCell ref="UHO1904:UHP1904"/>
    <mergeCell ref="UHW1904:UHX1904"/>
    <mergeCell ref="UIE1904:UIF1904"/>
    <mergeCell ref="UIM1904:UIN1904"/>
    <mergeCell ref="UFC1904:UFD1904"/>
    <mergeCell ref="UFK1904:UFL1904"/>
    <mergeCell ref="UFS1904:UFT1904"/>
    <mergeCell ref="UGA1904:UGB1904"/>
    <mergeCell ref="UGI1904:UGJ1904"/>
    <mergeCell ref="UGQ1904:UGR1904"/>
    <mergeCell ref="UOI1904:UOJ1904"/>
    <mergeCell ref="UOQ1904:UOR1904"/>
    <mergeCell ref="UOY1904:UOZ1904"/>
    <mergeCell ref="UPG1904:UPH1904"/>
    <mergeCell ref="UPO1904:UPP1904"/>
    <mergeCell ref="UPW1904:UPX1904"/>
    <mergeCell ref="UMM1904:UMN1904"/>
    <mergeCell ref="UMU1904:UMV1904"/>
    <mergeCell ref="UNC1904:UND1904"/>
    <mergeCell ref="UNK1904:UNL1904"/>
    <mergeCell ref="UNS1904:UNT1904"/>
    <mergeCell ref="UOA1904:UOB1904"/>
    <mergeCell ref="UKQ1904:UKR1904"/>
    <mergeCell ref="UKY1904:UKZ1904"/>
    <mergeCell ref="ULG1904:ULH1904"/>
    <mergeCell ref="ULO1904:ULP1904"/>
    <mergeCell ref="ULW1904:ULX1904"/>
    <mergeCell ref="UME1904:UMF1904"/>
    <mergeCell ref="UTW1904:UTX1904"/>
    <mergeCell ref="UUE1904:UUF1904"/>
    <mergeCell ref="UUM1904:UUN1904"/>
    <mergeCell ref="UUU1904:UUV1904"/>
    <mergeCell ref="UVC1904:UVD1904"/>
    <mergeCell ref="UVK1904:UVL1904"/>
    <mergeCell ref="USA1904:USB1904"/>
    <mergeCell ref="USI1904:USJ1904"/>
    <mergeCell ref="USQ1904:USR1904"/>
    <mergeCell ref="USY1904:USZ1904"/>
    <mergeCell ref="UTG1904:UTH1904"/>
    <mergeCell ref="UTO1904:UTP1904"/>
    <mergeCell ref="UQE1904:UQF1904"/>
    <mergeCell ref="UQM1904:UQN1904"/>
    <mergeCell ref="UQU1904:UQV1904"/>
    <mergeCell ref="URC1904:URD1904"/>
    <mergeCell ref="URK1904:URL1904"/>
    <mergeCell ref="URS1904:URT1904"/>
    <mergeCell ref="UZK1904:UZL1904"/>
    <mergeCell ref="UZS1904:UZT1904"/>
    <mergeCell ref="VAA1904:VAB1904"/>
    <mergeCell ref="VAI1904:VAJ1904"/>
    <mergeCell ref="VAQ1904:VAR1904"/>
    <mergeCell ref="VAY1904:VAZ1904"/>
    <mergeCell ref="UXO1904:UXP1904"/>
    <mergeCell ref="UXW1904:UXX1904"/>
    <mergeCell ref="UYE1904:UYF1904"/>
    <mergeCell ref="UYM1904:UYN1904"/>
    <mergeCell ref="UYU1904:UYV1904"/>
    <mergeCell ref="UZC1904:UZD1904"/>
    <mergeCell ref="UVS1904:UVT1904"/>
    <mergeCell ref="UWA1904:UWB1904"/>
    <mergeCell ref="UWI1904:UWJ1904"/>
    <mergeCell ref="UWQ1904:UWR1904"/>
    <mergeCell ref="UWY1904:UWZ1904"/>
    <mergeCell ref="UXG1904:UXH1904"/>
    <mergeCell ref="VEY1904:VEZ1904"/>
    <mergeCell ref="VFG1904:VFH1904"/>
    <mergeCell ref="VFO1904:VFP1904"/>
    <mergeCell ref="VFW1904:VFX1904"/>
    <mergeCell ref="VGE1904:VGF1904"/>
    <mergeCell ref="VGM1904:VGN1904"/>
    <mergeCell ref="VDC1904:VDD1904"/>
    <mergeCell ref="VDK1904:VDL1904"/>
    <mergeCell ref="VDS1904:VDT1904"/>
    <mergeCell ref="VEA1904:VEB1904"/>
    <mergeCell ref="VEI1904:VEJ1904"/>
    <mergeCell ref="VEQ1904:VER1904"/>
    <mergeCell ref="VBG1904:VBH1904"/>
    <mergeCell ref="VBO1904:VBP1904"/>
    <mergeCell ref="VBW1904:VBX1904"/>
    <mergeCell ref="VCE1904:VCF1904"/>
    <mergeCell ref="VCM1904:VCN1904"/>
    <mergeCell ref="VCU1904:VCV1904"/>
    <mergeCell ref="VKM1904:VKN1904"/>
    <mergeCell ref="VKU1904:VKV1904"/>
    <mergeCell ref="VLC1904:VLD1904"/>
    <mergeCell ref="VLK1904:VLL1904"/>
    <mergeCell ref="VLS1904:VLT1904"/>
    <mergeCell ref="VMA1904:VMB1904"/>
    <mergeCell ref="VIQ1904:VIR1904"/>
    <mergeCell ref="VIY1904:VIZ1904"/>
    <mergeCell ref="VJG1904:VJH1904"/>
    <mergeCell ref="VJO1904:VJP1904"/>
    <mergeCell ref="VJW1904:VJX1904"/>
    <mergeCell ref="VKE1904:VKF1904"/>
    <mergeCell ref="VGU1904:VGV1904"/>
    <mergeCell ref="VHC1904:VHD1904"/>
    <mergeCell ref="VHK1904:VHL1904"/>
    <mergeCell ref="VHS1904:VHT1904"/>
    <mergeCell ref="VIA1904:VIB1904"/>
    <mergeCell ref="VII1904:VIJ1904"/>
    <mergeCell ref="VQA1904:VQB1904"/>
    <mergeCell ref="VQI1904:VQJ1904"/>
    <mergeCell ref="VQQ1904:VQR1904"/>
    <mergeCell ref="VQY1904:VQZ1904"/>
    <mergeCell ref="VRG1904:VRH1904"/>
    <mergeCell ref="VRO1904:VRP1904"/>
    <mergeCell ref="VOE1904:VOF1904"/>
    <mergeCell ref="VOM1904:VON1904"/>
    <mergeCell ref="VOU1904:VOV1904"/>
    <mergeCell ref="VPC1904:VPD1904"/>
    <mergeCell ref="VPK1904:VPL1904"/>
    <mergeCell ref="VPS1904:VPT1904"/>
    <mergeCell ref="VMI1904:VMJ1904"/>
    <mergeCell ref="VMQ1904:VMR1904"/>
    <mergeCell ref="VMY1904:VMZ1904"/>
    <mergeCell ref="VNG1904:VNH1904"/>
    <mergeCell ref="VNO1904:VNP1904"/>
    <mergeCell ref="VNW1904:VNX1904"/>
    <mergeCell ref="VVO1904:VVP1904"/>
    <mergeCell ref="VVW1904:VVX1904"/>
    <mergeCell ref="VWE1904:VWF1904"/>
    <mergeCell ref="VWM1904:VWN1904"/>
    <mergeCell ref="VWU1904:VWV1904"/>
    <mergeCell ref="VXC1904:VXD1904"/>
    <mergeCell ref="VTS1904:VTT1904"/>
    <mergeCell ref="VUA1904:VUB1904"/>
    <mergeCell ref="VUI1904:VUJ1904"/>
    <mergeCell ref="VUQ1904:VUR1904"/>
    <mergeCell ref="VUY1904:VUZ1904"/>
    <mergeCell ref="VVG1904:VVH1904"/>
    <mergeCell ref="VRW1904:VRX1904"/>
    <mergeCell ref="VSE1904:VSF1904"/>
    <mergeCell ref="VSM1904:VSN1904"/>
    <mergeCell ref="VSU1904:VSV1904"/>
    <mergeCell ref="VTC1904:VTD1904"/>
    <mergeCell ref="VTK1904:VTL1904"/>
    <mergeCell ref="WBC1904:WBD1904"/>
    <mergeCell ref="WBK1904:WBL1904"/>
    <mergeCell ref="WBS1904:WBT1904"/>
    <mergeCell ref="WCA1904:WCB1904"/>
    <mergeCell ref="WCI1904:WCJ1904"/>
    <mergeCell ref="WCQ1904:WCR1904"/>
    <mergeCell ref="VZG1904:VZH1904"/>
    <mergeCell ref="VZO1904:VZP1904"/>
    <mergeCell ref="VZW1904:VZX1904"/>
    <mergeCell ref="WAE1904:WAF1904"/>
    <mergeCell ref="WAM1904:WAN1904"/>
    <mergeCell ref="WAU1904:WAV1904"/>
    <mergeCell ref="VXK1904:VXL1904"/>
    <mergeCell ref="VXS1904:VXT1904"/>
    <mergeCell ref="VYA1904:VYB1904"/>
    <mergeCell ref="VYI1904:VYJ1904"/>
    <mergeCell ref="VYQ1904:VYR1904"/>
    <mergeCell ref="VYY1904:VYZ1904"/>
    <mergeCell ref="WGQ1904:WGR1904"/>
    <mergeCell ref="WGY1904:WGZ1904"/>
    <mergeCell ref="WHG1904:WHH1904"/>
    <mergeCell ref="WHO1904:WHP1904"/>
    <mergeCell ref="WHW1904:WHX1904"/>
    <mergeCell ref="WIE1904:WIF1904"/>
    <mergeCell ref="WEU1904:WEV1904"/>
    <mergeCell ref="WFC1904:WFD1904"/>
    <mergeCell ref="WFK1904:WFL1904"/>
    <mergeCell ref="WFS1904:WFT1904"/>
    <mergeCell ref="WGA1904:WGB1904"/>
    <mergeCell ref="WGI1904:WGJ1904"/>
    <mergeCell ref="WCY1904:WCZ1904"/>
    <mergeCell ref="WDG1904:WDH1904"/>
    <mergeCell ref="WDO1904:WDP1904"/>
    <mergeCell ref="WDW1904:WDX1904"/>
    <mergeCell ref="WEE1904:WEF1904"/>
    <mergeCell ref="WEM1904:WEN1904"/>
    <mergeCell ref="WME1904:WMF1904"/>
    <mergeCell ref="WMM1904:WMN1904"/>
    <mergeCell ref="WMU1904:WMV1904"/>
    <mergeCell ref="WNC1904:WND1904"/>
    <mergeCell ref="WNK1904:WNL1904"/>
    <mergeCell ref="WNS1904:WNT1904"/>
    <mergeCell ref="WKI1904:WKJ1904"/>
    <mergeCell ref="WKQ1904:WKR1904"/>
    <mergeCell ref="WKY1904:WKZ1904"/>
    <mergeCell ref="WLG1904:WLH1904"/>
    <mergeCell ref="WLO1904:WLP1904"/>
    <mergeCell ref="WLW1904:WLX1904"/>
    <mergeCell ref="WIM1904:WIN1904"/>
    <mergeCell ref="WIU1904:WIV1904"/>
    <mergeCell ref="WJC1904:WJD1904"/>
    <mergeCell ref="WJK1904:WJL1904"/>
    <mergeCell ref="WJS1904:WJT1904"/>
    <mergeCell ref="WKA1904:WKB1904"/>
    <mergeCell ref="WRS1904:WRT1904"/>
    <mergeCell ref="WSA1904:WSB1904"/>
    <mergeCell ref="WSI1904:WSJ1904"/>
    <mergeCell ref="WSQ1904:WSR1904"/>
    <mergeCell ref="WSY1904:WSZ1904"/>
    <mergeCell ref="WTG1904:WTH1904"/>
    <mergeCell ref="WPW1904:WPX1904"/>
    <mergeCell ref="WQE1904:WQF1904"/>
    <mergeCell ref="WQM1904:WQN1904"/>
    <mergeCell ref="WQU1904:WQV1904"/>
    <mergeCell ref="WRC1904:WRD1904"/>
    <mergeCell ref="WRK1904:WRL1904"/>
    <mergeCell ref="WOA1904:WOB1904"/>
    <mergeCell ref="WOI1904:WOJ1904"/>
    <mergeCell ref="WOQ1904:WOR1904"/>
    <mergeCell ref="WOY1904:WOZ1904"/>
    <mergeCell ref="WPG1904:WPH1904"/>
    <mergeCell ref="WPO1904:WPP1904"/>
    <mergeCell ref="WXG1904:WXH1904"/>
    <mergeCell ref="WXO1904:WXP1904"/>
    <mergeCell ref="WXW1904:WXX1904"/>
    <mergeCell ref="WYE1904:WYF1904"/>
    <mergeCell ref="WYM1904:WYN1904"/>
    <mergeCell ref="WYU1904:WYV1904"/>
    <mergeCell ref="WVK1904:WVL1904"/>
    <mergeCell ref="WVS1904:WVT1904"/>
    <mergeCell ref="WWA1904:WWB1904"/>
    <mergeCell ref="WWI1904:WWJ1904"/>
    <mergeCell ref="WWQ1904:WWR1904"/>
    <mergeCell ref="WWY1904:WWZ1904"/>
    <mergeCell ref="WTO1904:WTP1904"/>
    <mergeCell ref="WTW1904:WTX1904"/>
    <mergeCell ref="WUE1904:WUF1904"/>
    <mergeCell ref="WUM1904:WUN1904"/>
    <mergeCell ref="WUU1904:WUV1904"/>
    <mergeCell ref="WVC1904:WVD1904"/>
    <mergeCell ref="B1927:B1936"/>
    <mergeCell ref="C1935:D1935"/>
    <mergeCell ref="B1938:B1944"/>
    <mergeCell ref="C1938:D1938"/>
    <mergeCell ref="C1939:D1939"/>
    <mergeCell ref="C1940:D1940"/>
    <mergeCell ref="C1942:D1942"/>
    <mergeCell ref="C1943:D1943"/>
    <mergeCell ref="XEQ1904:XER1904"/>
    <mergeCell ref="XEY1904:XEZ1904"/>
    <mergeCell ref="C1909:D1909"/>
    <mergeCell ref="C1910:D1910"/>
    <mergeCell ref="C1911:D1911"/>
    <mergeCell ref="C1918:D1918"/>
    <mergeCell ref="XCU1904:XCV1904"/>
    <mergeCell ref="XDC1904:XDD1904"/>
    <mergeCell ref="XDK1904:XDL1904"/>
    <mergeCell ref="XDS1904:XDT1904"/>
    <mergeCell ref="XEA1904:XEB1904"/>
    <mergeCell ref="XEI1904:XEJ1904"/>
    <mergeCell ref="XAY1904:XAZ1904"/>
    <mergeCell ref="XBG1904:XBH1904"/>
    <mergeCell ref="XBO1904:XBP1904"/>
    <mergeCell ref="XBW1904:XBX1904"/>
    <mergeCell ref="XCE1904:XCF1904"/>
    <mergeCell ref="XCM1904:XCN1904"/>
    <mergeCell ref="WZC1904:WZD1904"/>
    <mergeCell ref="WZK1904:WZL1904"/>
    <mergeCell ref="WZS1904:WZT1904"/>
    <mergeCell ref="XAA1904:XAB1904"/>
    <mergeCell ref="XAI1904:XAJ1904"/>
    <mergeCell ref="XAQ1904:XAR1904"/>
    <mergeCell ref="C1971:D1971"/>
    <mergeCell ref="C1972:D1972"/>
    <mergeCell ref="B1976:B1978"/>
    <mergeCell ref="C1976:D1976"/>
    <mergeCell ref="C1977:D1977"/>
    <mergeCell ref="B1980:B1988"/>
    <mergeCell ref="C1980:D1980"/>
    <mergeCell ref="C1981:D1981"/>
    <mergeCell ref="C1982:D1982"/>
    <mergeCell ref="C1987:D1987"/>
    <mergeCell ref="B1960:B1964"/>
    <mergeCell ref="C1960:D1960"/>
    <mergeCell ref="C1961:D1961"/>
    <mergeCell ref="C1962:D1962"/>
    <mergeCell ref="C1967:D1967"/>
    <mergeCell ref="C1970:D1970"/>
    <mergeCell ref="C1949:D1949"/>
    <mergeCell ref="C1950:D1950"/>
    <mergeCell ref="C1951:D1951"/>
    <mergeCell ref="B1956:B1958"/>
    <mergeCell ref="C1956:D1956"/>
    <mergeCell ref="C1957:D1957"/>
    <mergeCell ref="C2016:D2016"/>
    <mergeCell ref="C2017:D2017"/>
    <mergeCell ref="B2022:B2031"/>
    <mergeCell ref="C2022:D2022"/>
    <mergeCell ref="C2023:D2023"/>
    <mergeCell ref="C2024:D2024"/>
    <mergeCell ref="C2027:D2027"/>
    <mergeCell ref="B2004:B2013"/>
    <mergeCell ref="C2004:D2004"/>
    <mergeCell ref="C2005:D2005"/>
    <mergeCell ref="C2006:D2006"/>
    <mergeCell ref="C2011:D2011"/>
    <mergeCell ref="C2015:D2015"/>
    <mergeCell ref="C1989:D1989"/>
    <mergeCell ref="C1990:D1990"/>
    <mergeCell ref="C1991:D1991"/>
    <mergeCell ref="B1994:B2002"/>
    <mergeCell ref="C1994:D1994"/>
    <mergeCell ref="C1995:D1995"/>
    <mergeCell ref="C1996:D1996"/>
    <mergeCell ref="C2001:D2001"/>
    <mergeCell ref="B2064:B2072"/>
    <mergeCell ref="C2064:D2064"/>
    <mergeCell ref="C2065:D2065"/>
    <mergeCell ref="C2070:D2070"/>
    <mergeCell ref="C2071:D2071"/>
    <mergeCell ref="C2078:D2078"/>
    <mergeCell ref="B2050:B2053"/>
    <mergeCell ref="C2050:D2050"/>
    <mergeCell ref="C2051:D2051"/>
    <mergeCell ref="C2055:D2055"/>
    <mergeCell ref="C2056:D2056"/>
    <mergeCell ref="B2059:B2061"/>
    <mergeCell ref="C2059:D2059"/>
    <mergeCell ref="C2060:D2060"/>
    <mergeCell ref="C2032:D2032"/>
    <mergeCell ref="C2033:D2033"/>
    <mergeCell ref="C2035:D2035"/>
    <mergeCell ref="C2036:D2036"/>
    <mergeCell ref="C2037:D2037"/>
    <mergeCell ref="B2041:B2048"/>
    <mergeCell ref="C2041:D2041"/>
    <mergeCell ref="C2042:D2042"/>
    <mergeCell ref="C2046:D2046"/>
    <mergeCell ref="B2106:B2108"/>
    <mergeCell ref="C2106:D2106"/>
    <mergeCell ref="C2107:D2107"/>
    <mergeCell ref="C2112:D2112"/>
    <mergeCell ref="C2113:D2113"/>
    <mergeCell ref="B2118:B2123"/>
    <mergeCell ref="C2118:D2118"/>
    <mergeCell ref="C2119:D2119"/>
    <mergeCell ref="C2120:D2120"/>
    <mergeCell ref="C2123:D2123"/>
    <mergeCell ref="B2097:B2100"/>
    <mergeCell ref="C2097:D2097"/>
    <mergeCell ref="C2098:D2098"/>
    <mergeCell ref="C2101:D2101"/>
    <mergeCell ref="C2102:D2102"/>
    <mergeCell ref="C2103:D2103"/>
    <mergeCell ref="B2082:B2086"/>
    <mergeCell ref="C2082:D2082"/>
    <mergeCell ref="C2083:D2083"/>
    <mergeCell ref="B2088:B2095"/>
    <mergeCell ref="C2088:D2088"/>
    <mergeCell ref="C2089:D2089"/>
    <mergeCell ref="C2093:D2093"/>
    <mergeCell ref="C2094:D2094"/>
    <mergeCell ref="C2183:D2183"/>
    <mergeCell ref="C2184:D2184"/>
    <mergeCell ref="C2187:D2187"/>
    <mergeCell ref="C2188:D2188"/>
    <mergeCell ref="C2189:D2189"/>
    <mergeCell ref="C2196:D2196"/>
    <mergeCell ref="C2143:D2143"/>
    <mergeCell ref="C2147:D2147"/>
    <mergeCell ref="C2169:D2169"/>
    <mergeCell ref="C2170:D2170"/>
    <mergeCell ref="C2176:D2176"/>
    <mergeCell ref="C2177:D2177"/>
    <mergeCell ref="C2127:D2127"/>
    <mergeCell ref="C2128:D2128"/>
    <mergeCell ref="C2129:D2129"/>
    <mergeCell ref="B2132:B2141"/>
    <mergeCell ref="C2132:D2132"/>
    <mergeCell ref="C2133:D2133"/>
    <mergeCell ref="C2134:D2134"/>
    <mergeCell ref="C2139:D2139"/>
    <mergeCell ref="C2252:D2252"/>
    <mergeCell ref="C2253:D2253"/>
    <mergeCell ref="C2257:D2257"/>
    <mergeCell ref="C2258:D2258"/>
    <mergeCell ref="C2261:D2261"/>
    <mergeCell ref="C2262:D2262"/>
    <mergeCell ref="C2226:D2226"/>
    <mergeCell ref="C2230:D2230"/>
    <mergeCell ref="C2234:D2234"/>
    <mergeCell ref="C2235:D2235"/>
    <mergeCell ref="A2237:A2255"/>
    <mergeCell ref="C2238:D2238"/>
    <mergeCell ref="C2239:D2239"/>
    <mergeCell ref="C2240:D2240"/>
    <mergeCell ref="C2244:D2244"/>
    <mergeCell ref="C2248:D2248"/>
    <mergeCell ref="C2213:D2213"/>
    <mergeCell ref="C2216:D2216"/>
    <mergeCell ref="C2217:D2217"/>
    <mergeCell ref="C2221:D2221"/>
    <mergeCell ref="C2222:D2222"/>
    <mergeCell ref="C2223:D2223"/>
    <mergeCell ref="A2276:D2276"/>
    <mergeCell ref="A2277:D2277"/>
    <mergeCell ref="A2278:D2278"/>
    <mergeCell ref="A2279:D2279"/>
    <mergeCell ref="A2280:D2280"/>
    <mergeCell ref="A2270:D2270"/>
    <mergeCell ref="A2271:D2271"/>
    <mergeCell ref="A2272:D2272"/>
    <mergeCell ref="A2273:D2273"/>
    <mergeCell ref="A2274:D2274"/>
    <mergeCell ref="A2275:D2275"/>
    <mergeCell ref="A2264:D2264"/>
    <mergeCell ref="A2265:D2265"/>
    <mergeCell ref="A2266:D2266"/>
    <mergeCell ref="A2267:D2267"/>
    <mergeCell ref="A2268:D2268"/>
    <mergeCell ref="A2269:D226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Footer>Strona &amp;P z &amp;N</oddFooter>
  </headerFooter>
  <rowBreaks count="21" manualBreakCount="21">
    <brk id="138" max="7" man="1"/>
    <brk id="219" max="7" man="1"/>
    <brk id="316" max="7" man="1"/>
    <brk id="427" max="7" man="1"/>
    <brk id="483" max="7" man="1"/>
    <brk id="594" max="7" man="1"/>
    <brk id="637" max="7" man="1"/>
    <brk id="716" max="7" man="1"/>
    <brk id="844" max="7" man="1"/>
    <brk id="1077" max="7" man="1"/>
    <brk id="1170" max="7" man="1"/>
    <brk id="1270" max="7" man="1"/>
    <brk id="1385" max="7" man="1"/>
    <brk id="1446" max="7" man="1"/>
    <brk id="1470" max="7" man="1"/>
    <brk id="1499" max="7" man="1"/>
    <brk id="1593" max="7" man="1"/>
    <brk id="1968" max="7" man="1"/>
    <brk id="2038" max="7" man="1"/>
    <brk id="2116" max="7" man="1"/>
    <brk id="223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view="pageBreakPreview" zoomScaleNormal="130" zoomScaleSheetLayoutView="100" workbookViewId="0">
      <selection activeCell="M17" sqref="M17"/>
    </sheetView>
  </sheetViews>
  <sheetFormatPr defaultColWidth="9.140625" defaultRowHeight="12.75"/>
  <cols>
    <col min="1" max="1" width="7.7109375" style="530" customWidth="1"/>
    <col min="2" max="2" width="8.85546875" style="530" bestFit="1" customWidth="1"/>
    <col min="3" max="3" width="10.5703125" style="530" customWidth="1"/>
    <col min="4" max="4" width="41.85546875" style="530" customWidth="1"/>
    <col min="5" max="5" width="16.7109375" style="530" customWidth="1"/>
    <col min="6" max="8" width="13.7109375" style="530" customWidth="1"/>
    <col min="9" max="9" width="11.28515625" style="529" customWidth="1"/>
    <col min="10" max="16384" width="9.140625" style="530"/>
  </cols>
  <sheetData>
    <row r="1" spans="1:12" ht="35.25" customHeight="1">
      <c r="A1" s="2991" t="s">
        <v>402</v>
      </c>
      <c r="B1" s="2991"/>
      <c r="C1" s="2991"/>
      <c r="D1" s="2991"/>
      <c r="E1" s="2991"/>
      <c r="F1" s="2991"/>
      <c r="G1" s="2991"/>
      <c r="H1" s="2991"/>
    </row>
    <row r="2" spans="1:12" ht="18.75" customHeight="1" thickBot="1">
      <c r="A2" s="2992" t="s">
        <v>403</v>
      </c>
      <c r="B2" s="2992"/>
      <c r="C2" s="2992"/>
      <c r="D2" s="2992"/>
      <c r="E2" s="2992"/>
      <c r="F2" s="2992"/>
      <c r="G2" s="531"/>
      <c r="H2" s="532" t="s">
        <v>404</v>
      </c>
    </row>
    <row r="3" spans="1:12" ht="48" customHeight="1" thickBot="1">
      <c r="A3" s="533" t="s">
        <v>2</v>
      </c>
      <c r="B3" s="533" t="s">
        <v>405</v>
      </c>
      <c r="C3" s="533" t="s">
        <v>5</v>
      </c>
      <c r="D3" s="533" t="s">
        <v>406</v>
      </c>
      <c r="E3" s="479" t="s">
        <v>6</v>
      </c>
      <c r="F3" s="479" t="s">
        <v>7</v>
      </c>
      <c r="G3" s="479" t="s">
        <v>8</v>
      </c>
      <c r="H3" s="479" t="s">
        <v>407</v>
      </c>
    </row>
    <row r="4" spans="1:12" ht="10.5" customHeight="1" thickBot="1">
      <c r="A4" s="534" t="s">
        <v>10</v>
      </c>
      <c r="B4" s="534" t="s">
        <v>11</v>
      </c>
      <c r="C4" s="534" t="s">
        <v>12</v>
      </c>
      <c r="D4" s="534" t="s">
        <v>13</v>
      </c>
      <c r="E4" s="534" t="s">
        <v>14</v>
      </c>
      <c r="F4" s="534" t="s">
        <v>15</v>
      </c>
      <c r="G4" s="534" t="s">
        <v>16</v>
      </c>
      <c r="H4" s="534" t="s">
        <v>17</v>
      </c>
    </row>
    <row r="5" spans="1:12" ht="23.25" customHeight="1">
      <c r="A5" s="2980" t="s">
        <v>18</v>
      </c>
      <c r="B5" s="2994" t="s">
        <v>19</v>
      </c>
      <c r="C5" s="2994"/>
      <c r="D5" s="2994"/>
      <c r="E5" s="535">
        <f>SUM(E6,E9)</f>
        <v>150000</v>
      </c>
      <c r="F5" s="535">
        <f>SUM(F6,F9)</f>
        <v>2793279</v>
      </c>
      <c r="G5" s="535">
        <f>SUM(G6,G9)</f>
        <v>2792075</v>
      </c>
      <c r="H5" s="536">
        <f t="shared" ref="H5:H50" si="0">G5/F5</f>
        <v>0.99956896536293005</v>
      </c>
    </row>
    <row r="6" spans="1:12" s="529" customFormat="1" hidden="1">
      <c r="A6" s="2993"/>
      <c r="B6" s="2984" t="s">
        <v>50</v>
      </c>
      <c r="C6" s="2983" t="s">
        <v>51</v>
      </c>
      <c r="D6" s="2983"/>
      <c r="E6" s="537">
        <f>SUM(E7:E8)</f>
        <v>0</v>
      </c>
      <c r="F6" s="537">
        <f t="shared" ref="F6:G6" si="1">SUM(F7:F8)</f>
        <v>0</v>
      </c>
      <c r="G6" s="537">
        <f t="shared" si="1"/>
        <v>0</v>
      </c>
      <c r="H6" s="538" t="e">
        <f t="shared" si="0"/>
        <v>#DIV/0!</v>
      </c>
      <c r="J6" s="530"/>
      <c r="K6" s="530"/>
      <c r="L6" s="530"/>
    </row>
    <row r="7" spans="1:12" s="529" customFormat="1" hidden="1">
      <c r="A7" s="2993"/>
      <c r="B7" s="2985"/>
      <c r="C7" s="539" t="s">
        <v>408</v>
      </c>
      <c r="D7" s="540"/>
      <c r="E7" s="541">
        <v>0</v>
      </c>
      <c r="F7" s="542"/>
      <c r="G7" s="543"/>
      <c r="H7" s="544" t="e">
        <f t="shared" si="0"/>
        <v>#DIV/0!</v>
      </c>
      <c r="J7" s="530"/>
      <c r="K7" s="530"/>
      <c r="L7" s="530"/>
    </row>
    <row r="8" spans="1:12" s="529" customFormat="1" hidden="1">
      <c r="A8" s="2993"/>
      <c r="B8" s="2990"/>
      <c r="C8" s="539" t="s">
        <v>409</v>
      </c>
      <c r="D8" s="540"/>
      <c r="E8" s="541">
        <v>0</v>
      </c>
      <c r="F8" s="542"/>
      <c r="G8" s="543"/>
      <c r="H8" s="544" t="e">
        <f t="shared" si="0"/>
        <v>#DIV/0!</v>
      </c>
      <c r="J8" s="530"/>
      <c r="K8" s="530"/>
      <c r="L8" s="530"/>
    </row>
    <row r="9" spans="1:12" s="529" customFormat="1">
      <c r="A9" s="2993"/>
      <c r="B9" s="2982" t="s">
        <v>52</v>
      </c>
      <c r="C9" s="2983" t="s">
        <v>53</v>
      </c>
      <c r="D9" s="2983"/>
      <c r="E9" s="537">
        <f>SUM(E10)</f>
        <v>150000</v>
      </c>
      <c r="F9" s="537">
        <f>SUM(F10)</f>
        <v>2793279</v>
      </c>
      <c r="G9" s="537">
        <f>SUM(G10)</f>
        <v>2792075</v>
      </c>
      <c r="H9" s="538">
        <f t="shared" si="0"/>
        <v>0.99956896536293005</v>
      </c>
      <c r="J9" s="530"/>
      <c r="K9" s="530"/>
      <c r="L9" s="530"/>
    </row>
    <row r="10" spans="1:12" s="529" customFormat="1">
      <c r="A10" s="2993"/>
      <c r="B10" s="2982"/>
      <c r="C10" s="539" t="s">
        <v>154</v>
      </c>
      <c r="D10" s="545"/>
      <c r="E10" s="541">
        <v>150000</v>
      </c>
      <c r="F10" s="542">
        <v>2793279</v>
      </c>
      <c r="G10" s="543">
        <v>2792075</v>
      </c>
      <c r="H10" s="544">
        <f t="shared" si="0"/>
        <v>0.99956896536293005</v>
      </c>
      <c r="J10" s="530"/>
      <c r="K10" s="530"/>
      <c r="L10" s="530"/>
    </row>
    <row r="11" spans="1:12" s="529" customFormat="1" ht="23.25" customHeight="1">
      <c r="A11" s="2978" t="s">
        <v>410</v>
      </c>
      <c r="B11" s="2981" t="s">
        <v>74</v>
      </c>
      <c r="C11" s="2981"/>
      <c r="D11" s="2981"/>
      <c r="E11" s="546">
        <f>SUM(E12,E14)</f>
        <v>55163000</v>
      </c>
      <c r="F11" s="546">
        <f>SUM(F12,F14)</f>
        <v>55165920</v>
      </c>
      <c r="G11" s="546">
        <f>SUM(G12,G14)</f>
        <v>52082418</v>
      </c>
      <c r="H11" s="547">
        <f t="shared" si="0"/>
        <v>0.94410494740230921</v>
      </c>
      <c r="J11" s="530"/>
      <c r="K11" s="530"/>
      <c r="L11" s="530"/>
    </row>
    <row r="12" spans="1:12" s="529" customFormat="1">
      <c r="A12" s="2979"/>
      <c r="B12" s="2982" t="s">
        <v>411</v>
      </c>
      <c r="C12" s="2983" t="s">
        <v>90</v>
      </c>
      <c r="D12" s="2983"/>
      <c r="E12" s="537">
        <f>SUM(E13)</f>
        <v>55000000</v>
      </c>
      <c r="F12" s="537">
        <f>SUM(F13)</f>
        <v>54920000</v>
      </c>
      <c r="G12" s="537">
        <f>SUM(G13)</f>
        <v>51873202</v>
      </c>
      <c r="H12" s="548">
        <f t="shared" si="0"/>
        <v>0.94452297887836856</v>
      </c>
      <c r="J12" s="530"/>
      <c r="K12" s="530"/>
      <c r="L12" s="530"/>
    </row>
    <row r="13" spans="1:12" s="529" customFormat="1">
      <c r="A13" s="2979"/>
      <c r="B13" s="2982"/>
      <c r="C13" s="539" t="s">
        <v>154</v>
      </c>
      <c r="D13" s="549"/>
      <c r="E13" s="542">
        <v>55000000</v>
      </c>
      <c r="F13" s="542">
        <v>54920000</v>
      </c>
      <c r="G13" s="543">
        <v>51873202</v>
      </c>
      <c r="H13" s="550">
        <f t="shared" si="0"/>
        <v>0.94452297887836856</v>
      </c>
      <c r="J13" s="530"/>
      <c r="K13" s="530"/>
      <c r="L13" s="530"/>
    </row>
    <row r="14" spans="1:12" s="529" customFormat="1">
      <c r="A14" s="2979"/>
      <c r="B14" s="2982" t="s">
        <v>412</v>
      </c>
      <c r="C14" s="2983" t="s">
        <v>53</v>
      </c>
      <c r="D14" s="2983"/>
      <c r="E14" s="537">
        <f>SUM(E15)</f>
        <v>163000</v>
      </c>
      <c r="F14" s="537">
        <f>SUM(F15)</f>
        <v>245920</v>
      </c>
      <c r="G14" s="537">
        <f>SUM(G15)</f>
        <v>209216</v>
      </c>
      <c r="H14" s="548">
        <f t="shared" si="0"/>
        <v>0.8507482108002602</v>
      </c>
      <c r="J14" s="530"/>
      <c r="K14" s="530"/>
      <c r="L14" s="530"/>
    </row>
    <row r="15" spans="1:12" s="529" customFormat="1">
      <c r="A15" s="2980"/>
      <c r="B15" s="2982"/>
      <c r="C15" s="539" t="s">
        <v>154</v>
      </c>
      <c r="D15" s="549"/>
      <c r="E15" s="542">
        <v>163000</v>
      </c>
      <c r="F15" s="542">
        <v>245920</v>
      </c>
      <c r="G15" s="543">
        <v>209216</v>
      </c>
      <c r="H15" s="550">
        <f t="shared" si="0"/>
        <v>0.8507482108002602</v>
      </c>
      <c r="J15" s="530"/>
      <c r="K15" s="530"/>
      <c r="L15" s="530"/>
    </row>
    <row r="16" spans="1:12" s="529" customFormat="1" ht="23.25" customHeight="1">
      <c r="A16" s="2978" t="s">
        <v>413</v>
      </c>
      <c r="B16" s="2981" t="s">
        <v>123</v>
      </c>
      <c r="C16" s="2981"/>
      <c r="D16" s="2981"/>
      <c r="E16" s="546">
        <f>SUM(E17)</f>
        <v>35000</v>
      </c>
      <c r="F16" s="546">
        <f t="shared" ref="E16:G17" si="2">SUM(F17)</f>
        <v>36274</v>
      </c>
      <c r="G16" s="546">
        <f t="shared" si="2"/>
        <v>36274</v>
      </c>
      <c r="H16" s="547">
        <f t="shared" si="0"/>
        <v>1</v>
      </c>
      <c r="J16" s="530"/>
      <c r="K16" s="530"/>
      <c r="L16" s="530"/>
    </row>
    <row r="17" spans="1:12" s="529" customFormat="1">
      <c r="A17" s="2979"/>
      <c r="B17" s="2982" t="s">
        <v>414</v>
      </c>
      <c r="C17" s="2983" t="s">
        <v>53</v>
      </c>
      <c r="D17" s="2983"/>
      <c r="E17" s="537">
        <f t="shared" si="2"/>
        <v>35000</v>
      </c>
      <c r="F17" s="537">
        <f t="shared" si="2"/>
        <v>36274</v>
      </c>
      <c r="G17" s="537">
        <f t="shared" si="2"/>
        <v>36274</v>
      </c>
      <c r="H17" s="548">
        <f t="shared" si="0"/>
        <v>1</v>
      </c>
      <c r="J17" s="530"/>
      <c r="K17" s="530"/>
      <c r="L17" s="530"/>
    </row>
    <row r="18" spans="1:12" s="529" customFormat="1">
      <c r="A18" s="2979"/>
      <c r="B18" s="2984"/>
      <c r="C18" s="551" t="s">
        <v>154</v>
      </c>
      <c r="D18" s="552"/>
      <c r="E18" s="553">
        <v>35000</v>
      </c>
      <c r="F18" s="553">
        <v>36274</v>
      </c>
      <c r="G18" s="554">
        <v>36274</v>
      </c>
      <c r="H18" s="555">
        <f t="shared" si="0"/>
        <v>1</v>
      </c>
      <c r="J18" s="530"/>
      <c r="K18" s="530"/>
      <c r="L18" s="530"/>
    </row>
    <row r="19" spans="1:12" s="529" customFormat="1" ht="23.25" customHeight="1">
      <c r="A19" s="2978" t="s">
        <v>415</v>
      </c>
      <c r="B19" s="2981" t="s">
        <v>146</v>
      </c>
      <c r="C19" s="2981"/>
      <c r="D19" s="2981"/>
      <c r="E19" s="546">
        <f>SUM(E20,E22)</f>
        <v>497000</v>
      </c>
      <c r="F19" s="546">
        <f t="shared" ref="F19:G19" si="3">SUM(F20,F22)</f>
        <v>511970</v>
      </c>
      <c r="G19" s="546">
        <f t="shared" si="3"/>
        <v>511967</v>
      </c>
      <c r="H19" s="547">
        <f t="shared" si="0"/>
        <v>0.99999414028165712</v>
      </c>
      <c r="J19" s="530"/>
      <c r="K19" s="530"/>
      <c r="L19" s="530"/>
    </row>
    <row r="20" spans="1:12" s="529" customFormat="1">
      <c r="A20" s="2979"/>
      <c r="B20" s="2982" t="s">
        <v>416</v>
      </c>
      <c r="C20" s="2983" t="s">
        <v>417</v>
      </c>
      <c r="D20" s="2983"/>
      <c r="E20" s="537">
        <f>SUM(E21)</f>
        <v>497000</v>
      </c>
      <c r="F20" s="537">
        <f>SUM(F21)</f>
        <v>511970</v>
      </c>
      <c r="G20" s="537">
        <f>SUM(G21)</f>
        <v>511967</v>
      </c>
      <c r="H20" s="548">
        <f t="shared" si="0"/>
        <v>0.99999414028165712</v>
      </c>
      <c r="J20" s="530"/>
      <c r="K20" s="530"/>
      <c r="L20" s="530"/>
    </row>
    <row r="21" spans="1:12" s="529" customFormat="1">
      <c r="A21" s="2979"/>
      <c r="B21" s="2982"/>
      <c r="C21" s="539" t="s">
        <v>154</v>
      </c>
      <c r="D21" s="549"/>
      <c r="E21" s="542">
        <v>497000</v>
      </c>
      <c r="F21" s="542">
        <v>511970</v>
      </c>
      <c r="G21" s="543">
        <v>511967</v>
      </c>
      <c r="H21" s="550">
        <f t="shared" si="0"/>
        <v>0.99999414028165712</v>
      </c>
      <c r="J21" s="530"/>
      <c r="K21" s="530"/>
      <c r="L21" s="530"/>
    </row>
    <row r="22" spans="1:12" s="529" customFormat="1" hidden="1">
      <c r="A22" s="2979"/>
      <c r="B22" s="2984" t="s">
        <v>418</v>
      </c>
      <c r="C22" s="2983" t="s">
        <v>53</v>
      </c>
      <c r="D22" s="2983"/>
      <c r="E22" s="537">
        <f>SUM(E23:E23)</f>
        <v>0</v>
      </c>
      <c r="F22" s="537">
        <f>SUM(F23:F23)</f>
        <v>0</v>
      </c>
      <c r="G22" s="537">
        <f>SUM(G23:G23)</f>
        <v>0</v>
      </c>
      <c r="H22" s="548"/>
      <c r="J22" s="530"/>
      <c r="K22" s="530"/>
      <c r="L22" s="530"/>
    </row>
    <row r="23" spans="1:12" s="529" customFormat="1" hidden="1">
      <c r="A23" s="2979"/>
      <c r="B23" s="2985"/>
      <c r="C23" s="539" t="s">
        <v>154</v>
      </c>
      <c r="D23" s="549"/>
      <c r="E23" s="542"/>
      <c r="F23" s="542"/>
      <c r="G23" s="543"/>
      <c r="H23" s="550"/>
      <c r="J23" s="530"/>
      <c r="K23" s="530"/>
      <c r="L23" s="530"/>
    </row>
    <row r="24" spans="1:12" s="529" customFormat="1" ht="23.25" customHeight="1">
      <c r="A24" s="2978" t="s">
        <v>419</v>
      </c>
      <c r="B24" s="2981" t="s">
        <v>182</v>
      </c>
      <c r="C24" s="2981"/>
      <c r="D24" s="2981"/>
      <c r="E24" s="546">
        <f>SUM(E25,E27,E29)</f>
        <v>368000</v>
      </c>
      <c r="F24" s="546">
        <f t="shared" ref="F24:G24" si="4">SUM(F25,F27,F29)</f>
        <v>372202</v>
      </c>
      <c r="G24" s="546">
        <f t="shared" si="4"/>
        <v>370769</v>
      </c>
      <c r="H24" s="547">
        <f t="shared" si="0"/>
        <v>0.9961499400862972</v>
      </c>
      <c r="J24" s="530"/>
      <c r="K24" s="530"/>
      <c r="L24" s="530"/>
    </row>
    <row r="25" spans="1:12" s="529" customFormat="1">
      <c r="A25" s="2979"/>
      <c r="B25" s="2982" t="s">
        <v>420</v>
      </c>
      <c r="C25" s="2983" t="s">
        <v>183</v>
      </c>
      <c r="D25" s="2983"/>
      <c r="E25" s="537">
        <f>SUM(E26)</f>
        <v>147000</v>
      </c>
      <c r="F25" s="537">
        <f>SUM(F26)</f>
        <v>152309</v>
      </c>
      <c r="G25" s="537">
        <f>SUM(G26)</f>
        <v>152309</v>
      </c>
      <c r="H25" s="548">
        <f t="shared" si="0"/>
        <v>1</v>
      </c>
      <c r="J25" s="530"/>
      <c r="K25" s="530"/>
      <c r="L25" s="530"/>
    </row>
    <row r="26" spans="1:12" s="529" customFormat="1">
      <c r="A26" s="2979"/>
      <c r="B26" s="2982"/>
      <c r="C26" s="539" t="s">
        <v>154</v>
      </c>
      <c r="D26" s="549"/>
      <c r="E26" s="542">
        <v>147000</v>
      </c>
      <c r="F26" s="542">
        <v>152309</v>
      </c>
      <c r="G26" s="543">
        <v>152309</v>
      </c>
      <c r="H26" s="550">
        <f t="shared" si="0"/>
        <v>1</v>
      </c>
      <c r="J26" s="530"/>
      <c r="K26" s="530"/>
      <c r="L26" s="530"/>
    </row>
    <row r="27" spans="1:12" s="529" customFormat="1">
      <c r="A27" s="2979"/>
      <c r="B27" s="2982" t="s">
        <v>421</v>
      </c>
      <c r="C27" s="2983" t="s">
        <v>188</v>
      </c>
      <c r="D27" s="2983"/>
      <c r="E27" s="537">
        <f>SUM(E28)</f>
        <v>20000</v>
      </c>
      <c r="F27" s="537">
        <f>SUM(F28)</f>
        <v>13000</v>
      </c>
      <c r="G27" s="537">
        <f>SUM(G28)</f>
        <v>11572</v>
      </c>
      <c r="H27" s="548">
        <f t="shared" si="0"/>
        <v>0.89015384615384618</v>
      </c>
      <c r="J27" s="530"/>
      <c r="K27" s="530"/>
      <c r="L27" s="530"/>
    </row>
    <row r="28" spans="1:12" s="529" customFormat="1">
      <c r="A28" s="2979"/>
      <c r="B28" s="2982"/>
      <c r="C28" s="539" t="s">
        <v>154</v>
      </c>
      <c r="D28" s="549"/>
      <c r="E28" s="542">
        <v>20000</v>
      </c>
      <c r="F28" s="542">
        <v>13000</v>
      </c>
      <c r="G28" s="543">
        <v>11572</v>
      </c>
      <c r="H28" s="550">
        <f t="shared" si="0"/>
        <v>0.89015384615384618</v>
      </c>
      <c r="J28" s="530"/>
      <c r="K28" s="530"/>
      <c r="L28" s="530"/>
    </row>
    <row r="29" spans="1:12" s="529" customFormat="1">
      <c r="A29" s="2979"/>
      <c r="B29" s="2984" t="s">
        <v>422</v>
      </c>
      <c r="C29" s="2989" t="s">
        <v>202</v>
      </c>
      <c r="D29" s="2989"/>
      <c r="E29" s="537">
        <f>SUM(E30:E30)</f>
        <v>201000</v>
      </c>
      <c r="F29" s="537">
        <f>SUM(F30:F30)</f>
        <v>206893</v>
      </c>
      <c r="G29" s="537">
        <f>SUM(G30:G30)</f>
        <v>206888</v>
      </c>
      <c r="H29" s="548">
        <f t="shared" si="0"/>
        <v>0.99997583291846515</v>
      </c>
      <c r="J29" s="530"/>
      <c r="K29" s="530"/>
      <c r="L29" s="530"/>
    </row>
    <row r="30" spans="1:12" s="529" customFormat="1">
      <c r="A30" s="2980"/>
      <c r="B30" s="2990"/>
      <c r="C30" s="539" t="s">
        <v>154</v>
      </c>
      <c r="D30" s="549"/>
      <c r="E30" s="542">
        <v>201000</v>
      </c>
      <c r="F30" s="542">
        <v>206893</v>
      </c>
      <c r="G30" s="543">
        <v>206888</v>
      </c>
      <c r="H30" s="550">
        <f t="shared" si="0"/>
        <v>0.99997583291846515</v>
      </c>
      <c r="J30" s="530"/>
      <c r="K30" s="530"/>
      <c r="L30" s="530"/>
    </row>
    <row r="31" spans="1:12" s="529" customFormat="1" ht="27" customHeight="1">
      <c r="A31" s="2978" t="s">
        <v>423</v>
      </c>
      <c r="B31" s="2988" t="s">
        <v>219</v>
      </c>
      <c r="C31" s="2988"/>
      <c r="D31" s="2988"/>
      <c r="E31" s="546">
        <f t="shared" ref="E31:G32" si="5">SUM(E32)</f>
        <v>5000</v>
      </c>
      <c r="F31" s="546">
        <f t="shared" si="5"/>
        <v>5000</v>
      </c>
      <c r="G31" s="546">
        <f t="shared" si="5"/>
        <v>5000</v>
      </c>
      <c r="H31" s="547">
        <f t="shared" si="0"/>
        <v>1</v>
      </c>
      <c r="J31" s="530"/>
      <c r="K31" s="530"/>
      <c r="L31" s="530"/>
    </row>
    <row r="32" spans="1:12" s="529" customFormat="1">
      <c r="A32" s="2979"/>
      <c r="B32" s="2982" t="s">
        <v>424</v>
      </c>
      <c r="C32" s="2989" t="s">
        <v>220</v>
      </c>
      <c r="D32" s="2989"/>
      <c r="E32" s="537">
        <f t="shared" si="5"/>
        <v>5000</v>
      </c>
      <c r="F32" s="537">
        <f t="shared" si="5"/>
        <v>5000</v>
      </c>
      <c r="G32" s="537">
        <f t="shared" si="5"/>
        <v>5000</v>
      </c>
      <c r="H32" s="548">
        <f t="shared" si="0"/>
        <v>1</v>
      </c>
      <c r="J32" s="530"/>
      <c r="K32" s="530"/>
      <c r="L32" s="530"/>
    </row>
    <row r="33" spans="1:12" s="529" customFormat="1">
      <c r="A33" s="2979"/>
      <c r="B33" s="2982"/>
      <c r="C33" s="539" t="s">
        <v>154</v>
      </c>
      <c r="D33" s="549"/>
      <c r="E33" s="542">
        <v>5000</v>
      </c>
      <c r="F33" s="542">
        <v>5000</v>
      </c>
      <c r="G33" s="543">
        <v>5000</v>
      </c>
      <c r="H33" s="550">
        <f t="shared" si="0"/>
        <v>1</v>
      </c>
      <c r="J33" s="530"/>
      <c r="K33" s="530"/>
      <c r="L33" s="530"/>
    </row>
    <row r="34" spans="1:12" s="529" customFormat="1" ht="23.25" customHeight="1">
      <c r="A34" s="2978" t="s">
        <v>425</v>
      </c>
      <c r="B34" s="2981" t="s">
        <v>257</v>
      </c>
      <c r="C34" s="2981"/>
      <c r="D34" s="2981"/>
      <c r="E34" s="546">
        <f t="shared" ref="E34:G35" si="6">SUM(E35)</f>
        <v>0</v>
      </c>
      <c r="F34" s="546">
        <f t="shared" si="6"/>
        <v>8220</v>
      </c>
      <c r="G34" s="546">
        <f t="shared" si="6"/>
        <v>8138</v>
      </c>
      <c r="H34" s="547">
        <f t="shared" si="0"/>
        <v>0.99002433090024333</v>
      </c>
      <c r="J34" s="530"/>
      <c r="K34" s="530"/>
      <c r="L34" s="530"/>
    </row>
    <row r="35" spans="1:12" s="529" customFormat="1" ht="39" customHeight="1">
      <c r="A35" s="2979"/>
      <c r="B35" s="2982" t="s">
        <v>426</v>
      </c>
      <c r="C35" s="2989" t="s">
        <v>276</v>
      </c>
      <c r="D35" s="2989"/>
      <c r="E35" s="537">
        <f t="shared" si="6"/>
        <v>0</v>
      </c>
      <c r="F35" s="537">
        <f t="shared" si="6"/>
        <v>8220</v>
      </c>
      <c r="G35" s="537">
        <f t="shared" si="6"/>
        <v>8138</v>
      </c>
      <c r="H35" s="548">
        <f t="shared" si="0"/>
        <v>0.99002433090024333</v>
      </c>
      <c r="J35" s="530"/>
      <c r="K35" s="530"/>
      <c r="L35" s="530"/>
    </row>
    <row r="36" spans="1:12" s="529" customFormat="1">
      <c r="A36" s="2979"/>
      <c r="B36" s="2982"/>
      <c r="C36" s="539" t="s">
        <v>154</v>
      </c>
      <c r="D36" s="549"/>
      <c r="E36" s="542"/>
      <c r="F36" s="542">
        <v>8220</v>
      </c>
      <c r="G36" s="543">
        <v>8138</v>
      </c>
      <c r="H36" s="550">
        <f t="shared" si="0"/>
        <v>0.99002433090024333</v>
      </c>
      <c r="J36" s="530"/>
      <c r="K36" s="530"/>
      <c r="L36" s="530"/>
    </row>
    <row r="37" spans="1:12" s="529" customFormat="1" ht="23.25" customHeight="1">
      <c r="A37" s="2978" t="s">
        <v>427</v>
      </c>
      <c r="B37" s="2981" t="s">
        <v>291</v>
      </c>
      <c r="C37" s="2981"/>
      <c r="D37" s="2981"/>
      <c r="E37" s="546">
        <f>SUM(E40,E42,E38)</f>
        <v>105000</v>
      </c>
      <c r="F37" s="546">
        <f t="shared" ref="F37:G37" si="7">SUM(F40,F42,F38)</f>
        <v>333712</v>
      </c>
      <c r="G37" s="546">
        <f t="shared" si="7"/>
        <v>326933</v>
      </c>
      <c r="H37" s="547">
        <f t="shared" si="0"/>
        <v>0.97968607661696316</v>
      </c>
      <c r="J37" s="530"/>
      <c r="K37" s="530"/>
      <c r="L37" s="530"/>
    </row>
    <row r="38" spans="1:12" s="529" customFormat="1">
      <c r="A38" s="2979"/>
      <c r="B38" s="2982" t="s">
        <v>428</v>
      </c>
      <c r="C38" s="2983" t="s">
        <v>298</v>
      </c>
      <c r="D38" s="2983"/>
      <c r="E38" s="537">
        <f>SUM(E39)</f>
        <v>50000</v>
      </c>
      <c r="F38" s="537">
        <f>SUM(F39)</f>
        <v>249000</v>
      </c>
      <c r="G38" s="537">
        <f>SUM(G39)</f>
        <v>249000</v>
      </c>
      <c r="H38" s="548">
        <f t="shared" si="0"/>
        <v>1</v>
      </c>
      <c r="J38" s="530"/>
      <c r="K38" s="530"/>
      <c r="L38" s="530"/>
    </row>
    <row r="39" spans="1:12" s="529" customFormat="1">
      <c r="A39" s="2979"/>
      <c r="B39" s="2982"/>
      <c r="C39" s="539" t="s">
        <v>408</v>
      </c>
      <c r="D39" s="549"/>
      <c r="E39" s="542">
        <v>50000</v>
      </c>
      <c r="F39" s="542">
        <v>249000</v>
      </c>
      <c r="G39" s="543">
        <v>249000</v>
      </c>
      <c r="H39" s="550">
        <f t="shared" si="0"/>
        <v>1</v>
      </c>
      <c r="J39" s="530"/>
      <c r="K39" s="530"/>
      <c r="L39" s="530"/>
    </row>
    <row r="40" spans="1:12" s="529" customFormat="1" ht="37.5" customHeight="1">
      <c r="A40" s="2979"/>
      <c r="B40" s="2982" t="s">
        <v>429</v>
      </c>
      <c r="C40" s="2986" t="s">
        <v>302</v>
      </c>
      <c r="D40" s="2987"/>
      <c r="E40" s="537">
        <f>SUM(E41)</f>
        <v>25000</v>
      </c>
      <c r="F40" s="537">
        <f>SUM(F41)</f>
        <v>25000</v>
      </c>
      <c r="G40" s="537">
        <f>SUM(G41)</f>
        <v>22989</v>
      </c>
      <c r="H40" s="548">
        <f t="shared" si="0"/>
        <v>0.91956000000000004</v>
      </c>
      <c r="J40" s="530"/>
      <c r="K40" s="530"/>
      <c r="L40" s="530"/>
    </row>
    <row r="41" spans="1:12" s="529" customFormat="1">
      <c r="A41" s="2979"/>
      <c r="B41" s="2982"/>
      <c r="C41" s="539" t="s">
        <v>154</v>
      </c>
      <c r="D41" s="549"/>
      <c r="E41" s="542">
        <v>25000</v>
      </c>
      <c r="F41" s="542">
        <v>25000</v>
      </c>
      <c r="G41" s="543">
        <v>22989</v>
      </c>
      <c r="H41" s="550">
        <f t="shared" si="0"/>
        <v>0.91956000000000004</v>
      </c>
      <c r="J41" s="530"/>
      <c r="K41" s="530"/>
      <c r="L41" s="530"/>
    </row>
    <row r="42" spans="1:12" s="529" customFormat="1">
      <c r="A42" s="2979"/>
      <c r="B42" s="2982" t="s">
        <v>430</v>
      </c>
      <c r="C42" s="2983" t="s">
        <v>53</v>
      </c>
      <c r="D42" s="2983"/>
      <c r="E42" s="537">
        <f>SUM(E43)</f>
        <v>30000</v>
      </c>
      <c r="F42" s="537">
        <f>SUM(F43)</f>
        <v>59712</v>
      </c>
      <c r="G42" s="537">
        <f>SUM(G43)</f>
        <v>54944</v>
      </c>
      <c r="H42" s="548">
        <f t="shared" si="0"/>
        <v>0.92015005359056801</v>
      </c>
      <c r="J42" s="530"/>
      <c r="K42" s="530"/>
      <c r="L42" s="530"/>
    </row>
    <row r="43" spans="1:12" s="529" customFormat="1">
      <c r="A43" s="2980"/>
      <c r="B43" s="2982"/>
      <c r="C43" s="539" t="s">
        <v>154</v>
      </c>
      <c r="D43" s="549"/>
      <c r="E43" s="542">
        <v>30000</v>
      </c>
      <c r="F43" s="542">
        <v>59712</v>
      </c>
      <c r="G43" s="543">
        <v>54944</v>
      </c>
      <c r="H43" s="550">
        <f t="shared" si="0"/>
        <v>0.92015005359056801</v>
      </c>
      <c r="J43" s="530"/>
      <c r="K43" s="530"/>
      <c r="L43" s="530"/>
    </row>
    <row r="44" spans="1:12" s="529" customFormat="1" ht="23.25" customHeight="1">
      <c r="A44" s="2978" t="s">
        <v>431</v>
      </c>
      <c r="B44" s="2981" t="s">
        <v>316</v>
      </c>
      <c r="C44" s="2981"/>
      <c r="D44" s="2981"/>
      <c r="E44" s="546">
        <f t="shared" ref="E44:G45" si="8">SUM(E45)</f>
        <v>2000</v>
      </c>
      <c r="F44" s="546">
        <f t="shared" si="8"/>
        <v>0</v>
      </c>
      <c r="G44" s="546">
        <f t="shared" si="8"/>
        <v>0</v>
      </c>
      <c r="H44" s="547"/>
      <c r="J44" s="530"/>
      <c r="K44" s="530"/>
      <c r="L44" s="530"/>
    </row>
    <row r="45" spans="1:12" s="529" customFormat="1">
      <c r="A45" s="2979"/>
      <c r="B45" s="2982" t="s">
        <v>432</v>
      </c>
      <c r="C45" s="2983" t="s">
        <v>433</v>
      </c>
      <c r="D45" s="2983"/>
      <c r="E45" s="537">
        <f t="shared" si="8"/>
        <v>2000</v>
      </c>
      <c r="F45" s="537">
        <f t="shared" si="8"/>
        <v>0</v>
      </c>
      <c r="G45" s="537">
        <f t="shared" si="8"/>
        <v>0</v>
      </c>
      <c r="H45" s="548"/>
      <c r="J45" s="530"/>
      <c r="K45" s="530"/>
      <c r="L45" s="530"/>
    </row>
    <row r="46" spans="1:12" s="529" customFormat="1">
      <c r="A46" s="2980"/>
      <c r="B46" s="2982"/>
      <c r="C46" s="539" t="s">
        <v>154</v>
      </c>
      <c r="D46" s="549"/>
      <c r="E46" s="542">
        <v>2000</v>
      </c>
      <c r="F46" s="542">
        <v>0</v>
      </c>
      <c r="G46" s="543">
        <v>0</v>
      </c>
      <c r="H46" s="550"/>
      <c r="J46" s="530"/>
      <c r="K46" s="530"/>
      <c r="L46" s="530"/>
    </row>
    <row r="47" spans="1:12" s="529" customFormat="1" ht="23.25" customHeight="1">
      <c r="A47" s="2978" t="s">
        <v>434</v>
      </c>
      <c r="B47" s="2981" t="s">
        <v>335</v>
      </c>
      <c r="C47" s="2981"/>
      <c r="D47" s="2981"/>
      <c r="E47" s="546">
        <f>SUM(E48)</f>
        <v>784000</v>
      </c>
      <c r="F47" s="546">
        <f>SUM(F48)</f>
        <v>1538900</v>
      </c>
      <c r="G47" s="546">
        <f>SUM(G48)</f>
        <v>1485530</v>
      </c>
      <c r="H47" s="547">
        <f t="shared" si="0"/>
        <v>0.96531938397556694</v>
      </c>
      <c r="J47" s="530"/>
      <c r="K47" s="530"/>
      <c r="L47" s="530"/>
    </row>
    <row r="48" spans="1:12" s="529" customFormat="1">
      <c r="A48" s="2979"/>
      <c r="B48" s="2984" t="s">
        <v>435</v>
      </c>
      <c r="C48" s="2983" t="s">
        <v>339</v>
      </c>
      <c r="D48" s="2983"/>
      <c r="E48" s="537">
        <f>SUM(E49:E49)</f>
        <v>784000</v>
      </c>
      <c r="F48" s="537">
        <f>SUM(F49:F49)</f>
        <v>1538900</v>
      </c>
      <c r="G48" s="537">
        <f>SUM(G49:G49)</f>
        <v>1485530</v>
      </c>
      <c r="H48" s="548">
        <f t="shared" si="0"/>
        <v>0.96531938397556694</v>
      </c>
      <c r="J48" s="530"/>
      <c r="K48" s="530"/>
      <c r="L48" s="530"/>
    </row>
    <row r="49" spans="1:12" s="529" customFormat="1" ht="13.5" thickBot="1">
      <c r="A49" s="2979"/>
      <c r="B49" s="2985"/>
      <c r="C49" s="551" t="s">
        <v>154</v>
      </c>
      <c r="D49" s="552"/>
      <c r="E49" s="553">
        <v>784000</v>
      </c>
      <c r="F49" s="553">
        <v>1538900</v>
      </c>
      <c r="G49" s="554">
        <v>1485530</v>
      </c>
      <c r="H49" s="555">
        <f t="shared" si="0"/>
        <v>0.96531938397556694</v>
      </c>
      <c r="J49" s="530"/>
      <c r="K49" s="530"/>
      <c r="L49" s="530"/>
    </row>
    <row r="50" spans="1:12" s="529" customFormat="1" ht="30" customHeight="1" thickBot="1">
      <c r="A50" s="2977" t="s">
        <v>396</v>
      </c>
      <c r="B50" s="2977"/>
      <c r="C50" s="2977"/>
      <c r="D50" s="2977"/>
      <c r="E50" s="556">
        <f>SUM(E47,E37,E24,E19,E11,E5,E34,E44,E16,E31)</f>
        <v>57109000</v>
      </c>
      <c r="F50" s="556">
        <f>SUM(F47,F37,F24,F19,F11,F5,F34,F44,F16,F31)</f>
        <v>60765477</v>
      </c>
      <c r="G50" s="556">
        <f>SUM(G47,G37,G24,G19,G11,G5,G34,G44,G16,G31)</f>
        <v>57619104</v>
      </c>
      <c r="H50" s="557">
        <f t="shared" si="0"/>
        <v>0.94822104334011892</v>
      </c>
    </row>
    <row r="51" spans="1:12" s="529" customFormat="1">
      <c r="A51" s="558"/>
      <c r="B51" s="558"/>
      <c r="C51" s="559"/>
      <c r="D51" s="559"/>
      <c r="E51" s="559"/>
      <c r="F51" s="560"/>
      <c r="G51" s="530"/>
      <c r="H51" s="530"/>
    </row>
    <row r="52" spans="1:12" s="529" customFormat="1">
      <c r="A52" s="558"/>
      <c r="B52" s="558"/>
      <c r="C52" s="559"/>
      <c r="D52" s="559"/>
      <c r="E52" s="559"/>
      <c r="F52" s="560"/>
      <c r="G52" s="530"/>
      <c r="H52" s="530"/>
    </row>
    <row r="53" spans="1:12" s="529" customFormat="1">
      <c r="A53" s="558"/>
      <c r="B53" s="558"/>
      <c r="C53" s="559"/>
      <c r="D53" s="559"/>
      <c r="E53" s="559"/>
      <c r="F53" s="560"/>
      <c r="G53" s="530"/>
      <c r="H53" s="530"/>
    </row>
    <row r="54" spans="1:12" s="529" customFormat="1" ht="12.75" customHeight="1">
      <c r="A54" s="558"/>
      <c r="B54" s="558"/>
      <c r="C54" s="559"/>
      <c r="D54" s="559"/>
      <c r="E54" s="559"/>
      <c r="F54" s="560"/>
      <c r="G54" s="529">
        <f>SUM(G10,G13,G15,G18,G21,G26,G28,G30,G33,G36,G41,G43,G49)</f>
        <v>57370104</v>
      </c>
      <c r="H54" s="530" t="s">
        <v>436</v>
      </c>
    </row>
    <row r="55" spans="1:12" s="529" customFormat="1">
      <c r="A55" s="558"/>
      <c r="B55" s="558"/>
      <c r="C55" s="559"/>
      <c r="D55" s="559"/>
      <c r="E55" s="559"/>
      <c r="F55" s="560"/>
      <c r="G55" s="529">
        <f>SUM(G39)</f>
        <v>249000</v>
      </c>
      <c r="H55" s="530" t="s">
        <v>437</v>
      </c>
    </row>
    <row r="56" spans="1:12" s="529" customFormat="1">
      <c r="A56" s="558"/>
      <c r="B56" s="558"/>
      <c r="C56" s="559"/>
      <c r="D56" s="559"/>
      <c r="E56" s="559"/>
      <c r="F56" s="560"/>
      <c r="H56" s="530"/>
    </row>
    <row r="57" spans="1:12" s="529" customFormat="1">
      <c r="A57" s="558"/>
      <c r="B57" s="558"/>
      <c r="C57" s="559"/>
      <c r="D57" s="559"/>
      <c r="E57" s="559"/>
      <c r="F57" s="560"/>
      <c r="G57" s="529">
        <f>SUM(G54:G56)</f>
        <v>57619104</v>
      </c>
      <c r="H57" s="530"/>
    </row>
    <row r="58" spans="1:12" s="529" customFormat="1">
      <c r="A58" s="558"/>
      <c r="B58" s="558"/>
      <c r="C58" s="559"/>
      <c r="D58" s="559"/>
      <c r="E58" s="559"/>
      <c r="F58" s="560"/>
      <c r="G58" s="530"/>
      <c r="H58" s="530"/>
    </row>
    <row r="59" spans="1:12" s="529" customFormat="1">
      <c r="A59" s="558"/>
      <c r="B59" s="558"/>
      <c r="C59" s="559"/>
      <c r="D59" s="559"/>
      <c r="E59" s="559"/>
      <c r="F59" s="560"/>
      <c r="G59" s="530"/>
      <c r="H59" s="530"/>
    </row>
    <row r="60" spans="1:12" s="529" customFormat="1">
      <c r="A60" s="558"/>
      <c r="B60" s="558"/>
      <c r="C60" s="559"/>
      <c r="D60" s="559"/>
      <c r="E60" s="559"/>
      <c r="F60" s="560"/>
      <c r="G60" s="530"/>
      <c r="H60" s="530"/>
    </row>
    <row r="61" spans="1:12" s="529" customFormat="1">
      <c r="A61" s="558"/>
      <c r="B61" s="558"/>
      <c r="C61" s="559"/>
      <c r="D61" s="559"/>
      <c r="E61" s="559"/>
      <c r="F61" s="560"/>
      <c r="G61" s="530"/>
      <c r="H61" s="530"/>
    </row>
    <row r="62" spans="1:12" s="529" customFormat="1">
      <c r="A62" s="559"/>
      <c r="B62" s="558"/>
      <c r="C62" s="559"/>
      <c r="D62" s="559"/>
      <c r="E62" s="559"/>
      <c r="F62" s="560"/>
      <c r="G62" s="530"/>
      <c r="H62" s="530"/>
    </row>
    <row r="63" spans="1:12" s="529" customFormat="1">
      <c r="A63" s="559"/>
      <c r="B63" s="558"/>
      <c r="C63" s="559"/>
      <c r="D63" s="559"/>
      <c r="E63" s="559"/>
      <c r="F63" s="560"/>
      <c r="G63" s="530"/>
      <c r="H63" s="530"/>
    </row>
    <row r="64" spans="1:12" s="529" customFormat="1">
      <c r="A64" s="559"/>
      <c r="B64" s="558"/>
      <c r="C64" s="559"/>
      <c r="D64" s="559"/>
      <c r="E64" s="559"/>
      <c r="F64" s="560"/>
      <c r="G64" s="530"/>
      <c r="H64" s="530"/>
    </row>
    <row r="65" spans="1:12" s="529" customFormat="1">
      <c r="A65" s="559"/>
      <c r="B65" s="558"/>
      <c r="C65" s="559"/>
      <c r="D65" s="559"/>
      <c r="E65" s="559"/>
      <c r="F65" s="560"/>
      <c r="G65" s="530"/>
      <c r="H65" s="530"/>
    </row>
    <row r="66" spans="1:12" s="529" customFormat="1">
      <c r="A66" s="559"/>
      <c r="B66" s="558"/>
      <c r="C66" s="559"/>
      <c r="D66" s="559"/>
      <c r="E66" s="559"/>
      <c r="F66" s="560"/>
      <c r="G66" s="530"/>
      <c r="H66" s="530"/>
    </row>
    <row r="67" spans="1:12" s="529" customFormat="1">
      <c r="A67" s="559"/>
      <c r="B67" s="558"/>
      <c r="C67" s="559"/>
      <c r="D67" s="559"/>
      <c r="E67" s="559"/>
      <c r="F67" s="560"/>
      <c r="G67" s="530"/>
      <c r="H67" s="530"/>
    </row>
    <row r="68" spans="1:12" s="529" customFormat="1">
      <c r="A68" s="559"/>
      <c r="B68" s="558"/>
      <c r="C68" s="559"/>
      <c r="D68" s="559"/>
      <c r="E68" s="559"/>
      <c r="F68" s="560"/>
      <c r="G68" s="530"/>
      <c r="H68" s="530"/>
    </row>
    <row r="69" spans="1:12" s="529" customFormat="1">
      <c r="A69" s="559"/>
      <c r="B69" s="558"/>
      <c r="C69" s="559"/>
      <c r="D69" s="559"/>
      <c r="E69" s="559"/>
      <c r="F69" s="560"/>
      <c r="G69" s="530"/>
      <c r="H69" s="530"/>
    </row>
    <row r="70" spans="1:12" s="529" customFormat="1">
      <c r="A70" s="559"/>
      <c r="B70" s="558"/>
      <c r="C70" s="559"/>
      <c r="D70" s="559"/>
      <c r="E70" s="559"/>
      <c r="F70" s="560"/>
      <c r="G70" s="530"/>
      <c r="H70" s="530"/>
    </row>
    <row r="71" spans="1:12" s="529" customFormat="1">
      <c r="A71" s="559"/>
      <c r="B71" s="558"/>
      <c r="C71" s="559"/>
      <c r="D71" s="559"/>
      <c r="E71" s="559"/>
      <c r="F71" s="560"/>
      <c r="G71" s="530"/>
      <c r="H71" s="530"/>
    </row>
    <row r="72" spans="1:12" s="529" customFormat="1">
      <c r="A72" s="559"/>
      <c r="B72" s="558"/>
      <c r="C72" s="559"/>
      <c r="D72" s="559"/>
      <c r="E72" s="559"/>
      <c r="F72" s="560"/>
      <c r="G72" s="530"/>
      <c r="H72" s="530"/>
    </row>
    <row r="73" spans="1:12" s="529" customFormat="1">
      <c r="A73" s="559"/>
      <c r="B73" s="558"/>
      <c r="C73" s="559"/>
      <c r="D73" s="559"/>
      <c r="E73" s="559"/>
      <c r="F73" s="560"/>
      <c r="G73" s="530"/>
      <c r="H73" s="530"/>
    </row>
    <row r="74" spans="1:12" s="529" customFormat="1">
      <c r="A74" s="559"/>
      <c r="B74" s="558"/>
      <c r="C74" s="559"/>
      <c r="D74" s="559"/>
      <c r="E74" s="559"/>
      <c r="F74" s="560"/>
      <c r="G74" s="530"/>
      <c r="H74" s="530"/>
    </row>
    <row r="75" spans="1:12" s="529" customFormat="1">
      <c r="A75" s="559"/>
      <c r="B75" s="558"/>
      <c r="C75" s="559"/>
      <c r="D75" s="559"/>
      <c r="E75" s="559"/>
      <c r="F75" s="560"/>
      <c r="G75" s="530"/>
      <c r="H75" s="530"/>
    </row>
    <row r="76" spans="1:12" s="529" customFormat="1">
      <c r="A76" s="530"/>
      <c r="B76" s="558"/>
      <c r="C76" s="559"/>
      <c r="D76" s="559"/>
      <c r="E76" s="559"/>
      <c r="F76" s="560"/>
      <c r="G76" s="530"/>
      <c r="H76" s="530"/>
    </row>
    <row r="77" spans="1:12" s="529" customFormat="1">
      <c r="A77" s="530"/>
      <c r="B77" s="558"/>
      <c r="C77" s="559"/>
      <c r="D77" s="559"/>
      <c r="E77" s="559"/>
      <c r="F77" s="560"/>
      <c r="G77" s="530"/>
      <c r="H77" s="530"/>
    </row>
    <row r="78" spans="1:12" s="529" customFormat="1">
      <c r="A78" s="530"/>
      <c r="B78" s="561"/>
      <c r="C78" s="530"/>
      <c r="D78" s="530"/>
      <c r="E78" s="530"/>
      <c r="F78" s="562"/>
      <c r="G78" s="530"/>
      <c r="H78" s="530"/>
      <c r="J78" s="530"/>
      <c r="K78" s="530"/>
      <c r="L78" s="530"/>
    </row>
    <row r="79" spans="1:12" s="529" customFormat="1">
      <c r="A79" s="530"/>
      <c r="B79" s="561"/>
      <c r="C79" s="530"/>
      <c r="D79" s="530"/>
      <c r="E79" s="530"/>
      <c r="F79" s="562"/>
      <c r="G79" s="530"/>
      <c r="H79" s="530"/>
      <c r="J79" s="530"/>
      <c r="K79" s="530"/>
      <c r="L79" s="530"/>
    </row>
    <row r="80" spans="1:12" s="529" customFormat="1">
      <c r="A80" s="530"/>
      <c r="B80" s="561"/>
      <c r="C80" s="530"/>
      <c r="D80" s="530"/>
      <c r="E80" s="530"/>
      <c r="F80" s="562"/>
      <c r="G80" s="530"/>
      <c r="H80" s="530"/>
      <c r="J80" s="530"/>
      <c r="K80" s="530"/>
      <c r="L80" s="530"/>
    </row>
    <row r="81" spans="1:12" s="529" customFormat="1">
      <c r="A81" s="530"/>
      <c r="B81" s="561"/>
      <c r="C81" s="530"/>
      <c r="D81" s="530"/>
      <c r="E81" s="530"/>
      <c r="F81" s="562"/>
      <c r="G81" s="530"/>
      <c r="H81" s="530"/>
      <c r="J81" s="530"/>
      <c r="K81" s="530"/>
      <c r="L81" s="530"/>
    </row>
    <row r="82" spans="1:12" s="529" customFormat="1">
      <c r="A82" s="530"/>
      <c r="B82" s="561"/>
      <c r="C82" s="530"/>
      <c r="D82" s="530"/>
      <c r="E82" s="530"/>
      <c r="F82" s="562"/>
      <c r="G82" s="530"/>
      <c r="H82" s="530"/>
      <c r="J82" s="530"/>
      <c r="K82" s="530"/>
      <c r="L82" s="530"/>
    </row>
    <row r="83" spans="1:12" s="529" customFormat="1">
      <c r="A83" s="530"/>
      <c r="B83" s="561"/>
      <c r="C83" s="530"/>
      <c r="D83" s="530"/>
      <c r="E83" s="530"/>
      <c r="F83" s="562"/>
      <c r="G83" s="530"/>
      <c r="H83" s="530"/>
      <c r="J83" s="530"/>
      <c r="K83" s="530"/>
      <c r="L83" s="530"/>
    </row>
    <row r="84" spans="1:12" s="529" customFormat="1">
      <c r="A84" s="530"/>
      <c r="B84" s="561"/>
      <c r="C84" s="530"/>
      <c r="D84" s="530"/>
      <c r="E84" s="530"/>
      <c r="F84" s="562"/>
      <c r="G84" s="530"/>
      <c r="H84" s="530"/>
      <c r="J84" s="530"/>
      <c r="K84" s="530"/>
      <c r="L84" s="530"/>
    </row>
    <row r="85" spans="1:12" s="529" customFormat="1">
      <c r="A85" s="530"/>
      <c r="B85" s="561"/>
      <c r="C85" s="530"/>
      <c r="D85" s="530"/>
      <c r="E85" s="530"/>
      <c r="F85" s="562"/>
      <c r="G85" s="530"/>
      <c r="H85" s="530"/>
      <c r="J85" s="530"/>
      <c r="K85" s="530"/>
      <c r="L85" s="530"/>
    </row>
    <row r="86" spans="1:12" s="529" customFormat="1">
      <c r="A86" s="530"/>
      <c r="B86" s="561"/>
      <c r="C86" s="530"/>
      <c r="D86" s="530"/>
      <c r="E86" s="530"/>
      <c r="F86" s="562"/>
      <c r="G86" s="530"/>
      <c r="H86" s="530"/>
      <c r="J86" s="530"/>
      <c r="K86" s="530"/>
      <c r="L86" s="530"/>
    </row>
    <row r="87" spans="1:12" s="529" customFormat="1">
      <c r="A87" s="530"/>
      <c r="B87" s="561"/>
      <c r="C87" s="530"/>
      <c r="D87" s="530"/>
      <c r="E87" s="530"/>
      <c r="F87" s="562"/>
      <c r="G87" s="530"/>
      <c r="H87" s="530"/>
      <c r="J87" s="530"/>
      <c r="K87" s="530"/>
      <c r="L87" s="530"/>
    </row>
    <row r="88" spans="1:12" s="529" customFormat="1">
      <c r="A88" s="530"/>
      <c r="B88" s="561"/>
      <c r="C88" s="530"/>
      <c r="D88" s="530"/>
      <c r="E88" s="530"/>
      <c r="F88" s="562"/>
      <c r="G88" s="530"/>
      <c r="H88" s="530"/>
      <c r="J88" s="530"/>
      <c r="K88" s="530"/>
      <c r="L88" s="530"/>
    </row>
    <row r="89" spans="1:12">
      <c r="B89" s="561"/>
      <c r="F89" s="562"/>
    </row>
    <row r="90" spans="1:12">
      <c r="B90" s="561"/>
      <c r="F90" s="562"/>
    </row>
    <row r="91" spans="1:12">
      <c r="B91" s="561"/>
      <c r="F91" s="562"/>
    </row>
    <row r="92" spans="1:12">
      <c r="B92" s="561"/>
      <c r="F92" s="562"/>
    </row>
    <row r="93" spans="1:12">
      <c r="B93" s="561"/>
      <c r="F93" s="562"/>
    </row>
    <row r="94" spans="1:12">
      <c r="F94" s="562"/>
    </row>
    <row r="95" spans="1:12">
      <c r="F95" s="562"/>
    </row>
    <row r="166" spans="4:5">
      <c r="D166" s="563">
        <f>115000000+12000000</f>
        <v>127000000</v>
      </c>
      <c r="E166" s="563"/>
    </row>
    <row r="274" spans="4:5">
      <c r="D274" s="563"/>
      <c r="E274" s="563"/>
    </row>
  </sheetData>
  <mergeCells count="57">
    <mergeCell ref="A1:H1"/>
    <mergeCell ref="A2:F2"/>
    <mergeCell ref="A5:A10"/>
    <mergeCell ref="B5:D5"/>
    <mergeCell ref="B6:B8"/>
    <mergeCell ref="C6:D6"/>
    <mergeCell ref="B9:B10"/>
    <mergeCell ref="C9:D9"/>
    <mergeCell ref="A11:A15"/>
    <mergeCell ref="B11:D11"/>
    <mergeCell ref="B12:B13"/>
    <mergeCell ref="C12:D12"/>
    <mergeCell ref="B14:B15"/>
    <mergeCell ref="C14:D14"/>
    <mergeCell ref="A16:A18"/>
    <mergeCell ref="B16:D16"/>
    <mergeCell ref="B17:B18"/>
    <mergeCell ref="C17:D17"/>
    <mergeCell ref="A19:A23"/>
    <mergeCell ref="B19:D19"/>
    <mergeCell ref="B20:B21"/>
    <mergeCell ref="C20:D20"/>
    <mergeCell ref="B22:B23"/>
    <mergeCell ref="C22:D22"/>
    <mergeCell ref="A24:A30"/>
    <mergeCell ref="B24:D24"/>
    <mergeCell ref="B25:B26"/>
    <mergeCell ref="C25:D25"/>
    <mergeCell ref="B27:B28"/>
    <mergeCell ref="C27:D27"/>
    <mergeCell ref="B29:B30"/>
    <mergeCell ref="C29:D29"/>
    <mergeCell ref="A31:A33"/>
    <mergeCell ref="B31:D31"/>
    <mergeCell ref="B32:B33"/>
    <mergeCell ref="C32:D32"/>
    <mergeCell ref="A34:A36"/>
    <mergeCell ref="B34:D34"/>
    <mergeCell ref="B35:B36"/>
    <mergeCell ref="C35:D35"/>
    <mergeCell ref="A37:A43"/>
    <mergeCell ref="B37:D37"/>
    <mergeCell ref="B38:B39"/>
    <mergeCell ref="C38:D38"/>
    <mergeCell ref="B40:B41"/>
    <mergeCell ref="C40:D40"/>
    <mergeCell ref="B42:B43"/>
    <mergeCell ref="C42:D42"/>
    <mergeCell ref="A50:D50"/>
    <mergeCell ref="A44:A46"/>
    <mergeCell ref="B44:D44"/>
    <mergeCell ref="B45:B46"/>
    <mergeCell ref="C45:D45"/>
    <mergeCell ref="A47:A49"/>
    <mergeCell ref="B47:D47"/>
    <mergeCell ref="B48:B49"/>
    <mergeCell ref="C48:D48"/>
  </mergeCells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  <headerFooter>
    <oddFooter>Strona &amp;P z &amp;N</oddFooter>
  </headerFooter>
  <rowBreaks count="1" manualBreakCount="1">
    <brk id="3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1"/>
  <sheetViews>
    <sheetView view="pageBreakPreview" zoomScaleNormal="75" zoomScaleSheetLayoutView="100" workbookViewId="0">
      <pane xSplit="4" ySplit="5" topLeftCell="E6" activePane="bottomRight" state="frozen"/>
      <selection activeCell="M85" sqref="M85"/>
      <selection pane="topRight" activeCell="M85" sqref="M85"/>
      <selection pane="bottomLeft" activeCell="M85" sqref="M85"/>
      <selection pane="bottomRight" activeCell="N2" sqref="N2:O2"/>
    </sheetView>
  </sheetViews>
  <sheetFormatPr defaultColWidth="9.140625" defaultRowHeight="15.75"/>
  <cols>
    <col min="1" max="1" width="7" style="618" customWidth="1"/>
    <col min="2" max="2" width="8.85546875" style="616" bestFit="1" customWidth="1"/>
    <col min="3" max="3" width="30.140625" style="559" customWidth="1"/>
    <col min="4" max="4" width="8.7109375" style="559" customWidth="1"/>
    <col min="5" max="5" width="12" style="559" customWidth="1"/>
    <col min="6" max="6" width="12.28515625" style="559" customWidth="1"/>
    <col min="7" max="7" width="12.28515625" style="559" bestFit="1" customWidth="1"/>
    <col min="8" max="8" width="12.5703125" style="559" customWidth="1"/>
    <col min="9" max="9" width="12.85546875" style="559" customWidth="1"/>
    <col min="10" max="10" width="10" style="559" customWidth="1"/>
    <col min="11" max="11" width="12.85546875" style="559" customWidth="1"/>
    <col min="12" max="12" width="11.42578125" style="559" customWidth="1"/>
    <col min="13" max="13" width="12.5703125" style="559" customWidth="1"/>
    <col min="14" max="14" width="12.28515625" style="559" bestFit="1" customWidth="1"/>
    <col min="15" max="15" width="11" style="559" customWidth="1"/>
    <col min="16" max="16" width="12.5703125" style="559" customWidth="1"/>
    <col min="17" max="16384" width="9.140625" style="559"/>
  </cols>
  <sheetData>
    <row r="1" spans="1:16" ht="13.5" customHeight="1">
      <c r="A1" s="3018" t="s">
        <v>438</v>
      </c>
      <c r="B1" s="3018"/>
      <c r="C1" s="3018"/>
      <c r="D1" s="3018"/>
      <c r="E1" s="3018"/>
      <c r="F1" s="3018"/>
      <c r="G1" s="3018"/>
      <c r="H1" s="3018"/>
      <c r="I1" s="3018"/>
      <c r="J1" s="3018"/>
      <c r="K1" s="3018"/>
      <c r="L1" s="3018"/>
      <c r="M1" s="3018"/>
      <c r="N1" s="3018"/>
      <c r="O1" s="3018"/>
    </row>
    <row r="2" spans="1:16" ht="13.5" customHeight="1" thickBot="1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3291" t="s">
        <v>439</v>
      </c>
      <c r="O2" s="3291"/>
    </row>
    <row r="3" spans="1:16" ht="14.25" customHeight="1">
      <c r="A3" s="3019" t="s">
        <v>2</v>
      </c>
      <c r="B3" s="3022" t="s">
        <v>405</v>
      </c>
      <c r="C3" s="3022" t="s">
        <v>406</v>
      </c>
      <c r="D3" s="3025" t="s">
        <v>5</v>
      </c>
      <c r="E3" s="3028" t="s">
        <v>440</v>
      </c>
      <c r="F3" s="3028" t="s">
        <v>7</v>
      </c>
      <c r="G3" s="3030" t="s">
        <v>8</v>
      </c>
      <c r="H3" s="3030" t="s">
        <v>441</v>
      </c>
      <c r="I3" s="3033" t="s">
        <v>442</v>
      </c>
      <c r="J3" s="3034"/>
      <c r="K3" s="3034"/>
      <c r="L3" s="3034"/>
      <c r="M3" s="3035"/>
      <c r="N3" s="3033" t="s">
        <v>443</v>
      </c>
      <c r="O3" s="3038" t="s">
        <v>444</v>
      </c>
    </row>
    <row r="4" spans="1:16" ht="12.75" customHeight="1">
      <c r="A4" s="3020"/>
      <c r="B4" s="3023"/>
      <c r="C4" s="3023"/>
      <c r="D4" s="3026"/>
      <c r="E4" s="3029"/>
      <c r="F4" s="3029"/>
      <c r="G4" s="3031"/>
      <c r="H4" s="3031"/>
      <c r="I4" s="3031" t="s">
        <v>445</v>
      </c>
      <c r="J4" s="3023" t="s">
        <v>397</v>
      </c>
      <c r="K4" s="3023"/>
      <c r="L4" s="3031" t="s">
        <v>446</v>
      </c>
      <c r="M4" s="3014" t="s">
        <v>447</v>
      </c>
      <c r="N4" s="3036"/>
      <c r="O4" s="3039"/>
    </row>
    <row r="5" spans="1:16" ht="77.25" customHeight="1" thickBot="1">
      <c r="A5" s="3021"/>
      <c r="B5" s="3024"/>
      <c r="C5" s="3024"/>
      <c r="D5" s="3027"/>
      <c r="E5" s="3015"/>
      <c r="F5" s="3015"/>
      <c r="G5" s="3032"/>
      <c r="H5" s="3032"/>
      <c r="I5" s="3032"/>
      <c r="J5" s="565" t="s">
        <v>448</v>
      </c>
      <c r="K5" s="565" t="s">
        <v>449</v>
      </c>
      <c r="L5" s="3032"/>
      <c r="M5" s="3015"/>
      <c r="N5" s="3037"/>
      <c r="O5" s="3040"/>
    </row>
    <row r="6" spans="1:16" ht="11.25" customHeight="1" thickBot="1">
      <c r="A6" s="566" t="s">
        <v>10</v>
      </c>
      <c r="B6" s="567" t="s">
        <v>11</v>
      </c>
      <c r="C6" s="567" t="s">
        <v>12</v>
      </c>
      <c r="D6" s="567" t="s">
        <v>13</v>
      </c>
      <c r="E6" s="567" t="s">
        <v>14</v>
      </c>
      <c r="F6" s="567" t="s">
        <v>15</v>
      </c>
      <c r="G6" s="567" t="s">
        <v>16</v>
      </c>
      <c r="H6" s="567" t="s">
        <v>17</v>
      </c>
      <c r="I6" s="567" t="s">
        <v>450</v>
      </c>
      <c r="J6" s="567" t="s">
        <v>451</v>
      </c>
      <c r="K6" s="567" t="s">
        <v>452</v>
      </c>
      <c r="L6" s="567" t="s">
        <v>453</v>
      </c>
      <c r="M6" s="567" t="s">
        <v>454</v>
      </c>
      <c r="N6" s="568" t="s">
        <v>455</v>
      </c>
      <c r="O6" s="568" t="s">
        <v>456</v>
      </c>
    </row>
    <row r="7" spans="1:16" ht="30" customHeight="1">
      <c r="A7" s="3016" t="s">
        <v>18</v>
      </c>
      <c r="B7" s="3017" t="s">
        <v>19</v>
      </c>
      <c r="C7" s="3017"/>
      <c r="D7" s="569"/>
      <c r="E7" s="570">
        <f>SUM(E8,E24)</f>
        <v>150000</v>
      </c>
      <c r="F7" s="570">
        <f>SUM(F8,F24)</f>
        <v>2793279</v>
      </c>
      <c r="G7" s="570">
        <f>SUM(G8,,G24)</f>
        <v>2792075</v>
      </c>
      <c r="H7" s="570">
        <f>SUM(H8,H24)</f>
        <v>2792075</v>
      </c>
      <c r="I7" s="570">
        <f>SUM(J7:K7)</f>
        <v>2792075</v>
      </c>
      <c r="J7" s="570">
        <f>SUM(J8,J24)</f>
        <v>152963</v>
      </c>
      <c r="K7" s="570">
        <f>SUM(K8,K24)</f>
        <v>2639112</v>
      </c>
      <c r="L7" s="570">
        <v>0</v>
      </c>
      <c r="M7" s="570">
        <f>SUM(M8,M24)</f>
        <v>0</v>
      </c>
      <c r="N7" s="570">
        <f>SUM(N8,N24)</f>
        <v>0</v>
      </c>
      <c r="O7" s="571">
        <f t="shared" ref="O7:O57" si="0">G7/F7</f>
        <v>0.99956896536293005</v>
      </c>
      <c r="P7" s="572"/>
    </row>
    <row r="8" spans="1:16" ht="29.25" hidden="1" customHeight="1">
      <c r="A8" s="2979"/>
      <c r="B8" s="3001" t="s">
        <v>30</v>
      </c>
      <c r="C8" s="3004" t="s">
        <v>31</v>
      </c>
      <c r="D8" s="573" t="s">
        <v>457</v>
      </c>
      <c r="E8" s="574">
        <f>SUM(E9:E23)</f>
        <v>0</v>
      </c>
      <c r="F8" s="574">
        <f>SUM(F9:F23)</f>
        <v>0</v>
      </c>
      <c r="G8" s="575">
        <f>SUM(H8,N8)</f>
        <v>0</v>
      </c>
      <c r="H8" s="575">
        <f t="shared" ref="H8" si="1">SUM(I8,L8,M8)</f>
        <v>0</v>
      </c>
      <c r="I8" s="575">
        <f>SUM(J8:K8)</f>
        <v>0</v>
      </c>
      <c r="J8" s="575">
        <f>SUM(J9:J22)</f>
        <v>0</v>
      </c>
      <c r="K8" s="575">
        <f>SUM(K9:K23)</f>
        <v>0</v>
      </c>
      <c r="L8" s="575">
        <v>0</v>
      </c>
      <c r="M8" s="575">
        <f>SUM(M9:M23)</f>
        <v>0</v>
      </c>
      <c r="N8" s="576">
        <f>SUM(N9:N23)</f>
        <v>0</v>
      </c>
      <c r="O8" s="577"/>
      <c r="P8" s="572"/>
    </row>
    <row r="9" spans="1:16" ht="12.75" hidden="1">
      <c r="A9" s="2979"/>
      <c r="B9" s="3002"/>
      <c r="C9" s="3005"/>
      <c r="D9" s="578" t="s">
        <v>458</v>
      </c>
      <c r="E9" s="579"/>
      <c r="F9" s="579"/>
      <c r="G9" s="541"/>
      <c r="H9" s="541"/>
      <c r="I9" s="541"/>
      <c r="J9" s="541"/>
      <c r="K9" s="541"/>
      <c r="L9" s="541"/>
      <c r="M9" s="541"/>
      <c r="N9" s="580"/>
      <c r="O9" s="581"/>
    </row>
    <row r="10" spans="1:16" ht="12.75" hidden="1">
      <c r="A10" s="2979"/>
      <c r="B10" s="3002"/>
      <c r="C10" s="3005"/>
      <c r="D10" s="578" t="s">
        <v>459</v>
      </c>
      <c r="E10" s="579"/>
      <c r="F10" s="579"/>
      <c r="G10" s="541"/>
      <c r="H10" s="541"/>
      <c r="I10" s="541"/>
      <c r="J10" s="541"/>
      <c r="K10" s="541"/>
      <c r="L10" s="541"/>
      <c r="M10" s="541"/>
      <c r="N10" s="580"/>
      <c r="O10" s="581"/>
    </row>
    <row r="11" spans="1:16" ht="12.75" hidden="1">
      <c r="A11" s="2979"/>
      <c r="B11" s="3002"/>
      <c r="C11" s="3005"/>
      <c r="D11" s="578" t="s">
        <v>460</v>
      </c>
      <c r="E11" s="579"/>
      <c r="F11" s="579"/>
      <c r="G11" s="541"/>
      <c r="H11" s="541"/>
      <c r="I11" s="541"/>
      <c r="J11" s="541"/>
      <c r="K11" s="541"/>
      <c r="L11" s="541"/>
      <c r="M11" s="541"/>
      <c r="N11" s="580"/>
      <c r="O11" s="581"/>
    </row>
    <row r="12" spans="1:16" ht="12.75" hidden="1">
      <c r="A12" s="2979"/>
      <c r="B12" s="3002"/>
      <c r="C12" s="3005"/>
      <c r="D12" s="578" t="s">
        <v>461</v>
      </c>
      <c r="E12" s="579"/>
      <c r="F12" s="579"/>
      <c r="G12" s="541"/>
      <c r="H12" s="541"/>
      <c r="I12" s="541"/>
      <c r="J12" s="541"/>
      <c r="K12" s="541"/>
      <c r="L12" s="541"/>
      <c r="M12" s="541"/>
      <c r="N12" s="580"/>
      <c r="O12" s="581"/>
    </row>
    <row r="13" spans="1:16" ht="12.75" hidden="1">
      <c r="A13" s="2979"/>
      <c r="B13" s="3002"/>
      <c r="C13" s="3005"/>
      <c r="D13" s="578" t="s">
        <v>462</v>
      </c>
      <c r="E13" s="579"/>
      <c r="F13" s="579"/>
      <c r="G13" s="541"/>
      <c r="H13" s="541"/>
      <c r="I13" s="541"/>
      <c r="J13" s="541"/>
      <c r="K13" s="541"/>
      <c r="L13" s="541"/>
      <c r="M13" s="541"/>
      <c r="N13" s="580"/>
      <c r="O13" s="581"/>
    </row>
    <row r="14" spans="1:16" ht="12.75" hidden="1">
      <c r="A14" s="2979"/>
      <c r="B14" s="3002"/>
      <c r="C14" s="3005"/>
      <c r="D14" s="578" t="s">
        <v>463</v>
      </c>
      <c r="E14" s="579"/>
      <c r="F14" s="579"/>
      <c r="G14" s="541"/>
      <c r="H14" s="541"/>
      <c r="I14" s="541"/>
      <c r="J14" s="541"/>
      <c r="K14" s="541"/>
      <c r="L14" s="541"/>
      <c r="M14" s="541"/>
      <c r="N14" s="580"/>
      <c r="O14" s="581"/>
    </row>
    <row r="15" spans="1:16" ht="12.75" hidden="1">
      <c r="A15" s="2979"/>
      <c r="B15" s="3002"/>
      <c r="C15" s="3005"/>
      <c r="D15" s="578" t="s">
        <v>464</v>
      </c>
      <c r="E15" s="579"/>
      <c r="F15" s="579"/>
      <c r="G15" s="541"/>
      <c r="H15" s="541"/>
      <c r="I15" s="541"/>
      <c r="J15" s="541"/>
      <c r="K15" s="541"/>
      <c r="L15" s="541"/>
      <c r="M15" s="541"/>
      <c r="N15" s="580"/>
      <c r="O15" s="581"/>
    </row>
    <row r="16" spans="1:16" ht="12.75" hidden="1">
      <c r="A16" s="2979"/>
      <c r="B16" s="3002"/>
      <c r="C16" s="3005"/>
      <c r="D16" s="578" t="s">
        <v>465</v>
      </c>
      <c r="E16" s="579"/>
      <c r="F16" s="579"/>
      <c r="G16" s="541"/>
      <c r="H16" s="541"/>
      <c r="I16" s="541"/>
      <c r="J16" s="541"/>
      <c r="K16" s="541"/>
      <c r="L16" s="541"/>
      <c r="M16" s="541"/>
      <c r="N16" s="580"/>
      <c r="O16" s="581"/>
    </row>
    <row r="17" spans="1:16" ht="12.75" hidden="1">
      <c r="A17" s="2979"/>
      <c r="B17" s="3002"/>
      <c r="C17" s="3005"/>
      <c r="D17" s="578" t="s">
        <v>466</v>
      </c>
      <c r="E17" s="579"/>
      <c r="F17" s="579"/>
      <c r="G17" s="541"/>
      <c r="H17" s="541"/>
      <c r="I17" s="541"/>
      <c r="J17" s="541"/>
      <c r="K17" s="541"/>
      <c r="L17" s="541"/>
      <c r="M17" s="541"/>
      <c r="N17" s="580"/>
      <c r="O17" s="581"/>
    </row>
    <row r="18" spans="1:16" ht="12.75" hidden="1">
      <c r="A18" s="2979"/>
      <c r="B18" s="3002"/>
      <c r="C18" s="3005"/>
      <c r="D18" s="578" t="s">
        <v>467</v>
      </c>
      <c r="E18" s="579"/>
      <c r="F18" s="579"/>
      <c r="G18" s="541"/>
      <c r="H18" s="541"/>
      <c r="I18" s="541"/>
      <c r="J18" s="541"/>
      <c r="K18" s="541"/>
      <c r="L18" s="541"/>
      <c r="M18" s="541"/>
      <c r="N18" s="580"/>
      <c r="O18" s="581"/>
    </row>
    <row r="19" spans="1:16" ht="12.75" hidden="1">
      <c r="A19" s="2979"/>
      <c r="B19" s="3002"/>
      <c r="C19" s="3005"/>
      <c r="D19" s="578" t="s">
        <v>468</v>
      </c>
      <c r="E19" s="579"/>
      <c r="F19" s="579"/>
      <c r="G19" s="541"/>
      <c r="H19" s="541"/>
      <c r="I19" s="541"/>
      <c r="J19" s="541"/>
      <c r="K19" s="541"/>
      <c r="L19" s="541"/>
      <c r="M19" s="541"/>
      <c r="N19" s="580"/>
      <c r="O19" s="581"/>
    </row>
    <row r="20" spans="1:16" ht="12.75" hidden="1">
      <c r="A20" s="2979"/>
      <c r="B20" s="3002"/>
      <c r="C20" s="3005"/>
      <c r="D20" s="578" t="s">
        <v>469</v>
      </c>
      <c r="E20" s="579"/>
      <c r="F20" s="579"/>
      <c r="G20" s="541"/>
      <c r="H20" s="541"/>
      <c r="I20" s="541"/>
      <c r="J20" s="541"/>
      <c r="K20" s="541"/>
      <c r="L20" s="541"/>
      <c r="M20" s="541"/>
      <c r="N20" s="580"/>
      <c r="O20" s="581"/>
    </row>
    <row r="21" spans="1:16" ht="12.75" hidden="1">
      <c r="A21" s="2979"/>
      <c r="B21" s="3002"/>
      <c r="C21" s="3005"/>
      <c r="D21" s="582" t="s">
        <v>470</v>
      </c>
      <c r="E21" s="583"/>
      <c r="F21" s="583"/>
      <c r="G21" s="541"/>
      <c r="H21" s="541"/>
      <c r="I21" s="541"/>
      <c r="J21" s="584"/>
      <c r="K21" s="584"/>
      <c r="L21" s="584"/>
      <c r="M21" s="584"/>
      <c r="N21" s="585"/>
      <c r="O21" s="581"/>
    </row>
    <row r="22" spans="1:16" ht="12.75" hidden="1">
      <c r="A22" s="2979"/>
      <c r="B22" s="3002"/>
      <c r="C22" s="3005"/>
      <c r="D22" s="582" t="s">
        <v>471</v>
      </c>
      <c r="E22" s="583"/>
      <c r="F22" s="583"/>
      <c r="G22" s="541"/>
      <c r="H22" s="541"/>
      <c r="I22" s="541"/>
      <c r="J22" s="584"/>
      <c r="K22" s="584"/>
      <c r="L22" s="584"/>
      <c r="M22" s="584"/>
      <c r="N22" s="585"/>
      <c r="O22" s="581"/>
    </row>
    <row r="23" spans="1:16" ht="12.75" hidden="1">
      <c r="A23" s="2979"/>
      <c r="B23" s="3002"/>
      <c r="C23" s="3005"/>
      <c r="D23" s="582" t="s">
        <v>472</v>
      </c>
      <c r="E23" s="579"/>
      <c r="F23" s="583"/>
      <c r="G23" s="541"/>
      <c r="H23" s="541"/>
      <c r="I23" s="541"/>
      <c r="J23" s="584"/>
      <c r="K23" s="584"/>
      <c r="L23" s="584"/>
      <c r="M23" s="584"/>
      <c r="N23" s="585"/>
      <c r="O23" s="581"/>
    </row>
    <row r="24" spans="1:16" ht="26.25" customHeight="1">
      <c r="A24" s="2979"/>
      <c r="B24" s="3001" t="s">
        <v>52</v>
      </c>
      <c r="C24" s="3004" t="s">
        <v>53</v>
      </c>
      <c r="D24" s="573" t="s">
        <v>457</v>
      </c>
      <c r="E24" s="586">
        <f>SUM(E25:E29)</f>
        <v>150000</v>
      </c>
      <c r="F24" s="586">
        <f>SUM(F25:F29)</f>
        <v>2793279</v>
      </c>
      <c r="G24" s="587">
        <f>SUM(H24,N24)</f>
        <v>2792075</v>
      </c>
      <c r="H24" s="587">
        <f>SUM(I24,L24,M24)</f>
        <v>2792075</v>
      </c>
      <c r="I24" s="587">
        <f>SUM(J24:K24)</f>
        <v>2792075</v>
      </c>
      <c r="J24" s="587">
        <f>SUM(J25:J29)</f>
        <v>152963</v>
      </c>
      <c r="K24" s="587">
        <f>SUM(K25:K29)</f>
        <v>2639112</v>
      </c>
      <c r="L24" s="587">
        <v>0</v>
      </c>
      <c r="M24" s="587">
        <v>0</v>
      </c>
      <c r="N24" s="588">
        <v>0</v>
      </c>
      <c r="O24" s="577">
        <f t="shared" si="0"/>
        <v>0.99956896536293005</v>
      </c>
    </row>
    <row r="25" spans="1:16" ht="12.75">
      <c r="A25" s="2979"/>
      <c r="B25" s="3002"/>
      <c r="C25" s="3005"/>
      <c r="D25" s="589" t="s">
        <v>459</v>
      </c>
      <c r="E25" s="583">
        <v>125177</v>
      </c>
      <c r="F25" s="583">
        <v>128140</v>
      </c>
      <c r="G25" s="584">
        <f>SUM(H25,N25)</f>
        <v>128140</v>
      </c>
      <c r="H25" s="584">
        <f>SUM(I25,L25,M25)</f>
        <v>128140</v>
      </c>
      <c r="I25" s="584">
        <f>SUM(J25:K25)</f>
        <v>128140</v>
      </c>
      <c r="J25" s="584">
        <v>128140</v>
      </c>
      <c r="K25" s="584"/>
      <c r="L25" s="590"/>
      <c r="M25" s="590"/>
      <c r="N25" s="591"/>
      <c r="O25" s="581">
        <f>G25/F25</f>
        <v>1</v>
      </c>
    </row>
    <row r="26" spans="1:16" ht="12.75">
      <c r="A26" s="2979"/>
      <c r="B26" s="3002"/>
      <c r="C26" s="3005"/>
      <c r="D26" s="589" t="s">
        <v>461</v>
      </c>
      <c r="E26" s="583">
        <v>21756</v>
      </c>
      <c r="F26" s="583">
        <v>21756</v>
      </c>
      <c r="G26" s="584">
        <f t="shared" ref="G26:G29" si="2">SUM(H26,N26)</f>
        <v>21756</v>
      </c>
      <c r="H26" s="584">
        <f t="shared" ref="H26:H29" si="3">SUM(I26,L26,M26)</f>
        <v>21756</v>
      </c>
      <c r="I26" s="584">
        <f t="shared" ref="I26:I29" si="4">SUM(J26:K26)</f>
        <v>21756</v>
      </c>
      <c r="J26" s="584">
        <v>21756</v>
      </c>
      <c r="K26" s="584"/>
      <c r="L26" s="590"/>
      <c r="M26" s="590"/>
      <c r="N26" s="591"/>
      <c r="O26" s="581">
        <f t="shared" si="0"/>
        <v>1</v>
      </c>
    </row>
    <row r="27" spans="1:16" ht="12.75">
      <c r="A27" s="2979"/>
      <c r="B27" s="3002"/>
      <c r="C27" s="3005"/>
      <c r="D27" s="589" t="s">
        <v>462</v>
      </c>
      <c r="E27" s="583">
        <v>3067</v>
      </c>
      <c r="F27" s="583">
        <v>3067</v>
      </c>
      <c r="G27" s="584">
        <f t="shared" si="2"/>
        <v>3067</v>
      </c>
      <c r="H27" s="584">
        <f t="shared" si="3"/>
        <v>3067</v>
      </c>
      <c r="I27" s="584">
        <f t="shared" si="4"/>
        <v>3067</v>
      </c>
      <c r="J27" s="584">
        <v>3067</v>
      </c>
      <c r="K27" s="584"/>
      <c r="L27" s="590"/>
      <c r="M27" s="590"/>
      <c r="N27" s="591"/>
      <c r="O27" s="581">
        <f t="shared" si="0"/>
        <v>1</v>
      </c>
    </row>
    <row r="28" spans="1:16" ht="12.75">
      <c r="A28" s="2979"/>
      <c r="B28" s="3002"/>
      <c r="C28" s="3005"/>
      <c r="D28" s="589" t="s">
        <v>473</v>
      </c>
      <c r="E28" s="583"/>
      <c r="F28" s="583">
        <v>700</v>
      </c>
      <c r="G28" s="584">
        <f t="shared" si="2"/>
        <v>700</v>
      </c>
      <c r="H28" s="584">
        <f t="shared" si="3"/>
        <v>700</v>
      </c>
      <c r="I28" s="584">
        <f t="shared" si="4"/>
        <v>700</v>
      </c>
      <c r="J28" s="584"/>
      <c r="K28" s="584">
        <v>700</v>
      </c>
      <c r="L28" s="590"/>
      <c r="M28" s="590"/>
      <c r="N28" s="591"/>
      <c r="O28" s="581">
        <f t="shared" si="0"/>
        <v>1</v>
      </c>
    </row>
    <row r="29" spans="1:16" ht="12.75">
      <c r="A29" s="2980"/>
      <c r="B29" s="3003"/>
      <c r="C29" s="3006"/>
      <c r="D29" s="582" t="s">
        <v>474</v>
      </c>
      <c r="E29" s="583"/>
      <c r="F29" s="583">
        <v>2639616</v>
      </c>
      <c r="G29" s="584">
        <f t="shared" si="2"/>
        <v>2638412</v>
      </c>
      <c r="H29" s="584">
        <f t="shared" si="3"/>
        <v>2638412</v>
      </c>
      <c r="I29" s="584">
        <f t="shared" si="4"/>
        <v>2638412</v>
      </c>
      <c r="J29" s="584"/>
      <c r="K29" s="584">
        <v>2638412</v>
      </c>
      <c r="L29" s="590"/>
      <c r="M29" s="590"/>
      <c r="N29" s="591"/>
      <c r="O29" s="581">
        <f t="shared" si="0"/>
        <v>0.99954387304820091</v>
      </c>
    </row>
    <row r="30" spans="1:16" ht="30" customHeight="1">
      <c r="A30" s="2978" t="s">
        <v>410</v>
      </c>
      <c r="B30" s="3012" t="s">
        <v>74</v>
      </c>
      <c r="C30" s="3013"/>
      <c r="D30" s="569"/>
      <c r="E30" s="570">
        <f>SUM(E31,E35)</f>
        <v>55163000</v>
      </c>
      <c r="F30" s="570">
        <f>SUM(F31,F35)</f>
        <v>55165920</v>
      </c>
      <c r="G30" s="570">
        <f>SUM(G31,G35)</f>
        <v>52082418</v>
      </c>
      <c r="H30" s="570">
        <f>SUM(H31,H35)</f>
        <v>52082418</v>
      </c>
      <c r="I30" s="570">
        <f>SUM(I31,I35)</f>
        <v>209216</v>
      </c>
      <c r="J30" s="570">
        <f>J31+J35</f>
        <v>84520</v>
      </c>
      <c r="K30" s="570">
        <f>SUM(K31,K35)</f>
        <v>124696</v>
      </c>
      <c r="L30" s="570">
        <f>SUM(L31,L35)</f>
        <v>51873202</v>
      </c>
      <c r="M30" s="570">
        <v>0</v>
      </c>
      <c r="N30" s="570">
        <v>0</v>
      </c>
      <c r="O30" s="571">
        <f t="shared" si="0"/>
        <v>0.94410494740230921</v>
      </c>
    </row>
    <row r="31" spans="1:16" ht="29.25" customHeight="1">
      <c r="A31" s="2979"/>
      <c r="B31" s="3001" t="s">
        <v>411</v>
      </c>
      <c r="C31" s="3004" t="s">
        <v>90</v>
      </c>
      <c r="D31" s="573" t="s">
        <v>457</v>
      </c>
      <c r="E31" s="574">
        <f>SUM(E32:E34)</f>
        <v>55000000</v>
      </c>
      <c r="F31" s="574">
        <f>SUM(F32:F34)</f>
        <v>54920000</v>
      </c>
      <c r="G31" s="575">
        <f>SUM(H31,N31)</f>
        <v>51873202</v>
      </c>
      <c r="H31" s="575">
        <f>SUM(I31,L31,M31)</f>
        <v>51873202</v>
      </c>
      <c r="I31" s="575">
        <v>0</v>
      </c>
      <c r="J31" s="575">
        <v>0</v>
      </c>
      <c r="K31" s="575">
        <v>0</v>
      </c>
      <c r="L31" s="575">
        <f>SUM(L32:L34)</f>
        <v>51873202</v>
      </c>
      <c r="M31" s="575">
        <v>0</v>
      </c>
      <c r="N31" s="576">
        <v>0</v>
      </c>
      <c r="O31" s="592">
        <f t="shared" si="0"/>
        <v>0.94452297887836856</v>
      </c>
      <c r="P31" s="572"/>
    </row>
    <row r="32" spans="1:16" ht="12.75">
      <c r="A32" s="2979"/>
      <c r="B32" s="3002"/>
      <c r="C32" s="3005"/>
      <c r="D32" s="593" t="s">
        <v>475</v>
      </c>
      <c r="E32" s="594"/>
      <c r="F32" s="594">
        <v>900000</v>
      </c>
      <c r="G32" s="541">
        <f t="shared" ref="G32:G33" si="5">SUM(H32,N32)</f>
        <v>330460</v>
      </c>
      <c r="H32" s="541">
        <f t="shared" ref="H32:H33" si="6">SUM(I32,L32,M32)</f>
        <v>330460</v>
      </c>
      <c r="I32" s="541"/>
      <c r="J32" s="541"/>
      <c r="K32" s="541"/>
      <c r="L32" s="541">
        <v>330460</v>
      </c>
      <c r="M32" s="541"/>
      <c r="N32" s="580"/>
      <c r="O32" s="595"/>
      <c r="P32" s="572"/>
    </row>
    <row r="33" spans="1:16" ht="12.75">
      <c r="A33" s="2979"/>
      <c r="B33" s="3002"/>
      <c r="C33" s="3005"/>
      <c r="D33" s="593" t="s">
        <v>342</v>
      </c>
      <c r="E33" s="594"/>
      <c r="F33" s="594">
        <v>1100000</v>
      </c>
      <c r="G33" s="541">
        <f t="shared" si="5"/>
        <v>564550</v>
      </c>
      <c r="H33" s="541">
        <f t="shared" si="6"/>
        <v>564550</v>
      </c>
      <c r="I33" s="541"/>
      <c r="J33" s="541"/>
      <c r="K33" s="541"/>
      <c r="L33" s="541">
        <v>564550</v>
      </c>
      <c r="M33" s="541"/>
      <c r="N33" s="580"/>
      <c r="O33" s="595"/>
      <c r="P33" s="572"/>
    </row>
    <row r="34" spans="1:16" ht="12.75">
      <c r="A34" s="2979"/>
      <c r="B34" s="3003"/>
      <c r="C34" s="3006"/>
      <c r="D34" s="578" t="s">
        <v>476</v>
      </c>
      <c r="E34" s="579">
        <v>55000000</v>
      </c>
      <c r="F34" s="579">
        <v>52920000</v>
      </c>
      <c r="G34" s="541">
        <f>SUM(H34,N34)</f>
        <v>50978192</v>
      </c>
      <c r="H34" s="541">
        <f>SUM(I34,L34,M34)</f>
        <v>50978192</v>
      </c>
      <c r="I34" s="596"/>
      <c r="J34" s="596"/>
      <c r="K34" s="596"/>
      <c r="L34" s="541">
        <v>50978192</v>
      </c>
      <c r="M34" s="596"/>
      <c r="N34" s="597"/>
      <c r="O34" s="595">
        <f t="shared" si="0"/>
        <v>0.96330672713529852</v>
      </c>
    </row>
    <row r="35" spans="1:16" ht="29.25" customHeight="1">
      <c r="A35" s="2979"/>
      <c r="B35" s="3001" t="s">
        <v>412</v>
      </c>
      <c r="C35" s="3004" t="s">
        <v>53</v>
      </c>
      <c r="D35" s="573" t="s">
        <v>457</v>
      </c>
      <c r="E35" s="574">
        <f>SUM(E36:E40)</f>
        <v>163000</v>
      </c>
      <c r="F35" s="574">
        <f>SUM(F36:F40)</f>
        <v>245920</v>
      </c>
      <c r="G35" s="575">
        <f t="shared" ref="G35" si="7">SUM(H35,N35)</f>
        <v>209216</v>
      </c>
      <c r="H35" s="575">
        <f t="shared" ref="H35" si="8">SUM(I35,L35,M35)</f>
        <v>209216</v>
      </c>
      <c r="I35" s="575">
        <f>SUM(J35:K35)</f>
        <v>209216</v>
      </c>
      <c r="J35" s="575">
        <f>SUM(J36:J40)</f>
        <v>84520</v>
      </c>
      <c r="K35" s="575">
        <f>SUM(K36:K40)</f>
        <v>124696</v>
      </c>
      <c r="L35" s="575">
        <v>0</v>
      </c>
      <c r="M35" s="575">
        <v>0</v>
      </c>
      <c r="N35" s="576">
        <v>0</v>
      </c>
      <c r="O35" s="592">
        <f t="shared" si="0"/>
        <v>0.8507482108002602</v>
      </c>
      <c r="P35" s="572"/>
    </row>
    <row r="36" spans="1:16" ht="12.75">
      <c r="A36" s="2979"/>
      <c r="B36" s="3002"/>
      <c r="C36" s="3005"/>
      <c r="D36" s="593" t="s">
        <v>459</v>
      </c>
      <c r="E36" s="594">
        <v>69265</v>
      </c>
      <c r="F36" s="594">
        <v>70785</v>
      </c>
      <c r="G36" s="541">
        <f>SUM(H36,N36)</f>
        <v>70785</v>
      </c>
      <c r="H36" s="541">
        <f>SUM(I36,L36,M36)</f>
        <v>70785</v>
      </c>
      <c r="I36" s="541">
        <f>SUM(J36:K36)</f>
        <v>70785</v>
      </c>
      <c r="J36" s="541">
        <v>70785</v>
      </c>
      <c r="K36" s="541"/>
      <c r="L36" s="541"/>
      <c r="M36" s="541"/>
      <c r="N36" s="580"/>
      <c r="O36" s="595">
        <f t="shared" si="0"/>
        <v>1</v>
      </c>
      <c r="P36" s="572"/>
    </row>
    <row r="37" spans="1:16" ht="12.75">
      <c r="A37" s="2979"/>
      <c r="B37" s="3002"/>
      <c r="C37" s="3005"/>
      <c r="D37" s="593" t="s">
        <v>461</v>
      </c>
      <c r="E37" s="594">
        <v>12038</v>
      </c>
      <c r="F37" s="594">
        <v>12038</v>
      </c>
      <c r="G37" s="541">
        <f t="shared" ref="G37:G40" si="9">SUM(H37,N37)</f>
        <v>12038</v>
      </c>
      <c r="H37" s="541">
        <f t="shared" ref="H37:H40" si="10">SUM(I37,L37,M37)</f>
        <v>12038</v>
      </c>
      <c r="I37" s="541">
        <f t="shared" ref="I37:I40" si="11">SUM(J37:K37)</f>
        <v>12038</v>
      </c>
      <c r="J37" s="541">
        <v>12038</v>
      </c>
      <c r="K37" s="541"/>
      <c r="L37" s="541"/>
      <c r="M37" s="541"/>
      <c r="N37" s="580"/>
      <c r="O37" s="595">
        <f t="shared" si="0"/>
        <v>1</v>
      </c>
      <c r="P37" s="572"/>
    </row>
    <row r="38" spans="1:16" ht="12.75">
      <c r="A38" s="2979"/>
      <c r="B38" s="3002"/>
      <c r="C38" s="3005"/>
      <c r="D38" s="593" t="s">
        <v>462</v>
      </c>
      <c r="E38" s="594">
        <v>1697</v>
      </c>
      <c r="F38" s="594">
        <v>1697</v>
      </c>
      <c r="G38" s="541">
        <f t="shared" si="9"/>
        <v>1697</v>
      </c>
      <c r="H38" s="541">
        <f t="shared" si="10"/>
        <v>1697</v>
      </c>
      <c r="I38" s="541">
        <f t="shared" si="11"/>
        <v>1697</v>
      </c>
      <c r="J38" s="541">
        <v>1697</v>
      </c>
      <c r="K38" s="541"/>
      <c r="L38" s="541"/>
      <c r="M38" s="541"/>
      <c r="N38" s="580"/>
      <c r="O38" s="595">
        <f t="shared" si="0"/>
        <v>1</v>
      </c>
      <c r="P38" s="572"/>
    </row>
    <row r="39" spans="1:16" ht="12.75">
      <c r="A39" s="2979"/>
      <c r="B39" s="3002"/>
      <c r="C39" s="3005"/>
      <c r="D39" s="593" t="s">
        <v>473</v>
      </c>
      <c r="E39" s="594"/>
      <c r="F39" s="594">
        <v>1400</v>
      </c>
      <c r="G39" s="541">
        <f t="shared" si="9"/>
        <v>1400</v>
      </c>
      <c r="H39" s="541">
        <f t="shared" si="10"/>
        <v>1400</v>
      </c>
      <c r="I39" s="541">
        <f t="shared" si="11"/>
        <v>1400</v>
      </c>
      <c r="J39" s="541"/>
      <c r="K39" s="541">
        <v>1400</v>
      </c>
      <c r="L39" s="541"/>
      <c r="M39" s="541"/>
      <c r="N39" s="580"/>
      <c r="O39" s="595">
        <f t="shared" si="0"/>
        <v>1</v>
      </c>
      <c r="P39" s="572"/>
    </row>
    <row r="40" spans="1:16" ht="12.75">
      <c r="A40" s="2980"/>
      <c r="B40" s="3003"/>
      <c r="C40" s="3006"/>
      <c r="D40" s="578" t="s">
        <v>467</v>
      </c>
      <c r="E40" s="579">
        <v>80000</v>
      </c>
      <c r="F40" s="579">
        <v>160000</v>
      </c>
      <c r="G40" s="541">
        <f t="shared" si="9"/>
        <v>123296</v>
      </c>
      <c r="H40" s="541">
        <f t="shared" si="10"/>
        <v>123296</v>
      </c>
      <c r="I40" s="541">
        <f t="shared" si="11"/>
        <v>123296</v>
      </c>
      <c r="J40" s="596"/>
      <c r="K40" s="541">
        <v>123296</v>
      </c>
      <c r="L40" s="596"/>
      <c r="M40" s="596"/>
      <c r="N40" s="597"/>
      <c r="O40" s="595">
        <f t="shared" si="0"/>
        <v>0.77059999999999995</v>
      </c>
    </row>
    <row r="41" spans="1:16" ht="30" customHeight="1">
      <c r="A41" s="2978" t="s">
        <v>413</v>
      </c>
      <c r="B41" s="3012" t="s">
        <v>123</v>
      </c>
      <c r="C41" s="3013"/>
      <c r="D41" s="598"/>
      <c r="E41" s="599">
        <f t="shared" ref="E41:K41" si="12">SUM(E42)</f>
        <v>35000</v>
      </c>
      <c r="F41" s="599">
        <f t="shared" si="12"/>
        <v>36274</v>
      </c>
      <c r="G41" s="599">
        <f t="shared" si="12"/>
        <v>36274</v>
      </c>
      <c r="H41" s="599">
        <f t="shared" si="12"/>
        <v>36274</v>
      </c>
      <c r="I41" s="599">
        <f t="shared" si="12"/>
        <v>36274</v>
      </c>
      <c r="J41" s="599">
        <f t="shared" si="12"/>
        <v>35000</v>
      </c>
      <c r="K41" s="599">
        <f t="shared" si="12"/>
        <v>1274</v>
      </c>
      <c r="L41" s="599">
        <v>0</v>
      </c>
      <c r="M41" s="599">
        <v>0</v>
      </c>
      <c r="N41" s="599">
        <v>0</v>
      </c>
      <c r="O41" s="600">
        <f t="shared" si="0"/>
        <v>1</v>
      </c>
    </row>
    <row r="42" spans="1:16" ht="29.25" customHeight="1">
      <c r="A42" s="2979"/>
      <c r="B42" s="3001" t="s">
        <v>414</v>
      </c>
      <c r="C42" s="3004" t="s">
        <v>53</v>
      </c>
      <c r="D42" s="573" t="s">
        <v>457</v>
      </c>
      <c r="E42" s="574">
        <f>SUM(E43:E46)</f>
        <v>35000</v>
      </c>
      <c r="F42" s="574">
        <f>SUM(F43:F46)</f>
        <v>36274</v>
      </c>
      <c r="G42" s="575">
        <f t="shared" ref="G42:G46" si="13">SUM(H42,N42)</f>
        <v>36274</v>
      </c>
      <c r="H42" s="575">
        <f t="shared" ref="H42:H46" si="14">SUM(I42,L42,M42)</f>
        <v>36274</v>
      </c>
      <c r="I42" s="575">
        <f>SUM(J42:K42)</f>
        <v>36274</v>
      </c>
      <c r="J42" s="575">
        <f>SUM(J43:J46)</f>
        <v>35000</v>
      </c>
      <c r="K42" s="575">
        <f>SUM(K43:K46)</f>
        <v>1274</v>
      </c>
      <c r="L42" s="575">
        <v>0</v>
      </c>
      <c r="M42" s="575">
        <v>0</v>
      </c>
      <c r="N42" s="576">
        <v>0</v>
      </c>
      <c r="O42" s="592">
        <f t="shared" si="0"/>
        <v>1</v>
      </c>
      <c r="P42" s="572"/>
    </row>
    <row r="43" spans="1:16" ht="12.75">
      <c r="A43" s="2979"/>
      <c r="B43" s="3002"/>
      <c r="C43" s="3005"/>
      <c r="D43" s="593" t="s">
        <v>459</v>
      </c>
      <c r="E43" s="594">
        <v>29208</v>
      </c>
      <c r="F43" s="594">
        <v>29208</v>
      </c>
      <c r="G43" s="541">
        <f t="shared" si="13"/>
        <v>29208</v>
      </c>
      <c r="H43" s="541">
        <f t="shared" si="14"/>
        <v>29208</v>
      </c>
      <c r="I43" s="541">
        <f>SUM(J43:K43)</f>
        <v>29208</v>
      </c>
      <c r="J43" s="541">
        <v>29208</v>
      </c>
      <c r="K43" s="541"/>
      <c r="L43" s="541"/>
      <c r="M43" s="541"/>
      <c r="N43" s="580"/>
      <c r="O43" s="595">
        <f>G43/F43</f>
        <v>1</v>
      </c>
      <c r="P43" s="572"/>
    </row>
    <row r="44" spans="1:16" ht="12.75">
      <c r="A44" s="2979"/>
      <c r="B44" s="3002"/>
      <c r="C44" s="3005"/>
      <c r="D44" s="593" t="s">
        <v>461</v>
      </c>
      <c r="E44" s="594">
        <v>5076</v>
      </c>
      <c r="F44" s="594">
        <v>5076</v>
      </c>
      <c r="G44" s="541">
        <f t="shared" si="13"/>
        <v>5076</v>
      </c>
      <c r="H44" s="541">
        <f t="shared" si="14"/>
        <v>5076</v>
      </c>
      <c r="I44" s="541">
        <f t="shared" ref="I44:I46" si="15">SUM(J44:K44)</f>
        <v>5076</v>
      </c>
      <c r="J44" s="541">
        <v>5076</v>
      </c>
      <c r="K44" s="541"/>
      <c r="L44" s="541"/>
      <c r="M44" s="541"/>
      <c r="N44" s="580"/>
      <c r="O44" s="595">
        <f t="shared" ref="O44:O46" si="16">G44/F44</f>
        <v>1</v>
      </c>
      <c r="P44" s="572"/>
    </row>
    <row r="45" spans="1:16" ht="12.75">
      <c r="A45" s="2979"/>
      <c r="B45" s="3002"/>
      <c r="C45" s="3005"/>
      <c r="D45" s="593" t="s">
        <v>462</v>
      </c>
      <c r="E45" s="594">
        <v>716</v>
      </c>
      <c r="F45" s="594">
        <v>716</v>
      </c>
      <c r="G45" s="541">
        <f t="shared" si="13"/>
        <v>716</v>
      </c>
      <c r="H45" s="541">
        <f t="shared" si="14"/>
        <v>716</v>
      </c>
      <c r="I45" s="541">
        <f t="shared" si="15"/>
        <v>716</v>
      </c>
      <c r="J45" s="541">
        <v>716</v>
      </c>
      <c r="K45" s="541"/>
      <c r="L45" s="541"/>
      <c r="M45" s="541"/>
      <c r="N45" s="580"/>
      <c r="O45" s="595">
        <f t="shared" si="16"/>
        <v>1</v>
      </c>
      <c r="P45" s="572"/>
    </row>
    <row r="46" spans="1:16" ht="12.75">
      <c r="A46" s="2980"/>
      <c r="B46" s="3003"/>
      <c r="C46" s="3006"/>
      <c r="D46" s="593" t="s">
        <v>473</v>
      </c>
      <c r="E46" s="594"/>
      <c r="F46" s="594">
        <v>1274</v>
      </c>
      <c r="G46" s="541">
        <f t="shared" si="13"/>
        <v>1274</v>
      </c>
      <c r="H46" s="541">
        <f t="shared" si="14"/>
        <v>1274</v>
      </c>
      <c r="I46" s="541">
        <f t="shared" si="15"/>
        <v>1274</v>
      </c>
      <c r="J46" s="541"/>
      <c r="K46" s="541">
        <v>1274</v>
      </c>
      <c r="L46" s="541"/>
      <c r="M46" s="541"/>
      <c r="N46" s="580"/>
      <c r="O46" s="595">
        <f t="shared" si="16"/>
        <v>1</v>
      </c>
      <c r="P46" s="572"/>
    </row>
    <row r="47" spans="1:16" ht="30" customHeight="1">
      <c r="A47" s="2978" t="s">
        <v>415</v>
      </c>
      <c r="B47" s="3008" t="s">
        <v>146</v>
      </c>
      <c r="C47" s="3008"/>
      <c r="D47" s="569"/>
      <c r="E47" s="570">
        <f>E48+E55</f>
        <v>497000</v>
      </c>
      <c r="F47" s="570">
        <f t="shared" ref="F47:N47" si="17">F48+F55</f>
        <v>511970</v>
      </c>
      <c r="G47" s="570">
        <f t="shared" si="17"/>
        <v>511967</v>
      </c>
      <c r="H47" s="570">
        <f>H48+H55</f>
        <v>511967</v>
      </c>
      <c r="I47" s="570">
        <f t="shared" si="17"/>
        <v>511967</v>
      </c>
      <c r="J47" s="570">
        <f t="shared" si="17"/>
        <v>511067</v>
      </c>
      <c r="K47" s="570">
        <f t="shared" si="17"/>
        <v>900</v>
      </c>
      <c r="L47" s="570">
        <v>0</v>
      </c>
      <c r="M47" s="570">
        <v>0</v>
      </c>
      <c r="N47" s="570">
        <f t="shared" si="17"/>
        <v>0</v>
      </c>
      <c r="O47" s="571">
        <f t="shared" si="0"/>
        <v>0.99999414028165712</v>
      </c>
    </row>
    <row r="48" spans="1:16" ht="29.25" customHeight="1">
      <c r="A48" s="2979"/>
      <c r="B48" s="3001" t="s">
        <v>416</v>
      </c>
      <c r="C48" s="3004" t="s">
        <v>417</v>
      </c>
      <c r="D48" s="573" t="s">
        <v>457</v>
      </c>
      <c r="E48" s="574">
        <f>SUM(E49:E54)</f>
        <v>497000</v>
      </c>
      <c r="F48" s="574">
        <f>SUM(F49:F53)</f>
        <v>511970</v>
      </c>
      <c r="G48" s="575">
        <f t="shared" ref="G48:G52" si="18">SUM(H48,N48)</f>
        <v>511967</v>
      </c>
      <c r="H48" s="575">
        <f t="shared" ref="H48" si="19">SUM(I48,L48,M48)</f>
        <v>511967</v>
      </c>
      <c r="I48" s="575">
        <f t="shared" ref="I48" si="20">SUM(J48:K48)</f>
        <v>511967</v>
      </c>
      <c r="J48" s="575">
        <f>SUM(J49:J53)</f>
        <v>511067</v>
      </c>
      <c r="K48" s="575">
        <f>SUM(K49:K53)</f>
        <v>900</v>
      </c>
      <c r="L48" s="575">
        <v>0</v>
      </c>
      <c r="M48" s="575">
        <v>0</v>
      </c>
      <c r="N48" s="576">
        <v>0</v>
      </c>
      <c r="O48" s="577">
        <f t="shared" si="0"/>
        <v>0.99999414028165712</v>
      </c>
      <c r="P48" s="572"/>
    </row>
    <row r="49" spans="1:16" ht="12.75">
      <c r="A49" s="2979"/>
      <c r="B49" s="3002"/>
      <c r="C49" s="3005"/>
      <c r="D49" s="593" t="s">
        <v>459</v>
      </c>
      <c r="E49" s="594">
        <v>413600</v>
      </c>
      <c r="F49" s="594">
        <v>426035</v>
      </c>
      <c r="G49" s="541">
        <f t="shared" si="18"/>
        <v>426035</v>
      </c>
      <c r="H49" s="541">
        <f>SUM(I49,L49,M49)</f>
        <v>426035</v>
      </c>
      <c r="I49" s="541">
        <f>SUM(J49:K49)</f>
        <v>426035</v>
      </c>
      <c r="J49" s="541">
        <v>426035</v>
      </c>
      <c r="K49" s="541"/>
      <c r="L49" s="575"/>
      <c r="M49" s="575"/>
      <c r="N49" s="576"/>
      <c r="O49" s="581">
        <f t="shared" si="0"/>
        <v>1</v>
      </c>
      <c r="P49" s="572"/>
    </row>
    <row r="50" spans="1:16" ht="12.75">
      <c r="A50" s="2979"/>
      <c r="B50" s="3002"/>
      <c r="C50" s="3005"/>
      <c r="D50" s="593" t="s">
        <v>461</v>
      </c>
      <c r="E50" s="594">
        <v>73680</v>
      </c>
      <c r="F50" s="594">
        <v>75860</v>
      </c>
      <c r="G50" s="541">
        <f t="shared" si="18"/>
        <v>75860</v>
      </c>
      <c r="H50" s="541">
        <f t="shared" ref="H50:H52" si="21">SUM(I50,L50,M50)</f>
        <v>75860</v>
      </c>
      <c r="I50" s="541">
        <f t="shared" ref="I50:I52" si="22">SUM(J50:K50)</f>
        <v>75860</v>
      </c>
      <c r="J50" s="541">
        <v>75860</v>
      </c>
      <c r="K50" s="541"/>
      <c r="L50" s="575"/>
      <c r="M50" s="575"/>
      <c r="N50" s="576"/>
      <c r="O50" s="581">
        <f t="shared" si="0"/>
        <v>1</v>
      </c>
      <c r="P50" s="572"/>
    </row>
    <row r="51" spans="1:16" ht="12.75">
      <c r="A51" s="2979"/>
      <c r="B51" s="3002"/>
      <c r="C51" s="3005"/>
      <c r="D51" s="593" t="s">
        <v>462</v>
      </c>
      <c r="E51" s="594">
        <v>9720</v>
      </c>
      <c r="F51" s="594">
        <v>9173</v>
      </c>
      <c r="G51" s="541">
        <f t="shared" si="18"/>
        <v>9172</v>
      </c>
      <c r="H51" s="541">
        <f t="shared" si="21"/>
        <v>9172</v>
      </c>
      <c r="I51" s="541">
        <f t="shared" si="22"/>
        <v>9172</v>
      </c>
      <c r="J51" s="541">
        <v>9172</v>
      </c>
      <c r="K51" s="541"/>
      <c r="L51" s="575"/>
      <c r="M51" s="575"/>
      <c r="N51" s="576"/>
      <c r="O51" s="581">
        <f t="shared" si="0"/>
        <v>0.99989098441077073</v>
      </c>
      <c r="P51" s="572"/>
    </row>
    <row r="52" spans="1:16" ht="12.75">
      <c r="A52" s="2979"/>
      <c r="B52" s="3002"/>
      <c r="C52" s="3005"/>
      <c r="D52" s="593" t="s">
        <v>463</v>
      </c>
      <c r="E52" s="594"/>
      <c r="F52" s="594">
        <v>902</v>
      </c>
      <c r="G52" s="541">
        <f t="shared" si="18"/>
        <v>900</v>
      </c>
      <c r="H52" s="541">
        <f t="shared" si="21"/>
        <v>900</v>
      </c>
      <c r="I52" s="541">
        <f t="shared" si="22"/>
        <v>900</v>
      </c>
      <c r="J52" s="541"/>
      <c r="K52" s="541">
        <v>900</v>
      </c>
      <c r="L52" s="575"/>
      <c r="M52" s="575"/>
      <c r="N52" s="576"/>
      <c r="O52" s="581">
        <f t="shared" si="0"/>
        <v>0.99778270509977829</v>
      </c>
      <c r="P52" s="572"/>
    </row>
    <row r="53" spans="1:16" ht="12.75">
      <c r="A53" s="2979"/>
      <c r="B53" s="3002"/>
      <c r="C53" s="3005"/>
      <c r="D53" s="593" t="s">
        <v>467</v>
      </c>
      <c r="E53" s="594"/>
      <c r="F53" s="594"/>
      <c r="G53" s="541"/>
      <c r="H53" s="541"/>
      <c r="I53" s="541"/>
      <c r="J53" s="575"/>
      <c r="K53" s="541"/>
      <c r="L53" s="575"/>
      <c r="M53" s="575"/>
      <c r="N53" s="576"/>
      <c r="O53" s="581"/>
      <c r="P53" s="572"/>
    </row>
    <row r="54" spans="1:16" ht="12.75">
      <c r="A54" s="2979"/>
      <c r="B54" s="3003"/>
      <c r="C54" s="3006"/>
      <c r="D54" s="589" t="s">
        <v>477</v>
      </c>
      <c r="E54" s="601"/>
      <c r="F54" s="601"/>
      <c r="G54" s="541"/>
      <c r="H54" s="541"/>
      <c r="I54" s="541"/>
      <c r="J54" s="587"/>
      <c r="K54" s="584"/>
      <c r="L54" s="587"/>
      <c r="M54" s="587"/>
      <c r="N54" s="588"/>
      <c r="O54" s="581"/>
      <c r="P54" s="572"/>
    </row>
    <row r="55" spans="1:16" ht="28.5" hidden="1" customHeight="1">
      <c r="A55" s="2979"/>
      <c r="B55" s="3001" t="s">
        <v>418</v>
      </c>
      <c r="C55" s="3004" t="s">
        <v>53</v>
      </c>
      <c r="D55" s="602" t="s">
        <v>457</v>
      </c>
      <c r="E55" s="586">
        <f>SUM(E56:E56)</f>
        <v>0</v>
      </c>
      <c r="F55" s="586">
        <f>SUM(F56:F56)</f>
        <v>0</v>
      </c>
      <c r="G55" s="587">
        <f t="shared" ref="G55" si="23">SUM(H55,N55)</f>
        <v>0</v>
      </c>
      <c r="H55" s="587">
        <f t="shared" ref="H55" si="24">SUM(I55,L55,M55)</f>
        <v>0</v>
      </c>
      <c r="I55" s="587">
        <f t="shared" ref="I55" si="25">SUM(J55:K55)</f>
        <v>0</v>
      </c>
      <c r="J55" s="587">
        <v>0</v>
      </c>
      <c r="K55" s="587">
        <f>SUM(K56:K56)</f>
        <v>0</v>
      </c>
      <c r="L55" s="587">
        <v>0</v>
      </c>
      <c r="M55" s="587">
        <v>0</v>
      </c>
      <c r="N55" s="588">
        <v>0</v>
      </c>
      <c r="O55" s="577"/>
    </row>
    <row r="56" spans="1:16" ht="12.75" hidden="1">
      <c r="A56" s="2979"/>
      <c r="B56" s="3002"/>
      <c r="C56" s="3005"/>
      <c r="D56" s="582" t="s">
        <v>465</v>
      </c>
      <c r="E56" s="583"/>
      <c r="F56" s="583"/>
      <c r="G56" s="584"/>
      <c r="H56" s="584"/>
      <c r="I56" s="584"/>
      <c r="J56" s="584"/>
      <c r="K56" s="584"/>
      <c r="L56" s="590"/>
      <c r="M56" s="590"/>
      <c r="N56" s="585"/>
      <c r="O56" s="581"/>
    </row>
    <row r="57" spans="1:16" ht="30" customHeight="1">
      <c r="A57" s="2978" t="s">
        <v>419</v>
      </c>
      <c r="B57" s="3008" t="s">
        <v>182</v>
      </c>
      <c r="C57" s="3008"/>
      <c r="D57" s="598"/>
      <c r="E57" s="599">
        <f>SUM(E58,E63,E69)</f>
        <v>368000</v>
      </c>
      <c r="F57" s="599">
        <f t="shared" ref="F57:N57" si="26">SUM(F58,F63,F69)</f>
        <v>375202</v>
      </c>
      <c r="G57" s="599">
        <f t="shared" si="26"/>
        <v>370769</v>
      </c>
      <c r="H57" s="599">
        <f t="shared" si="26"/>
        <v>370769</v>
      </c>
      <c r="I57" s="599">
        <f t="shared" si="26"/>
        <v>363566</v>
      </c>
      <c r="J57" s="599">
        <f t="shared" si="26"/>
        <v>294124</v>
      </c>
      <c r="K57" s="599">
        <f>SUM(K58,K63,K69)</f>
        <v>69442</v>
      </c>
      <c r="L57" s="599">
        <v>0</v>
      </c>
      <c r="M57" s="599">
        <f>SUM(M58,M63,M69)</f>
        <v>7203</v>
      </c>
      <c r="N57" s="599">
        <f t="shared" si="26"/>
        <v>0</v>
      </c>
      <c r="O57" s="600">
        <f t="shared" si="0"/>
        <v>0.98818503099663646</v>
      </c>
    </row>
    <row r="58" spans="1:16" ht="29.25" customHeight="1">
      <c r="A58" s="2979"/>
      <c r="B58" s="3001" t="s">
        <v>420</v>
      </c>
      <c r="C58" s="3004" t="s">
        <v>183</v>
      </c>
      <c r="D58" s="573" t="s">
        <v>457</v>
      </c>
      <c r="E58" s="574">
        <f>SUM(E59:E62)</f>
        <v>147000</v>
      </c>
      <c r="F58" s="574">
        <f>SUM(F59:F62)</f>
        <v>152309</v>
      </c>
      <c r="G58" s="575">
        <f t="shared" ref="G58:G63" si="27">SUM(H58,N58)</f>
        <v>152309</v>
      </c>
      <c r="H58" s="575">
        <f t="shared" ref="H58:H69" si="28">SUM(I58,L58,M58)</f>
        <v>152309</v>
      </c>
      <c r="I58" s="575">
        <f t="shared" ref="I58:I63" si="29">SUM(J58:K58)</f>
        <v>152309</v>
      </c>
      <c r="J58" s="575">
        <f>SUM(J59:J62)</f>
        <v>152309</v>
      </c>
      <c r="K58" s="575">
        <f>SUM(K60:K62)</f>
        <v>0</v>
      </c>
      <c r="L58" s="575">
        <v>0</v>
      </c>
      <c r="M58" s="575">
        <v>0</v>
      </c>
      <c r="N58" s="576">
        <v>0</v>
      </c>
      <c r="O58" s="577">
        <f t="shared" ref="O58:O80" si="30">SUM(G58/F58)</f>
        <v>1</v>
      </c>
      <c r="P58" s="572"/>
    </row>
    <row r="59" spans="1:16" ht="12.75">
      <c r="A59" s="2979"/>
      <c r="B59" s="3002"/>
      <c r="C59" s="3005"/>
      <c r="D59" s="578" t="s">
        <v>459</v>
      </c>
      <c r="E59" s="579">
        <v>122674</v>
      </c>
      <c r="F59" s="579">
        <v>127983</v>
      </c>
      <c r="G59" s="541">
        <f>H59+N59</f>
        <v>127983</v>
      </c>
      <c r="H59" s="541">
        <f>SUM(I59,L59,M59)</f>
        <v>127983</v>
      </c>
      <c r="I59" s="541">
        <f>SUM(J59:K59)</f>
        <v>127983</v>
      </c>
      <c r="J59" s="541">
        <v>127983</v>
      </c>
      <c r="K59" s="596"/>
      <c r="L59" s="596"/>
      <c r="M59" s="596"/>
      <c r="N59" s="597"/>
      <c r="O59" s="581">
        <f t="shared" si="30"/>
        <v>1</v>
      </c>
    </row>
    <row r="60" spans="1:16" ht="12.75">
      <c r="A60" s="2979"/>
      <c r="B60" s="3002"/>
      <c r="C60" s="3005"/>
      <c r="D60" s="578" t="s">
        <v>461</v>
      </c>
      <c r="E60" s="579">
        <v>21321</v>
      </c>
      <c r="F60" s="579">
        <v>21321</v>
      </c>
      <c r="G60" s="541">
        <f t="shared" ref="G60:G62" si="31">H60+N60</f>
        <v>21321</v>
      </c>
      <c r="H60" s="541">
        <f t="shared" ref="H60:H62" si="32">SUM(I60,L60,M60)</f>
        <v>21321</v>
      </c>
      <c r="I60" s="541">
        <f t="shared" ref="I60:I62" si="33">SUM(J60:K60)</f>
        <v>21321</v>
      </c>
      <c r="J60" s="541">
        <v>21321</v>
      </c>
      <c r="K60" s="596"/>
      <c r="L60" s="596"/>
      <c r="M60" s="596"/>
      <c r="N60" s="597"/>
      <c r="O60" s="581">
        <f t="shared" si="30"/>
        <v>1</v>
      </c>
    </row>
    <row r="61" spans="1:16" ht="12.75">
      <c r="A61" s="2979"/>
      <c r="B61" s="3002"/>
      <c r="C61" s="3005"/>
      <c r="D61" s="578" t="s">
        <v>462</v>
      </c>
      <c r="E61" s="579">
        <v>3005</v>
      </c>
      <c r="F61" s="579">
        <v>3005</v>
      </c>
      <c r="G61" s="541"/>
      <c r="H61" s="541"/>
      <c r="I61" s="541"/>
      <c r="J61" s="541">
        <v>3005</v>
      </c>
      <c r="K61" s="596"/>
      <c r="L61" s="596"/>
      <c r="M61" s="596"/>
      <c r="N61" s="597"/>
      <c r="O61" s="581"/>
    </row>
    <row r="62" spans="1:16" ht="12.75">
      <c r="A62" s="2979"/>
      <c r="B62" s="3003"/>
      <c r="C62" s="3006"/>
      <c r="D62" s="578" t="s">
        <v>473</v>
      </c>
      <c r="E62" s="579"/>
      <c r="F62" s="579"/>
      <c r="G62" s="541">
        <f t="shared" si="31"/>
        <v>0</v>
      </c>
      <c r="H62" s="541">
        <f t="shared" si="32"/>
        <v>0</v>
      </c>
      <c r="I62" s="541">
        <f t="shared" si="33"/>
        <v>0</v>
      </c>
      <c r="J62" s="541"/>
      <c r="K62" s="541"/>
      <c r="L62" s="596"/>
      <c r="M62" s="596"/>
      <c r="N62" s="597"/>
      <c r="O62" s="581" t="e">
        <f t="shared" si="30"/>
        <v>#DIV/0!</v>
      </c>
    </row>
    <row r="63" spans="1:16" ht="29.25" customHeight="1">
      <c r="A63" s="2979"/>
      <c r="B63" s="3001" t="s">
        <v>421</v>
      </c>
      <c r="C63" s="3004" t="s">
        <v>188</v>
      </c>
      <c r="D63" s="573" t="s">
        <v>457</v>
      </c>
      <c r="E63" s="574">
        <f>SUM(E64:E68)</f>
        <v>20000</v>
      </c>
      <c r="F63" s="574">
        <f>SUM(F64:F68)</f>
        <v>16000</v>
      </c>
      <c r="G63" s="575">
        <f t="shared" si="27"/>
        <v>11572</v>
      </c>
      <c r="H63" s="575">
        <f t="shared" si="28"/>
        <v>11572</v>
      </c>
      <c r="I63" s="575">
        <f t="shared" si="29"/>
        <v>11572</v>
      </c>
      <c r="J63" s="575">
        <f>SUM(J64:J68)</f>
        <v>5580</v>
      </c>
      <c r="K63" s="575">
        <f>SUM(K64:K68)</f>
        <v>5992</v>
      </c>
      <c r="L63" s="575">
        <v>0</v>
      </c>
      <c r="M63" s="575">
        <v>0</v>
      </c>
      <c r="N63" s="576">
        <v>0</v>
      </c>
      <c r="O63" s="577">
        <f t="shared" si="30"/>
        <v>0.72324999999999995</v>
      </c>
      <c r="P63" s="572"/>
    </row>
    <row r="64" spans="1:16" ht="12.75">
      <c r="A64" s="2979"/>
      <c r="B64" s="3002"/>
      <c r="C64" s="3005"/>
      <c r="D64" s="578" t="s">
        <v>461</v>
      </c>
      <c r="E64" s="579">
        <v>700</v>
      </c>
      <c r="F64" s="579"/>
      <c r="G64" s="541">
        <f>SUM(H64,N64)</f>
        <v>0</v>
      </c>
      <c r="H64" s="541">
        <f t="shared" si="28"/>
        <v>0</v>
      </c>
      <c r="I64" s="541">
        <f>SUM(J64:K64)</f>
        <v>0</v>
      </c>
      <c r="J64" s="541"/>
      <c r="K64" s="596"/>
      <c r="L64" s="596"/>
      <c r="M64" s="596"/>
      <c r="N64" s="597"/>
      <c r="O64" s="581" t="e">
        <f t="shared" si="30"/>
        <v>#DIV/0!</v>
      </c>
    </row>
    <row r="65" spans="1:16" ht="12.75">
      <c r="A65" s="2979"/>
      <c r="B65" s="3002"/>
      <c r="C65" s="3005"/>
      <c r="D65" s="578" t="s">
        <v>462</v>
      </c>
      <c r="E65" s="579">
        <v>140</v>
      </c>
      <c r="F65" s="579"/>
      <c r="G65" s="541"/>
      <c r="H65" s="541"/>
      <c r="I65" s="541"/>
      <c r="J65" s="541"/>
      <c r="K65" s="596"/>
      <c r="L65" s="596"/>
      <c r="M65" s="596"/>
      <c r="N65" s="597"/>
      <c r="O65" s="581" t="e">
        <f t="shared" si="30"/>
        <v>#DIV/0!</v>
      </c>
    </row>
    <row r="66" spans="1:16" ht="12.75">
      <c r="A66" s="2979"/>
      <c r="B66" s="3002"/>
      <c r="C66" s="3005"/>
      <c r="D66" s="578" t="s">
        <v>478</v>
      </c>
      <c r="E66" s="579">
        <v>9160</v>
      </c>
      <c r="F66" s="579">
        <v>9460</v>
      </c>
      <c r="G66" s="541">
        <f t="shared" ref="G66:G68" si="34">SUM(H66,N66)</f>
        <v>5580</v>
      </c>
      <c r="H66" s="541">
        <f t="shared" si="28"/>
        <v>5580</v>
      </c>
      <c r="I66" s="541">
        <f t="shared" ref="I66:I68" si="35">SUM(J66:K66)</f>
        <v>5580</v>
      </c>
      <c r="J66" s="541">
        <v>5580</v>
      </c>
      <c r="K66" s="596"/>
      <c r="L66" s="596"/>
      <c r="M66" s="596"/>
      <c r="N66" s="597"/>
      <c r="O66" s="581">
        <f t="shared" si="30"/>
        <v>0.58985200845665964</v>
      </c>
    </row>
    <row r="67" spans="1:16" ht="12.75">
      <c r="A67" s="2979"/>
      <c r="B67" s="3002"/>
      <c r="C67" s="3005"/>
      <c r="D67" s="578" t="s">
        <v>463</v>
      </c>
      <c r="E67" s="579">
        <v>1500</v>
      </c>
      <c r="F67" s="579">
        <v>3350</v>
      </c>
      <c r="G67" s="541">
        <f t="shared" si="34"/>
        <v>2811</v>
      </c>
      <c r="H67" s="541">
        <f t="shared" si="28"/>
        <v>2811</v>
      </c>
      <c r="I67" s="541">
        <f t="shared" si="35"/>
        <v>2811</v>
      </c>
      <c r="J67" s="596"/>
      <c r="K67" s="541">
        <v>2811</v>
      </c>
      <c r="L67" s="596"/>
      <c r="M67" s="596"/>
      <c r="N67" s="597"/>
      <c r="O67" s="581">
        <f t="shared" si="30"/>
        <v>0.83910447761194029</v>
      </c>
    </row>
    <row r="68" spans="1:16" ht="12.75">
      <c r="A68" s="2979"/>
      <c r="B68" s="3003"/>
      <c r="C68" s="3006"/>
      <c r="D68" s="578" t="s">
        <v>467</v>
      </c>
      <c r="E68" s="579">
        <v>8500</v>
      </c>
      <c r="F68" s="579">
        <v>3190</v>
      </c>
      <c r="G68" s="541">
        <f t="shared" si="34"/>
        <v>3181</v>
      </c>
      <c r="H68" s="541">
        <f t="shared" si="28"/>
        <v>3181</v>
      </c>
      <c r="I68" s="541">
        <f t="shared" si="35"/>
        <v>3181</v>
      </c>
      <c r="J68" s="541"/>
      <c r="K68" s="541">
        <v>3181</v>
      </c>
      <c r="L68" s="596"/>
      <c r="M68" s="596"/>
      <c r="N68" s="597"/>
      <c r="O68" s="581">
        <f t="shared" si="30"/>
        <v>0.99717868338557991</v>
      </c>
    </row>
    <row r="69" spans="1:16" ht="29.25" customHeight="1">
      <c r="A69" s="2979"/>
      <c r="B69" s="3001" t="s">
        <v>422</v>
      </c>
      <c r="C69" s="3004" t="s">
        <v>202</v>
      </c>
      <c r="D69" s="573" t="s">
        <v>457</v>
      </c>
      <c r="E69" s="574">
        <f>SUM(E70:E80)</f>
        <v>201000</v>
      </c>
      <c r="F69" s="574">
        <f>SUM(F70:F80)</f>
        <v>206893</v>
      </c>
      <c r="G69" s="575">
        <f>SUM(H69,N69)</f>
        <v>206888</v>
      </c>
      <c r="H69" s="575">
        <f t="shared" si="28"/>
        <v>206888</v>
      </c>
      <c r="I69" s="575">
        <f>SUM(J69:K69)</f>
        <v>199685</v>
      </c>
      <c r="J69" s="575">
        <f>SUM(J70:J80)</f>
        <v>136235</v>
      </c>
      <c r="K69" s="575">
        <f>SUM(K70:K80)</f>
        <v>63450</v>
      </c>
      <c r="L69" s="575">
        <v>0</v>
      </c>
      <c r="M69" s="575">
        <f>SUM(M70:M80)</f>
        <v>7203</v>
      </c>
      <c r="N69" s="576">
        <f>SUM(N71:N80)</f>
        <v>0</v>
      </c>
      <c r="O69" s="577">
        <f t="shared" si="30"/>
        <v>0.99997583291846515</v>
      </c>
      <c r="P69" s="572"/>
    </row>
    <row r="70" spans="1:16" ht="12.75">
      <c r="A70" s="2979"/>
      <c r="B70" s="3002"/>
      <c r="C70" s="3005"/>
      <c r="D70" s="593" t="s">
        <v>479</v>
      </c>
      <c r="E70" s="594">
        <v>4000</v>
      </c>
      <c r="F70" s="594">
        <v>7204</v>
      </c>
      <c r="G70" s="541">
        <f>SUM(H70,N70)</f>
        <v>7203</v>
      </c>
      <c r="H70" s="541">
        <f>SUM(I70,L70,M70)</f>
        <v>7203</v>
      </c>
      <c r="I70" s="541"/>
      <c r="J70" s="575"/>
      <c r="K70" s="575"/>
      <c r="L70" s="575"/>
      <c r="M70" s="541">
        <v>7203</v>
      </c>
      <c r="N70" s="576"/>
      <c r="O70" s="581">
        <f t="shared" si="30"/>
        <v>0.9998611882287618</v>
      </c>
      <c r="P70" s="572"/>
    </row>
    <row r="71" spans="1:16" ht="12.75">
      <c r="A71" s="2979"/>
      <c r="B71" s="3002"/>
      <c r="C71" s="3005"/>
      <c r="D71" s="578" t="s">
        <v>459</v>
      </c>
      <c r="E71" s="579">
        <v>104314</v>
      </c>
      <c r="F71" s="579">
        <v>115011</v>
      </c>
      <c r="G71" s="541">
        <f t="shared" ref="G71:G80" si="36">SUM(H71,N71)</f>
        <v>115011</v>
      </c>
      <c r="H71" s="541">
        <f t="shared" ref="H71:H80" si="37">SUM(I71,L71,M71)</f>
        <v>115011</v>
      </c>
      <c r="I71" s="541">
        <f t="shared" ref="I71:I80" si="38">SUM(J71:K71)</f>
        <v>115011</v>
      </c>
      <c r="J71" s="541">
        <v>115011</v>
      </c>
      <c r="K71" s="596"/>
      <c r="L71" s="596"/>
      <c r="M71" s="596"/>
      <c r="N71" s="597"/>
      <c r="O71" s="581">
        <f t="shared" si="30"/>
        <v>1</v>
      </c>
    </row>
    <row r="72" spans="1:16" ht="12.75">
      <c r="A72" s="2979"/>
      <c r="B72" s="3002"/>
      <c r="C72" s="3005"/>
      <c r="D72" s="578" t="s">
        <v>461</v>
      </c>
      <c r="E72" s="579">
        <v>18130</v>
      </c>
      <c r="F72" s="579">
        <v>19826</v>
      </c>
      <c r="G72" s="541">
        <f t="shared" si="36"/>
        <v>19825</v>
      </c>
      <c r="H72" s="541">
        <f t="shared" si="37"/>
        <v>19825</v>
      </c>
      <c r="I72" s="541">
        <f t="shared" si="38"/>
        <v>19825</v>
      </c>
      <c r="J72" s="541">
        <v>19825</v>
      </c>
      <c r="K72" s="596"/>
      <c r="L72" s="596"/>
      <c r="M72" s="596"/>
      <c r="N72" s="597"/>
      <c r="O72" s="581">
        <f t="shared" si="30"/>
        <v>0.99994956118228584</v>
      </c>
    </row>
    <row r="73" spans="1:16" ht="12.75">
      <c r="A73" s="2979"/>
      <c r="B73" s="3002"/>
      <c r="C73" s="3005"/>
      <c r="D73" s="578" t="s">
        <v>462</v>
      </c>
      <c r="E73" s="579">
        <v>2556</v>
      </c>
      <c r="F73" s="579">
        <v>1399</v>
      </c>
      <c r="G73" s="541">
        <f t="shared" si="36"/>
        <v>1399</v>
      </c>
      <c r="H73" s="541">
        <f t="shared" si="37"/>
        <v>1399</v>
      </c>
      <c r="I73" s="541">
        <f t="shared" si="38"/>
        <v>1399</v>
      </c>
      <c r="J73" s="541">
        <v>1399</v>
      </c>
      <c r="K73" s="596"/>
      <c r="L73" s="596"/>
      <c r="M73" s="596"/>
      <c r="N73" s="597"/>
      <c r="O73" s="581">
        <f t="shared" si="30"/>
        <v>1</v>
      </c>
    </row>
    <row r="74" spans="1:16" ht="12.75">
      <c r="A74" s="2979"/>
      <c r="B74" s="3002"/>
      <c r="C74" s="3005"/>
      <c r="D74" s="578" t="s">
        <v>478</v>
      </c>
      <c r="E74" s="579">
        <v>3000</v>
      </c>
      <c r="F74" s="579"/>
      <c r="G74" s="541"/>
      <c r="H74" s="541"/>
      <c r="I74" s="541"/>
      <c r="J74" s="541"/>
      <c r="K74" s="596"/>
      <c r="L74" s="596"/>
      <c r="M74" s="596"/>
      <c r="N74" s="597"/>
      <c r="O74" s="581"/>
    </row>
    <row r="75" spans="1:16" ht="12.75">
      <c r="A75" s="2979"/>
      <c r="B75" s="3002"/>
      <c r="C75" s="3005"/>
      <c r="D75" s="578" t="s">
        <v>463</v>
      </c>
      <c r="E75" s="579">
        <v>50000</v>
      </c>
      <c r="F75" s="579">
        <v>35407</v>
      </c>
      <c r="G75" s="541">
        <f t="shared" si="36"/>
        <v>35406</v>
      </c>
      <c r="H75" s="541">
        <f t="shared" si="37"/>
        <v>35406</v>
      </c>
      <c r="I75" s="541">
        <f t="shared" si="38"/>
        <v>35406</v>
      </c>
      <c r="J75" s="541"/>
      <c r="K75" s="541">
        <v>35406</v>
      </c>
      <c r="L75" s="596"/>
      <c r="M75" s="596"/>
      <c r="N75" s="597"/>
      <c r="O75" s="581">
        <f t="shared" si="30"/>
        <v>0.99997175699720398</v>
      </c>
    </row>
    <row r="76" spans="1:16" ht="12.75">
      <c r="A76" s="2979"/>
      <c r="B76" s="3002"/>
      <c r="C76" s="3005"/>
      <c r="D76" s="578" t="s">
        <v>480</v>
      </c>
      <c r="E76" s="579">
        <v>1000</v>
      </c>
      <c r="F76" s="579">
        <v>668</v>
      </c>
      <c r="G76" s="541"/>
      <c r="H76" s="541"/>
      <c r="I76" s="541"/>
      <c r="J76" s="541"/>
      <c r="K76" s="541">
        <v>668</v>
      </c>
      <c r="L76" s="596"/>
      <c r="M76" s="596"/>
      <c r="N76" s="597"/>
      <c r="O76" s="581"/>
    </row>
    <row r="77" spans="1:16" ht="12.75">
      <c r="A77" s="2979"/>
      <c r="B77" s="3002"/>
      <c r="C77" s="3005"/>
      <c r="D77" s="578" t="s">
        <v>467</v>
      </c>
      <c r="E77" s="579">
        <v>12000</v>
      </c>
      <c r="F77" s="579">
        <v>12551</v>
      </c>
      <c r="G77" s="541">
        <f t="shared" si="36"/>
        <v>12550</v>
      </c>
      <c r="H77" s="541">
        <f t="shared" si="37"/>
        <v>12550</v>
      </c>
      <c r="I77" s="541">
        <f t="shared" si="38"/>
        <v>12550</v>
      </c>
      <c r="J77" s="541"/>
      <c r="K77" s="541">
        <v>12550</v>
      </c>
      <c r="L77" s="596"/>
      <c r="M77" s="596"/>
      <c r="N77" s="597"/>
      <c r="O77" s="581">
        <f t="shared" si="30"/>
        <v>0.99992032507369932</v>
      </c>
    </row>
    <row r="78" spans="1:16" ht="12.75">
      <c r="A78" s="2979"/>
      <c r="B78" s="3002"/>
      <c r="C78" s="3005"/>
      <c r="D78" s="578" t="s">
        <v>481</v>
      </c>
      <c r="E78" s="579">
        <v>2000</v>
      </c>
      <c r="F78" s="579">
        <v>13223</v>
      </c>
      <c r="G78" s="541"/>
      <c r="H78" s="541"/>
      <c r="I78" s="541"/>
      <c r="J78" s="541"/>
      <c r="K78" s="541">
        <v>13222</v>
      </c>
      <c r="L78" s="596"/>
      <c r="M78" s="596"/>
      <c r="N78" s="597"/>
      <c r="O78" s="581"/>
    </row>
    <row r="79" spans="1:16" ht="12.75">
      <c r="A79" s="2979"/>
      <c r="B79" s="3002"/>
      <c r="C79" s="3005"/>
      <c r="D79" s="578" t="s">
        <v>477</v>
      </c>
      <c r="E79" s="579">
        <v>2000</v>
      </c>
      <c r="F79" s="579"/>
      <c r="G79" s="541"/>
      <c r="H79" s="541"/>
      <c r="I79" s="541"/>
      <c r="J79" s="541"/>
      <c r="K79" s="541"/>
      <c r="L79" s="596"/>
      <c r="M79" s="596"/>
      <c r="N79" s="597"/>
      <c r="O79" s="581"/>
    </row>
    <row r="80" spans="1:16" ht="12.75">
      <c r="A80" s="2980"/>
      <c r="B80" s="3003"/>
      <c r="C80" s="3006"/>
      <c r="D80" s="578" t="s">
        <v>482</v>
      </c>
      <c r="E80" s="579">
        <v>2000</v>
      </c>
      <c r="F80" s="579">
        <v>1604</v>
      </c>
      <c r="G80" s="541">
        <f t="shared" si="36"/>
        <v>1604</v>
      </c>
      <c r="H80" s="541">
        <f t="shared" si="37"/>
        <v>1604</v>
      </c>
      <c r="I80" s="541">
        <f t="shared" si="38"/>
        <v>1604</v>
      </c>
      <c r="J80" s="596"/>
      <c r="K80" s="541">
        <v>1604</v>
      </c>
      <c r="L80" s="596"/>
      <c r="M80" s="596"/>
      <c r="N80" s="597"/>
      <c r="O80" s="581">
        <f t="shared" si="30"/>
        <v>1</v>
      </c>
    </row>
    <row r="81" spans="1:16" ht="42" customHeight="1">
      <c r="A81" s="2978" t="s">
        <v>423</v>
      </c>
      <c r="B81" s="3011" t="s">
        <v>219</v>
      </c>
      <c r="C81" s="3011"/>
      <c r="D81" s="569"/>
      <c r="E81" s="570">
        <f>SUM(E82)</f>
        <v>5000</v>
      </c>
      <c r="F81" s="570">
        <f>SUM(F82)</f>
        <v>5000</v>
      </c>
      <c r="G81" s="570">
        <f>H81+N81</f>
        <v>5000</v>
      </c>
      <c r="H81" s="570">
        <f>I81+L81+M81</f>
        <v>5000</v>
      </c>
      <c r="I81" s="570">
        <f>J81+K81</f>
        <v>5000</v>
      </c>
      <c r="J81" s="570">
        <f t="shared" ref="J81:K81" si="39">SUM(J82)</f>
        <v>0</v>
      </c>
      <c r="K81" s="570">
        <f t="shared" si="39"/>
        <v>5000</v>
      </c>
      <c r="L81" s="570">
        <f>SUM(L82)</f>
        <v>0</v>
      </c>
      <c r="M81" s="570">
        <f>SUM(M82)</f>
        <v>0</v>
      </c>
      <c r="N81" s="570">
        <f>SUM(N82)</f>
        <v>0</v>
      </c>
      <c r="O81" s="571">
        <f t="shared" ref="O81" si="40">G81/F81</f>
        <v>1</v>
      </c>
    </row>
    <row r="82" spans="1:16" ht="29.25" customHeight="1">
      <c r="A82" s="2979"/>
      <c r="B82" s="3001" t="s">
        <v>424</v>
      </c>
      <c r="C82" s="3004" t="s">
        <v>220</v>
      </c>
      <c r="D82" s="573" t="s">
        <v>457</v>
      </c>
      <c r="E82" s="574">
        <f>SUM(E83:E84)</f>
        <v>5000</v>
      </c>
      <c r="F82" s="574">
        <f>SUM(F83:F84)</f>
        <v>5000</v>
      </c>
      <c r="G82" s="575">
        <f t="shared" ref="G82" si="41">SUM(H82,N82)</f>
        <v>5000</v>
      </c>
      <c r="H82" s="575">
        <f t="shared" ref="H82" si="42">SUM(I82,L82,M82)</f>
        <v>5000</v>
      </c>
      <c r="I82" s="575">
        <f t="shared" ref="I82" si="43">SUM(J82:K82)</f>
        <v>5000</v>
      </c>
      <c r="J82" s="575">
        <f>SUM(J83:J84)</f>
        <v>0</v>
      </c>
      <c r="K82" s="575">
        <f>SUM(K83:K84)</f>
        <v>5000</v>
      </c>
      <c r="L82" s="575">
        <v>0</v>
      </c>
      <c r="M82" s="575">
        <f>SUM(M83:M84)</f>
        <v>0</v>
      </c>
      <c r="N82" s="576">
        <v>0</v>
      </c>
      <c r="O82" s="577">
        <f t="shared" ref="O82:O84" si="44">SUM(G82/F82)</f>
        <v>1</v>
      </c>
      <c r="P82" s="572"/>
    </row>
    <row r="83" spans="1:16" ht="12.75">
      <c r="A83" s="2979"/>
      <c r="B83" s="3002"/>
      <c r="C83" s="3005"/>
      <c r="D83" s="578" t="s">
        <v>463</v>
      </c>
      <c r="E83" s="579">
        <v>2712</v>
      </c>
      <c r="F83" s="579">
        <v>663</v>
      </c>
      <c r="G83" s="541">
        <f t="shared" ref="G83:G84" si="45">H83+N83</f>
        <v>663</v>
      </c>
      <c r="H83" s="541">
        <f t="shared" ref="H83:H84" si="46">I83+L83+M83</f>
        <v>663</v>
      </c>
      <c r="I83" s="541">
        <f t="shared" ref="I83:I84" si="47">J83+K83</f>
        <v>663</v>
      </c>
      <c r="J83" s="541"/>
      <c r="K83" s="541">
        <v>663</v>
      </c>
      <c r="L83" s="596"/>
      <c r="M83" s="596"/>
      <c r="N83" s="597"/>
      <c r="O83" s="581">
        <f t="shared" si="44"/>
        <v>1</v>
      </c>
    </row>
    <row r="84" spans="1:16" ht="12.75">
      <c r="A84" s="2980"/>
      <c r="B84" s="3003"/>
      <c r="C84" s="3006"/>
      <c r="D84" s="578" t="s">
        <v>467</v>
      </c>
      <c r="E84" s="579">
        <v>2288</v>
      </c>
      <c r="F84" s="579">
        <v>4337</v>
      </c>
      <c r="G84" s="541">
        <f t="shared" si="45"/>
        <v>4337</v>
      </c>
      <c r="H84" s="541">
        <f t="shared" si="46"/>
        <v>4337</v>
      </c>
      <c r="I84" s="541">
        <f t="shared" si="47"/>
        <v>4337</v>
      </c>
      <c r="J84" s="541"/>
      <c r="K84" s="541">
        <v>4337</v>
      </c>
      <c r="L84" s="596"/>
      <c r="M84" s="596"/>
      <c r="N84" s="597"/>
      <c r="O84" s="581">
        <f t="shared" si="44"/>
        <v>1</v>
      </c>
    </row>
    <row r="85" spans="1:16" s="603" customFormat="1" ht="30" customHeight="1">
      <c r="A85" s="2978" t="s">
        <v>425</v>
      </c>
      <c r="B85" s="3008" t="s">
        <v>257</v>
      </c>
      <c r="C85" s="3008"/>
      <c r="D85" s="598"/>
      <c r="E85" s="599">
        <f>SUM(E86)</f>
        <v>0</v>
      </c>
      <c r="F85" s="599">
        <f>SUM(F86)</f>
        <v>8220</v>
      </c>
      <c r="G85" s="599">
        <f>SUM(G86)</f>
        <v>8138</v>
      </c>
      <c r="H85" s="599">
        <f>SUM(H86)</f>
        <v>8138</v>
      </c>
      <c r="I85" s="599">
        <f>SUM(I86)</f>
        <v>8138</v>
      </c>
      <c r="J85" s="599">
        <v>0</v>
      </c>
      <c r="K85" s="599">
        <f>SUM(K86)</f>
        <v>8138</v>
      </c>
      <c r="L85" s="599">
        <v>0</v>
      </c>
      <c r="M85" s="599">
        <v>0</v>
      </c>
      <c r="N85" s="599">
        <v>0</v>
      </c>
      <c r="O85" s="600">
        <f t="shared" ref="O85:O125" si="48">G85/F85</f>
        <v>0.99002433090024333</v>
      </c>
    </row>
    <row r="86" spans="1:16" ht="33.75" customHeight="1">
      <c r="A86" s="2979"/>
      <c r="B86" s="3001" t="s">
        <v>426</v>
      </c>
      <c r="C86" s="3004" t="s">
        <v>276</v>
      </c>
      <c r="D86" s="573" t="s">
        <v>457</v>
      </c>
      <c r="E86" s="574">
        <f>SUM(E87:E88)</f>
        <v>0</v>
      </c>
      <c r="F86" s="574">
        <f>SUM(F87:F88)</f>
        <v>8220</v>
      </c>
      <c r="G86" s="575">
        <f t="shared" ref="G86" si="49">SUM(H86,N86)</f>
        <v>8138</v>
      </c>
      <c r="H86" s="575">
        <f t="shared" ref="H86" si="50">SUM(I86,L86,M86)</f>
        <v>8138</v>
      </c>
      <c r="I86" s="575">
        <f t="shared" ref="I86" si="51">SUM(J86:K86)</f>
        <v>8138</v>
      </c>
      <c r="J86" s="575">
        <v>0</v>
      </c>
      <c r="K86" s="575">
        <f>SUM(K87:K88)</f>
        <v>8138</v>
      </c>
      <c r="L86" s="575">
        <v>0</v>
      </c>
      <c r="M86" s="575">
        <v>0</v>
      </c>
      <c r="N86" s="576">
        <v>0</v>
      </c>
      <c r="O86" s="577">
        <f t="shared" ref="O86:O88" si="52">SUM(G86/F86)</f>
        <v>0.99002433090024333</v>
      </c>
      <c r="P86" s="572"/>
    </row>
    <row r="87" spans="1:16" ht="19.5" customHeight="1">
      <c r="A87" s="2979"/>
      <c r="B87" s="3002"/>
      <c r="C87" s="3005"/>
      <c r="D87" s="578" t="s">
        <v>483</v>
      </c>
      <c r="E87" s="579"/>
      <c r="F87" s="579">
        <v>8138</v>
      </c>
      <c r="G87" s="541">
        <f>H87+N87</f>
        <v>8138</v>
      </c>
      <c r="H87" s="541">
        <f>SUM(I87,L87,M87)</f>
        <v>8138</v>
      </c>
      <c r="I87" s="541">
        <f>J87+K87</f>
        <v>8138</v>
      </c>
      <c r="J87" s="541"/>
      <c r="K87" s="541">
        <v>8138</v>
      </c>
      <c r="L87" s="596"/>
      <c r="M87" s="596"/>
      <c r="N87" s="597"/>
      <c r="O87" s="581">
        <f t="shared" si="52"/>
        <v>1</v>
      </c>
    </row>
    <row r="88" spans="1:16" ht="19.5" customHeight="1">
      <c r="A88" s="2980"/>
      <c r="B88" s="3002"/>
      <c r="C88" s="3005"/>
      <c r="D88" s="578" t="s">
        <v>467</v>
      </c>
      <c r="E88" s="579"/>
      <c r="F88" s="579">
        <v>82</v>
      </c>
      <c r="G88" s="541"/>
      <c r="H88" s="541"/>
      <c r="I88" s="541"/>
      <c r="J88" s="541"/>
      <c r="K88" s="541"/>
      <c r="L88" s="596"/>
      <c r="M88" s="596"/>
      <c r="N88" s="597"/>
      <c r="O88" s="581">
        <f t="shared" si="52"/>
        <v>0</v>
      </c>
    </row>
    <row r="89" spans="1:16" ht="30" customHeight="1">
      <c r="A89" s="2978" t="s">
        <v>427</v>
      </c>
      <c r="B89" s="3008" t="s">
        <v>291</v>
      </c>
      <c r="C89" s="3008"/>
      <c r="D89" s="598"/>
      <c r="E89" s="599">
        <f>E92+E94+E90</f>
        <v>105000</v>
      </c>
      <c r="F89" s="599">
        <f>F92+F94+F90</f>
        <v>333712</v>
      </c>
      <c r="G89" s="599">
        <f>SUM(G92,G94,G90)</f>
        <v>320822</v>
      </c>
      <c r="H89" s="599">
        <f>SUM(H92,H94,H90)</f>
        <v>71822</v>
      </c>
      <c r="I89" s="599">
        <f t="shared" ref="I89" si="53">SUM(I92,I94,I90)</f>
        <v>71822</v>
      </c>
      <c r="J89" s="599">
        <f>SUM(J92,J94,J90)</f>
        <v>33600</v>
      </c>
      <c r="K89" s="599">
        <f>SUM(K92,K94,K90)</f>
        <v>38222</v>
      </c>
      <c r="L89" s="599">
        <v>0</v>
      </c>
      <c r="M89" s="599">
        <v>0</v>
      </c>
      <c r="N89" s="604">
        <f>SUM(N90,N92,N94)</f>
        <v>249000</v>
      </c>
      <c r="O89" s="600">
        <f t="shared" si="48"/>
        <v>0.96137387927314566</v>
      </c>
    </row>
    <row r="90" spans="1:16" ht="21.75" customHeight="1">
      <c r="A90" s="2979"/>
      <c r="B90" s="3001" t="s">
        <v>428</v>
      </c>
      <c r="C90" s="3004" t="s">
        <v>298</v>
      </c>
      <c r="D90" s="573" t="s">
        <v>457</v>
      </c>
      <c r="E90" s="574">
        <f>SUM(E91)</f>
        <v>50000</v>
      </c>
      <c r="F90" s="574">
        <f>SUM(F91)</f>
        <v>249000</v>
      </c>
      <c r="G90" s="575">
        <f>SUM(H90,N90)</f>
        <v>249000</v>
      </c>
      <c r="H90" s="575">
        <v>0</v>
      </c>
      <c r="I90" s="575">
        <v>0</v>
      </c>
      <c r="J90" s="575">
        <v>0</v>
      </c>
      <c r="K90" s="575">
        <v>0</v>
      </c>
      <c r="L90" s="575">
        <v>0</v>
      </c>
      <c r="M90" s="575">
        <v>0</v>
      </c>
      <c r="N90" s="576">
        <f>SUM(N91)</f>
        <v>249000</v>
      </c>
      <c r="O90" s="577">
        <f t="shared" si="48"/>
        <v>1</v>
      </c>
      <c r="P90" s="572"/>
    </row>
    <row r="91" spans="1:16" ht="12.75">
      <c r="A91" s="2979"/>
      <c r="B91" s="3002"/>
      <c r="C91" s="3005"/>
      <c r="D91" s="578" t="s">
        <v>484</v>
      </c>
      <c r="E91" s="579">
        <v>50000</v>
      </c>
      <c r="F91" s="579">
        <v>249000</v>
      </c>
      <c r="G91" s="541">
        <f>H91+N91</f>
        <v>249000</v>
      </c>
      <c r="H91" s="541"/>
      <c r="I91" s="541"/>
      <c r="J91" s="541"/>
      <c r="K91" s="541"/>
      <c r="L91" s="596"/>
      <c r="M91" s="596"/>
      <c r="N91" s="580">
        <v>249000</v>
      </c>
      <c r="O91" s="581">
        <f t="shared" si="48"/>
        <v>1</v>
      </c>
    </row>
    <row r="92" spans="1:16" ht="36" customHeight="1">
      <c r="A92" s="2979"/>
      <c r="B92" s="3001" t="s">
        <v>429</v>
      </c>
      <c r="C92" s="3004" t="s">
        <v>302</v>
      </c>
      <c r="D92" s="573" t="s">
        <v>457</v>
      </c>
      <c r="E92" s="574">
        <f>SUM(E93:E93)</f>
        <v>25000</v>
      </c>
      <c r="F92" s="574">
        <f>SUM(F93)</f>
        <v>25000</v>
      </c>
      <c r="G92" s="575">
        <f t="shared" ref="G92:G94" si="54">SUM(H92,N92)</f>
        <v>22989</v>
      </c>
      <c r="H92" s="575">
        <f t="shared" ref="H92:H94" si="55">SUM(I92,L92,M92)</f>
        <v>22989</v>
      </c>
      <c r="I92" s="575">
        <f t="shared" ref="I92:I94" si="56">SUM(J92:K92)</f>
        <v>22989</v>
      </c>
      <c r="J92" s="575">
        <v>0</v>
      </c>
      <c r="K92" s="575">
        <f>SUM(K93)</f>
        <v>22989</v>
      </c>
      <c r="L92" s="575">
        <v>0</v>
      </c>
      <c r="M92" s="575">
        <v>0</v>
      </c>
      <c r="N92" s="576">
        <v>0</v>
      </c>
      <c r="O92" s="577">
        <f t="shared" si="48"/>
        <v>0.91956000000000004</v>
      </c>
      <c r="P92" s="572"/>
    </row>
    <row r="93" spans="1:16" ht="24.75" customHeight="1">
      <c r="A93" s="2979"/>
      <c r="B93" s="3003"/>
      <c r="C93" s="3006"/>
      <c r="D93" s="578" t="s">
        <v>485</v>
      </c>
      <c r="E93" s="579">
        <v>25000</v>
      </c>
      <c r="F93" s="579">
        <v>25000</v>
      </c>
      <c r="G93" s="541">
        <f>H93+N93</f>
        <v>22989</v>
      </c>
      <c r="H93" s="541">
        <f>I93+L93+M93</f>
        <v>22989</v>
      </c>
      <c r="I93" s="541">
        <f>J93+K93</f>
        <v>22989</v>
      </c>
      <c r="J93" s="541"/>
      <c r="K93" s="541">
        <v>22989</v>
      </c>
      <c r="L93" s="596"/>
      <c r="M93" s="596"/>
      <c r="N93" s="597"/>
      <c r="O93" s="581">
        <f t="shared" si="48"/>
        <v>0.91956000000000004</v>
      </c>
    </row>
    <row r="94" spans="1:16" ht="22.5" customHeight="1">
      <c r="A94" s="2979"/>
      <c r="B94" s="3001" t="s">
        <v>430</v>
      </c>
      <c r="C94" s="3004" t="s">
        <v>53</v>
      </c>
      <c r="D94" s="602" t="s">
        <v>457</v>
      </c>
      <c r="E94" s="586">
        <f>SUM(E95:E96)</f>
        <v>30000</v>
      </c>
      <c r="F94" s="586">
        <f>SUM(F95:F96)</f>
        <v>59712</v>
      </c>
      <c r="G94" s="587">
        <f t="shared" si="54"/>
        <v>48833</v>
      </c>
      <c r="H94" s="587">
        <f t="shared" si="55"/>
        <v>48833</v>
      </c>
      <c r="I94" s="587">
        <f t="shared" si="56"/>
        <v>48833</v>
      </c>
      <c r="J94" s="587">
        <f>SUM(J95:J96)</f>
        <v>33600</v>
      </c>
      <c r="K94" s="587">
        <f>SUM(K95:K96)</f>
        <v>15233</v>
      </c>
      <c r="L94" s="587">
        <v>0</v>
      </c>
      <c r="M94" s="587">
        <v>0</v>
      </c>
      <c r="N94" s="588">
        <v>0</v>
      </c>
      <c r="O94" s="577">
        <f t="shared" si="48"/>
        <v>0.81780881564844587</v>
      </c>
    </row>
    <row r="95" spans="1:16" ht="12.75">
      <c r="A95" s="2979"/>
      <c r="B95" s="3002"/>
      <c r="C95" s="3005"/>
      <c r="D95" s="582" t="s">
        <v>478</v>
      </c>
      <c r="E95" s="583">
        <v>27200</v>
      </c>
      <c r="F95" s="583">
        <v>39712</v>
      </c>
      <c r="G95" s="584">
        <f>H95+N95</f>
        <v>33600</v>
      </c>
      <c r="H95" s="584">
        <f>I95+L95+M95</f>
        <v>33600</v>
      </c>
      <c r="I95" s="584">
        <f>J95+K95</f>
        <v>33600</v>
      </c>
      <c r="J95" s="584">
        <v>33600</v>
      </c>
      <c r="K95" s="584"/>
      <c r="L95" s="590"/>
      <c r="M95" s="590"/>
      <c r="N95" s="591"/>
      <c r="O95" s="581">
        <f t="shared" si="48"/>
        <v>0.84609186140209514</v>
      </c>
    </row>
    <row r="96" spans="1:16" ht="12.75">
      <c r="A96" s="2980"/>
      <c r="B96" s="3003"/>
      <c r="C96" s="3006"/>
      <c r="D96" s="582" t="s">
        <v>467</v>
      </c>
      <c r="E96" s="583">
        <v>2800</v>
      </c>
      <c r="F96" s="583">
        <v>20000</v>
      </c>
      <c r="G96" s="584">
        <f>H96+N96</f>
        <v>15233</v>
      </c>
      <c r="H96" s="584">
        <f>I96+L96+M96</f>
        <v>15233</v>
      </c>
      <c r="I96" s="584">
        <f>J96+K96</f>
        <v>15233</v>
      </c>
      <c r="J96" s="584"/>
      <c r="K96" s="584">
        <v>15233</v>
      </c>
      <c r="L96" s="590"/>
      <c r="M96" s="590"/>
      <c r="N96" s="591"/>
      <c r="O96" s="581">
        <f t="shared" si="48"/>
        <v>0.76165000000000005</v>
      </c>
    </row>
    <row r="97" spans="1:16" ht="30" customHeight="1">
      <c r="A97" s="2978" t="s">
        <v>431</v>
      </c>
      <c r="B97" s="2999" t="s">
        <v>316</v>
      </c>
      <c r="C97" s="3000"/>
      <c r="D97" s="598"/>
      <c r="E97" s="599">
        <f>SUM(E98)</f>
        <v>2000</v>
      </c>
      <c r="F97" s="599">
        <v>0</v>
      </c>
      <c r="G97" s="599">
        <v>0</v>
      </c>
      <c r="H97" s="599">
        <v>0</v>
      </c>
      <c r="I97" s="599">
        <v>0</v>
      </c>
      <c r="J97" s="599">
        <v>0</v>
      </c>
      <c r="K97" s="599">
        <v>0</v>
      </c>
      <c r="L97" s="599">
        <v>0</v>
      </c>
      <c r="M97" s="599">
        <v>0</v>
      </c>
      <c r="N97" s="604">
        <v>0</v>
      </c>
      <c r="O97" s="605"/>
    </row>
    <row r="98" spans="1:16" ht="28.5" customHeight="1">
      <c r="A98" s="2979"/>
      <c r="B98" s="3001" t="s">
        <v>432</v>
      </c>
      <c r="C98" s="3004" t="s">
        <v>433</v>
      </c>
      <c r="D98" s="573" t="s">
        <v>457</v>
      </c>
      <c r="E98" s="574">
        <f>SUM(E99:E101)</f>
        <v>2000</v>
      </c>
      <c r="F98" s="574">
        <v>0</v>
      </c>
      <c r="G98" s="574">
        <v>0</v>
      </c>
      <c r="H98" s="575">
        <v>0</v>
      </c>
      <c r="I98" s="575">
        <v>0</v>
      </c>
      <c r="J98" s="575">
        <v>0</v>
      </c>
      <c r="K98" s="575">
        <v>0</v>
      </c>
      <c r="L98" s="575">
        <v>0</v>
      </c>
      <c r="M98" s="575">
        <v>0</v>
      </c>
      <c r="N98" s="576">
        <v>0</v>
      </c>
      <c r="O98" s="606"/>
      <c r="P98" s="572"/>
    </row>
    <row r="99" spans="1:16" ht="12.75">
      <c r="A99" s="2979"/>
      <c r="B99" s="3002"/>
      <c r="C99" s="3005"/>
      <c r="D99" s="578" t="s">
        <v>479</v>
      </c>
      <c r="E99" s="579">
        <v>260</v>
      </c>
      <c r="F99" s="579">
        <v>0</v>
      </c>
      <c r="G99" s="541">
        <v>0</v>
      </c>
      <c r="H99" s="596"/>
      <c r="I99" s="596"/>
      <c r="J99" s="596"/>
      <c r="K99" s="596"/>
      <c r="L99" s="596"/>
      <c r="M99" s="596"/>
      <c r="N99" s="597"/>
      <c r="O99" s="607"/>
    </row>
    <row r="100" spans="1:16" ht="12.75">
      <c r="A100" s="2979"/>
      <c r="B100" s="3002"/>
      <c r="C100" s="3005"/>
      <c r="D100" s="578" t="s">
        <v>478</v>
      </c>
      <c r="E100" s="579">
        <v>1240</v>
      </c>
      <c r="F100" s="579">
        <v>0</v>
      </c>
      <c r="G100" s="541">
        <v>0</v>
      </c>
      <c r="H100" s="596"/>
      <c r="I100" s="596"/>
      <c r="J100" s="596"/>
      <c r="K100" s="596"/>
      <c r="L100" s="596"/>
      <c r="M100" s="596"/>
      <c r="N100" s="597"/>
      <c r="O100" s="607"/>
    </row>
    <row r="101" spans="1:16" ht="12.75">
      <c r="A101" s="2980"/>
      <c r="B101" s="3003"/>
      <c r="C101" s="3006"/>
      <c r="D101" s="578" t="s">
        <v>463</v>
      </c>
      <c r="E101" s="579">
        <v>500</v>
      </c>
      <c r="F101" s="579">
        <v>0</v>
      </c>
      <c r="G101" s="541">
        <v>0</v>
      </c>
      <c r="H101" s="596"/>
      <c r="I101" s="596"/>
      <c r="J101" s="596"/>
      <c r="K101" s="596"/>
      <c r="L101" s="596"/>
      <c r="M101" s="596"/>
      <c r="N101" s="597"/>
      <c r="O101" s="607"/>
    </row>
    <row r="102" spans="1:16" ht="30" customHeight="1">
      <c r="A102" s="2978" t="s">
        <v>434</v>
      </c>
      <c r="B102" s="3008" t="s">
        <v>335</v>
      </c>
      <c r="C102" s="3008"/>
      <c r="D102" s="569"/>
      <c r="E102" s="570">
        <f>SUM(E103)</f>
        <v>784000</v>
      </c>
      <c r="F102" s="570">
        <f>SUM(F103)</f>
        <v>1538900</v>
      </c>
      <c r="G102" s="570">
        <f>H102+N102</f>
        <v>1485530</v>
      </c>
      <c r="H102" s="570">
        <f>I102+L102+M102</f>
        <v>1485530</v>
      </c>
      <c r="I102" s="570">
        <f>J102+K102</f>
        <v>1484604</v>
      </c>
      <c r="J102" s="570">
        <f>SUM(J103)</f>
        <v>1244860</v>
      </c>
      <c r="K102" s="570">
        <f>SUM(K103)</f>
        <v>239744</v>
      </c>
      <c r="L102" s="570">
        <v>0</v>
      </c>
      <c r="M102" s="570">
        <f>SUM(M103)</f>
        <v>926</v>
      </c>
      <c r="N102" s="570">
        <v>0</v>
      </c>
      <c r="O102" s="571">
        <f t="shared" si="48"/>
        <v>0.96531938397556694</v>
      </c>
    </row>
    <row r="103" spans="1:16" ht="29.25" customHeight="1">
      <c r="A103" s="2979"/>
      <c r="B103" s="3009" t="s">
        <v>435</v>
      </c>
      <c r="C103" s="3004" t="s">
        <v>339</v>
      </c>
      <c r="D103" s="573" t="s">
        <v>457</v>
      </c>
      <c r="E103" s="574">
        <f>SUM(E104:E124)</f>
        <v>784000</v>
      </c>
      <c r="F103" s="574">
        <f>SUM(F104:F124)</f>
        <v>1538900</v>
      </c>
      <c r="G103" s="575">
        <f>SUM(H103,N103)</f>
        <v>1485530</v>
      </c>
      <c r="H103" s="575">
        <f>SUM(I103,L103,M103)</f>
        <v>1485530</v>
      </c>
      <c r="I103" s="575">
        <f>SUM(J103:K103)</f>
        <v>1484604</v>
      </c>
      <c r="J103" s="575">
        <f>SUM(J104:J124)</f>
        <v>1244860</v>
      </c>
      <c r="K103" s="575">
        <f>SUM(K104:K124)</f>
        <v>239744</v>
      </c>
      <c r="L103" s="575">
        <v>0</v>
      </c>
      <c r="M103" s="575">
        <f>SUM(M104:M124)</f>
        <v>926</v>
      </c>
      <c r="N103" s="576">
        <v>0</v>
      </c>
      <c r="O103" s="592">
        <f t="shared" si="48"/>
        <v>0.96531938397556694</v>
      </c>
      <c r="P103" s="572"/>
    </row>
    <row r="104" spans="1:16" ht="12.75">
      <c r="A104" s="2979"/>
      <c r="B104" s="3010"/>
      <c r="C104" s="3005"/>
      <c r="D104" s="578" t="s">
        <v>458</v>
      </c>
      <c r="E104" s="579">
        <v>2860</v>
      </c>
      <c r="F104" s="579">
        <v>926</v>
      </c>
      <c r="G104" s="541">
        <f>H104+N104</f>
        <v>926</v>
      </c>
      <c r="H104" s="541">
        <f>I104+L104+M104</f>
        <v>926</v>
      </c>
      <c r="I104" s="541"/>
      <c r="J104" s="541"/>
      <c r="K104" s="541"/>
      <c r="L104" s="541"/>
      <c r="M104" s="541">
        <v>926</v>
      </c>
      <c r="N104" s="597"/>
      <c r="O104" s="595">
        <f t="shared" si="48"/>
        <v>1</v>
      </c>
    </row>
    <row r="105" spans="1:16" ht="12.75">
      <c r="A105" s="2979"/>
      <c r="B105" s="3010"/>
      <c r="C105" s="3005"/>
      <c r="D105" s="578" t="s">
        <v>459</v>
      </c>
      <c r="E105" s="579">
        <v>463675</v>
      </c>
      <c r="F105" s="579">
        <v>1013523</v>
      </c>
      <c r="G105" s="541">
        <f t="shared" ref="G105:G124" si="57">H105+N105</f>
        <v>976228</v>
      </c>
      <c r="H105" s="541">
        <f t="shared" ref="H105:H124" si="58">I105+L105+M105</f>
        <v>976228</v>
      </c>
      <c r="I105" s="541">
        <f t="shared" ref="I105:I124" si="59">J105+K105</f>
        <v>976228</v>
      </c>
      <c r="J105" s="541">
        <v>976228</v>
      </c>
      <c r="K105" s="541"/>
      <c r="L105" s="541"/>
      <c r="M105" s="541"/>
      <c r="N105" s="597"/>
      <c r="O105" s="595">
        <f t="shared" si="48"/>
        <v>0.96320261109022687</v>
      </c>
    </row>
    <row r="106" spans="1:16" ht="12.75">
      <c r="A106" s="2979"/>
      <c r="B106" s="3010"/>
      <c r="C106" s="3005"/>
      <c r="D106" s="578" t="s">
        <v>460</v>
      </c>
      <c r="E106" s="579">
        <v>75655</v>
      </c>
      <c r="F106" s="579">
        <v>73966</v>
      </c>
      <c r="G106" s="541">
        <f t="shared" si="57"/>
        <v>73965</v>
      </c>
      <c r="H106" s="541">
        <f t="shared" si="58"/>
        <v>73965</v>
      </c>
      <c r="I106" s="541">
        <f t="shared" si="59"/>
        <v>73965</v>
      </c>
      <c r="J106" s="541">
        <v>73965</v>
      </c>
      <c r="K106" s="541"/>
      <c r="L106" s="541"/>
      <c r="M106" s="541"/>
      <c r="N106" s="597"/>
      <c r="O106" s="595">
        <f t="shared" si="48"/>
        <v>0.99998648027472081</v>
      </c>
    </row>
    <row r="107" spans="1:16" ht="12.75">
      <c r="A107" s="2979"/>
      <c r="B107" s="3010"/>
      <c r="C107" s="3005"/>
      <c r="D107" s="578" t="s">
        <v>461</v>
      </c>
      <c r="E107" s="579">
        <v>90578</v>
      </c>
      <c r="F107" s="579">
        <v>180108</v>
      </c>
      <c r="G107" s="541">
        <f t="shared" si="57"/>
        <v>173445</v>
      </c>
      <c r="H107" s="541">
        <f t="shared" si="58"/>
        <v>173445</v>
      </c>
      <c r="I107" s="541">
        <f t="shared" si="59"/>
        <v>173445</v>
      </c>
      <c r="J107" s="541">
        <v>173445</v>
      </c>
      <c r="K107" s="541"/>
      <c r="L107" s="541"/>
      <c r="M107" s="541"/>
      <c r="N107" s="597"/>
      <c r="O107" s="595">
        <f t="shared" si="48"/>
        <v>0.96300553001532418</v>
      </c>
    </row>
    <row r="108" spans="1:16" ht="12.75">
      <c r="A108" s="2979"/>
      <c r="B108" s="3010"/>
      <c r="C108" s="3005"/>
      <c r="D108" s="578" t="s">
        <v>462</v>
      </c>
      <c r="E108" s="579">
        <v>12711</v>
      </c>
      <c r="F108" s="579">
        <v>22156</v>
      </c>
      <c r="G108" s="541">
        <f t="shared" si="57"/>
        <v>20222</v>
      </c>
      <c r="H108" s="541">
        <f t="shared" si="58"/>
        <v>20222</v>
      </c>
      <c r="I108" s="541">
        <f t="shared" si="59"/>
        <v>20222</v>
      </c>
      <c r="J108" s="541">
        <v>20222</v>
      </c>
      <c r="K108" s="541"/>
      <c r="L108" s="541"/>
      <c r="M108" s="541"/>
      <c r="N108" s="597"/>
      <c r="O108" s="595">
        <f t="shared" si="48"/>
        <v>0.91270987542877779</v>
      </c>
    </row>
    <row r="109" spans="1:16" ht="12.75">
      <c r="A109" s="2979"/>
      <c r="B109" s="3010"/>
      <c r="C109" s="3005"/>
      <c r="D109" s="578" t="s">
        <v>473</v>
      </c>
      <c r="E109" s="579">
        <v>3900</v>
      </c>
      <c r="F109" s="579">
        <v>231</v>
      </c>
      <c r="G109" s="541">
        <f t="shared" si="57"/>
        <v>179</v>
      </c>
      <c r="H109" s="541">
        <f t="shared" si="58"/>
        <v>179</v>
      </c>
      <c r="I109" s="541">
        <f t="shared" si="59"/>
        <v>179</v>
      </c>
      <c r="J109" s="541"/>
      <c r="K109" s="541">
        <v>179</v>
      </c>
      <c r="L109" s="541"/>
      <c r="M109" s="541"/>
      <c r="N109" s="597"/>
      <c r="O109" s="595">
        <f t="shared" si="48"/>
        <v>0.77489177489177485</v>
      </c>
    </row>
    <row r="110" spans="1:16" ht="12.75">
      <c r="A110" s="2979"/>
      <c r="B110" s="3010"/>
      <c r="C110" s="3005"/>
      <c r="D110" s="578" t="s">
        <v>478</v>
      </c>
      <c r="E110" s="579"/>
      <c r="F110" s="579">
        <v>1000</v>
      </c>
      <c r="G110" s="541"/>
      <c r="H110" s="541"/>
      <c r="I110" s="541"/>
      <c r="J110" s="541">
        <v>1000</v>
      </c>
      <c r="K110" s="541"/>
      <c r="L110" s="541"/>
      <c r="M110" s="541"/>
      <c r="N110" s="597"/>
      <c r="O110" s="595"/>
    </row>
    <row r="111" spans="1:16" ht="12.75">
      <c r="A111" s="2979"/>
      <c r="B111" s="3010"/>
      <c r="C111" s="3005"/>
      <c r="D111" s="578" t="s">
        <v>463</v>
      </c>
      <c r="E111" s="579">
        <v>23899</v>
      </c>
      <c r="F111" s="579">
        <v>95544</v>
      </c>
      <c r="G111" s="541">
        <f t="shared" si="57"/>
        <v>95509</v>
      </c>
      <c r="H111" s="541">
        <f t="shared" si="58"/>
        <v>95509</v>
      </c>
      <c r="I111" s="541">
        <f t="shared" si="59"/>
        <v>95509</v>
      </c>
      <c r="J111" s="541"/>
      <c r="K111" s="541">
        <v>95509</v>
      </c>
      <c r="L111" s="541"/>
      <c r="M111" s="541"/>
      <c r="N111" s="597"/>
      <c r="O111" s="595">
        <f t="shared" si="48"/>
        <v>0.99963367663066227</v>
      </c>
    </row>
    <row r="112" spans="1:16" ht="12.75">
      <c r="A112" s="2979"/>
      <c r="B112" s="3010"/>
      <c r="C112" s="3005"/>
      <c r="D112" s="578" t="s">
        <v>480</v>
      </c>
      <c r="E112" s="579">
        <v>5500</v>
      </c>
      <c r="F112" s="579">
        <v>5500</v>
      </c>
      <c r="G112" s="541">
        <f t="shared" si="57"/>
        <v>4774</v>
      </c>
      <c r="H112" s="541">
        <f t="shared" si="58"/>
        <v>4774</v>
      </c>
      <c r="I112" s="541">
        <f t="shared" si="59"/>
        <v>4774</v>
      </c>
      <c r="J112" s="541"/>
      <c r="K112" s="541">
        <v>4774</v>
      </c>
      <c r="L112" s="541"/>
      <c r="M112" s="541"/>
      <c r="N112" s="597"/>
      <c r="O112" s="595">
        <f t="shared" si="48"/>
        <v>0.86799999999999999</v>
      </c>
    </row>
    <row r="113" spans="1:15" ht="12.75">
      <c r="A113" s="2979"/>
      <c r="B113" s="3010"/>
      <c r="C113" s="3005"/>
      <c r="D113" s="578" t="s">
        <v>483</v>
      </c>
      <c r="E113" s="579">
        <v>1500</v>
      </c>
      <c r="F113" s="579">
        <v>5000</v>
      </c>
      <c r="G113" s="541">
        <f t="shared" si="57"/>
        <v>4973</v>
      </c>
      <c r="H113" s="541">
        <f t="shared" si="58"/>
        <v>4973</v>
      </c>
      <c r="I113" s="541">
        <f t="shared" si="59"/>
        <v>4973</v>
      </c>
      <c r="J113" s="541"/>
      <c r="K113" s="541">
        <v>4973</v>
      </c>
      <c r="L113" s="541"/>
      <c r="M113" s="541"/>
      <c r="N113" s="597"/>
      <c r="O113" s="595">
        <f t="shared" si="48"/>
        <v>0.99460000000000004</v>
      </c>
    </row>
    <row r="114" spans="1:15" ht="12.75">
      <c r="A114" s="2979"/>
      <c r="B114" s="3010"/>
      <c r="C114" s="3005"/>
      <c r="D114" s="578" t="s">
        <v>464</v>
      </c>
      <c r="E114" s="579">
        <v>11890</v>
      </c>
      <c r="F114" s="579">
        <v>12500</v>
      </c>
      <c r="G114" s="541">
        <f t="shared" si="57"/>
        <v>12169</v>
      </c>
      <c r="H114" s="541">
        <f t="shared" si="58"/>
        <v>12169</v>
      </c>
      <c r="I114" s="541">
        <f t="shared" si="59"/>
        <v>12169</v>
      </c>
      <c r="J114" s="541"/>
      <c r="K114" s="541">
        <v>12169</v>
      </c>
      <c r="L114" s="541"/>
      <c r="M114" s="541"/>
      <c r="N114" s="597"/>
      <c r="O114" s="595">
        <f t="shared" si="48"/>
        <v>0.97352000000000005</v>
      </c>
    </row>
    <row r="115" spans="1:15" ht="12.75">
      <c r="A115" s="2979"/>
      <c r="B115" s="3010"/>
      <c r="C115" s="3005"/>
      <c r="D115" s="578" t="s">
        <v>465</v>
      </c>
      <c r="E115" s="579">
        <v>5965</v>
      </c>
      <c r="F115" s="579">
        <v>11250</v>
      </c>
      <c r="G115" s="541">
        <f t="shared" si="57"/>
        <v>10824</v>
      </c>
      <c r="H115" s="541">
        <f t="shared" si="58"/>
        <v>10824</v>
      </c>
      <c r="I115" s="541">
        <f t="shared" si="59"/>
        <v>10824</v>
      </c>
      <c r="J115" s="541"/>
      <c r="K115" s="541">
        <v>10824</v>
      </c>
      <c r="L115" s="541"/>
      <c r="M115" s="541"/>
      <c r="N115" s="597"/>
      <c r="O115" s="595">
        <f t="shared" si="48"/>
        <v>0.96213333333333328</v>
      </c>
    </row>
    <row r="116" spans="1:15" ht="12.75">
      <c r="A116" s="2979"/>
      <c r="B116" s="3010"/>
      <c r="C116" s="3005"/>
      <c r="D116" s="578" t="s">
        <v>466</v>
      </c>
      <c r="E116" s="579">
        <v>500</v>
      </c>
      <c r="F116" s="579">
        <v>437</v>
      </c>
      <c r="G116" s="541">
        <f t="shared" si="57"/>
        <v>436</v>
      </c>
      <c r="H116" s="541">
        <f t="shared" si="58"/>
        <v>436</v>
      </c>
      <c r="I116" s="541">
        <f t="shared" si="59"/>
        <v>436</v>
      </c>
      <c r="J116" s="541"/>
      <c r="K116" s="541">
        <v>436</v>
      </c>
      <c r="L116" s="541"/>
      <c r="M116" s="541"/>
      <c r="N116" s="597"/>
      <c r="O116" s="595">
        <f t="shared" si="48"/>
        <v>0.99771167048054921</v>
      </c>
    </row>
    <row r="117" spans="1:15" ht="12.75">
      <c r="A117" s="2979"/>
      <c r="B117" s="3010"/>
      <c r="C117" s="3005"/>
      <c r="D117" s="578" t="s">
        <v>467</v>
      </c>
      <c r="E117" s="579">
        <v>45804</v>
      </c>
      <c r="F117" s="579">
        <v>54540</v>
      </c>
      <c r="G117" s="541">
        <f t="shared" si="57"/>
        <v>52317</v>
      </c>
      <c r="H117" s="541">
        <f t="shared" si="58"/>
        <v>52317</v>
      </c>
      <c r="I117" s="541">
        <f t="shared" si="59"/>
        <v>52317</v>
      </c>
      <c r="J117" s="541"/>
      <c r="K117" s="541">
        <v>52317</v>
      </c>
      <c r="L117" s="541"/>
      <c r="M117" s="541"/>
      <c r="N117" s="597"/>
      <c r="O117" s="595">
        <f t="shared" si="48"/>
        <v>0.95924092409240924</v>
      </c>
    </row>
    <row r="118" spans="1:15" ht="12.75">
      <c r="A118" s="2979"/>
      <c r="B118" s="3010"/>
      <c r="C118" s="3005"/>
      <c r="D118" s="578" t="s">
        <v>468</v>
      </c>
      <c r="E118" s="579">
        <v>3850</v>
      </c>
      <c r="F118" s="579">
        <v>4386</v>
      </c>
      <c r="G118" s="541">
        <f t="shared" si="57"/>
        <v>4328</v>
      </c>
      <c r="H118" s="541">
        <f t="shared" si="58"/>
        <v>4328</v>
      </c>
      <c r="I118" s="541">
        <f t="shared" si="59"/>
        <v>4328</v>
      </c>
      <c r="J118" s="541"/>
      <c r="K118" s="541">
        <v>4328</v>
      </c>
      <c r="L118" s="541"/>
      <c r="M118" s="541"/>
      <c r="N118" s="597"/>
      <c r="O118" s="595">
        <f t="shared" si="48"/>
        <v>0.98677610579115371</v>
      </c>
    </row>
    <row r="119" spans="1:15" ht="12.75">
      <c r="A119" s="2979"/>
      <c r="B119" s="3010"/>
      <c r="C119" s="3005"/>
      <c r="D119" s="582" t="s">
        <v>477</v>
      </c>
      <c r="E119" s="583">
        <v>4500</v>
      </c>
      <c r="F119" s="583">
        <v>3940</v>
      </c>
      <c r="G119" s="541">
        <f t="shared" si="57"/>
        <v>3814</v>
      </c>
      <c r="H119" s="541">
        <f t="shared" si="58"/>
        <v>3814</v>
      </c>
      <c r="I119" s="541">
        <f t="shared" si="59"/>
        <v>3814</v>
      </c>
      <c r="J119" s="584"/>
      <c r="K119" s="584">
        <v>3814</v>
      </c>
      <c r="L119" s="584"/>
      <c r="M119" s="584"/>
      <c r="N119" s="591"/>
      <c r="O119" s="595">
        <f t="shared" si="48"/>
        <v>0.96802030456852795</v>
      </c>
    </row>
    <row r="120" spans="1:15" ht="12.75">
      <c r="A120" s="2979"/>
      <c r="B120" s="3010"/>
      <c r="C120" s="3005"/>
      <c r="D120" s="582" t="s">
        <v>486</v>
      </c>
      <c r="E120" s="583"/>
      <c r="F120" s="583">
        <v>2307</v>
      </c>
      <c r="G120" s="541">
        <f t="shared" si="57"/>
        <v>2221</v>
      </c>
      <c r="H120" s="541">
        <f t="shared" si="58"/>
        <v>2221</v>
      </c>
      <c r="I120" s="541">
        <f t="shared" si="59"/>
        <v>2221</v>
      </c>
      <c r="J120" s="584"/>
      <c r="K120" s="584">
        <v>2221</v>
      </c>
      <c r="L120" s="584"/>
      <c r="M120" s="584"/>
      <c r="N120" s="591"/>
      <c r="O120" s="595">
        <f t="shared" si="48"/>
        <v>0.96272214997832684</v>
      </c>
    </row>
    <row r="121" spans="1:15" ht="12.75">
      <c r="A121" s="2979"/>
      <c r="B121" s="3010"/>
      <c r="C121" s="3005"/>
      <c r="D121" s="582" t="s">
        <v>469</v>
      </c>
      <c r="E121" s="583">
        <v>21986</v>
      </c>
      <c r="F121" s="583">
        <v>21986</v>
      </c>
      <c r="G121" s="541">
        <f t="shared" si="57"/>
        <v>20955</v>
      </c>
      <c r="H121" s="541">
        <f t="shared" si="58"/>
        <v>20955</v>
      </c>
      <c r="I121" s="541">
        <f t="shared" si="59"/>
        <v>20955</v>
      </c>
      <c r="J121" s="584"/>
      <c r="K121" s="584">
        <v>20955</v>
      </c>
      <c r="L121" s="584"/>
      <c r="M121" s="584"/>
      <c r="N121" s="591"/>
      <c r="O121" s="595">
        <f t="shared" si="48"/>
        <v>0.95310652233239335</v>
      </c>
    </row>
    <row r="122" spans="1:15" ht="12.75">
      <c r="A122" s="2979"/>
      <c r="B122" s="3010"/>
      <c r="C122" s="3005"/>
      <c r="D122" s="582" t="s">
        <v>470</v>
      </c>
      <c r="E122" s="583">
        <v>1719</v>
      </c>
      <c r="F122" s="583">
        <v>2392</v>
      </c>
      <c r="G122" s="541">
        <f t="shared" si="57"/>
        <v>2391</v>
      </c>
      <c r="H122" s="541">
        <f t="shared" si="58"/>
        <v>2391</v>
      </c>
      <c r="I122" s="541">
        <f t="shared" si="59"/>
        <v>2391</v>
      </c>
      <c r="J122" s="584"/>
      <c r="K122" s="584">
        <v>2391</v>
      </c>
      <c r="L122" s="584"/>
      <c r="M122" s="584"/>
      <c r="N122" s="591"/>
      <c r="O122" s="595">
        <f t="shared" si="48"/>
        <v>0.99958193979933108</v>
      </c>
    </row>
    <row r="123" spans="1:15" ht="12.75">
      <c r="A123" s="2979"/>
      <c r="B123" s="3010"/>
      <c r="C123" s="3005"/>
      <c r="D123" s="582" t="s">
        <v>487</v>
      </c>
      <c r="E123" s="583">
        <v>4508</v>
      </c>
      <c r="F123" s="583">
        <v>1708</v>
      </c>
      <c r="G123" s="541">
        <f t="shared" si="57"/>
        <v>1687</v>
      </c>
      <c r="H123" s="541">
        <f t="shared" si="58"/>
        <v>1687</v>
      </c>
      <c r="I123" s="541">
        <f t="shared" si="59"/>
        <v>1687</v>
      </c>
      <c r="J123" s="584"/>
      <c r="K123" s="584">
        <v>1687</v>
      </c>
      <c r="L123" s="584"/>
      <c r="M123" s="584"/>
      <c r="N123" s="591"/>
      <c r="O123" s="595">
        <f t="shared" si="48"/>
        <v>0.98770491803278693</v>
      </c>
    </row>
    <row r="124" spans="1:15" ht="13.5" thickBot="1">
      <c r="A124" s="3007"/>
      <c r="B124" s="3010"/>
      <c r="C124" s="3005"/>
      <c r="D124" s="582" t="s">
        <v>482</v>
      </c>
      <c r="E124" s="583">
        <v>3000</v>
      </c>
      <c r="F124" s="583">
        <v>25500</v>
      </c>
      <c r="G124" s="541">
        <f t="shared" si="57"/>
        <v>23167</v>
      </c>
      <c r="H124" s="541">
        <f t="shared" si="58"/>
        <v>23167</v>
      </c>
      <c r="I124" s="541">
        <f t="shared" si="59"/>
        <v>23167</v>
      </c>
      <c r="J124" s="584"/>
      <c r="K124" s="584">
        <v>23167</v>
      </c>
      <c r="L124" s="584"/>
      <c r="M124" s="584"/>
      <c r="N124" s="591"/>
      <c r="O124" s="595">
        <f t="shared" si="48"/>
        <v>0.90850980392156866</v>
      </c>
    </row>
    <row r="125" spans="1:15" ht="35.1" customHeight="1" thickBot="1">
      <c r="A125" s="2995" t="s">
        <v>488</v>
      </c>
      <c r="B125" s="2996"/>
      <c r="C125" s="2996"/>
      <c r="D125" s="608"/>
      <c r="E125" s="609">
        <f>SUM(E7,E30,E47,E57,E89,E102,E85,E97,E41,E81)</f>
        <v>57109000</v>
      </c>
      <c r="F125" s="609">
        <f>SUM(F7,F30,F47,F57,F89,F102,F85,F97,F41,F81)</f>
        <v>60768477</v>
      </c>
      <c r="G125" s="609">
        <f t="shared" ref="G125:N125" si="60">SUM(G7,G30,G41,G47,G57,G81,G85,G89,G97,G102)</f>
        <v>57612993</v>
      </c>
      <c r="H125" s="609">
        <f t="shared" si="60"/>
        <v>57363993</v>
      </c>
      <c r="I125" s="609">
        <f t="shared" si="60"/>
        <v>5482662</v>
      </c>
      <c r="J125" s="609">
        <f t="shared" si="60"/>
        <v>2356134</v>
      </c>
      <c r="K125" s="609">
        <f t="shared" si="60"/>
        <v>3126528</v>
      </c>
      <c r="L125" s="609">
        <f t="shared" si="60"/>
        <v>51873202</v>
      </c>
      <c r="M125" s="609">
        <f t="shared" si="60"/>
        <v>8129</v>
      </c>
      <c r="N125" s="609">
        <f t="shared" si="60"/>
        <v>249000</v>
      </c>
      <c r="O125" s="610">
        <f t="shared" si="48"/>
        <v>0.94807366984036801</v>
      </c>
    </row>
    <row r="126" spans="1:15" ht="12.75">
      <c r="A126" s="611"/>
      <c r="B126" s="612"/>
      <c r="E126" s="613"/>
      <c r="F126" s="613"/>
      <c r="G126" s="613">
        <f>H126+N126</f>
        <v>57612992.420000002</v>
      </c>
      <c r="H126" s="613">
        <f>I126+L126+M126</f>
        <v>57363992.420000002</v>
      </c>
      <c r="I126" s="613">
        <f>J126+K126</f>
        <v>5482661.4700000007</v>
      </c>
      <c r="J126" s="614">
        <v>2356133.58</v>
      </c>
      <c r="K126" s="614">
        <v>3126527.89</v>
      </c>
      <c r="L126" s="613">
        <v>51873202.18</v>
      </c>
      <c r="M126" s="613">
        <v>8128.77</v>
      </c>
      <c r="N126" s="613">
        <v>249000</v>
      </c>
      <c r="O126" s="613"/>
    </row>
    <row r="127" spans="1:15" ht="12.75">
      <c r="A127" s="611"/>
      <c r="B127" s="612"/>
      <c r="G127" s="572"/>
      <c r="H127" s="572">
        <f>SUM(I125,L125,M125)</f>
        <v>57363993</v>
      </c>
      <c r="I127" s="572">
        <f>SUM(J125:K125)</f>
        <v>5482662</v>
      </c>
      <c r="J127" s="572"/>
      <c r="K127" s="572"/>
      <c r="L127" s="572"/>
      <c r="M127" s="572"/>
      <c r="N127" s="572"/>
    </row>
    <row r="128" spans="1:15" ht="12.75">
      <c r="A128" s="611"/>
      <c r="B128" s="612"/>
      <c r="G128" s="572">
        <f>SUM(N125,H125)</f>
        <v>57612993</v>
      </c>
      <c r="H128" s="572"/>
      <c r="I128" s="572"/>
      <c r="J128" s="572"/>
      <c r="K128" s="613"/>
      <c r="L128" s="572"/>
      <c r="M128" s="572"/>
      <c r="N128" s="572"/>
    </row>
    <row r="129" spans="1:14" ht="12.75">
      <c r="A129" s="611"/>
      <c r="B129" s="612"/>
      <c r="G129" s="572"/>
      <c r="H129" s="572"/>
      <c r="I129" s="572"/>
      <c r="J129" s="572"/>
      <c r="K129" s="572"/>
      <c r="L129" s="572"/>
      <c r="M129" s="572"/>
      <c r="N129" s="572"/>
    </row>
    <row r="130" spans="1:14" ht="12.75">
      <c r="A130" s="611"/>
      <c r="B130" s="612"/>
      <c r="G130" s="572">
        <f>SUM(H125,N125)</f>
        <v>57612993</v>
      </c>
      <c r="H130" s="572"/>
      <c r="I130" s="572"/>
      <c r="J130" s="572"/>
      <c r="K130" s="613"/>
      <c r="L130" s="572"/>
      <c r="M130" s="572"/>
      <c r="N130" s="572"/>
    </row>
    <row r="131" spans="1:14" ht="12.75">
      <c r="A131" s="2997"/>
      <c r="B131" s="2998"/>
      <c r="C131" s="2998"/>
      <c r="D131" s="2998"/>
      <c r="E131" s="2998"/>
      <c r="F131" s="2998"/>
      <c r="G131" s="2998"/>
      <c r="H131" s="2998"/>
      <c r="I131" s="2998"/>
      <c r="J131" s="2998"/>
      <c r="K131" s="2998"/>
      <c r="L131" s="2998"/>
      <c r="M131" s="2998"/>
      <c r="N131" s="2998"/>
    </row>
    <row r="132" spans="1:14" ht="12.75">
      <c r="A132" s="611"/>
      <c r="B132" s="612"/>
      <c r="H132" s="572"/>
      <c r="I132" s="572"/>
      <c r="J132" s="572"/>
      <c r="K132" s="572"/>
      <c r="L132" s="572"/>
      <c r="M132" s="572"/>
      <c r="N132" s="572"/>
    </row>
    <row r="133" spans="1:14" ht="12.75">
      <c r="A133" s="611"/>
      <c r="B133" s="612"/>
      <c r="G133" s="572"/>
      <c r="H133" s="572"/>
      <c r="I133" s="572"/>
      <c r="J133" s="572"/>
      <c r="K133" s="572"/>
      <c r="L133" s="572"/>
      <c r="M133" s="572"/>
      <c r="N133" s="572"/>
    </row>
    <row r="134" spans="1:14" ht="12.75">
      <c r="A134" s="611"/>
      <c r="B134" s="612"/>
      <c r="H134" s="572"/>
      <c r="I134" s="572"/>
      <c r="J134" s="572"/>
      <c r="K134" s="572"/>
      <c r="L134" s="572"/>
      <c r="M134" s="572"/>
      <c r="N134" s="572"/>
    </row>
    <row r="135" spans="1:14" ht="12.75">
      <c r="A135" s="611"/>
      <c r="B135" s="612"/>
      <c r="H135" s="572"/>
      <c r="I135" s="572"/>
      <c r="J135" s="572"/>
      <c r="K135" s="572"/>
      <c r="L135" s="572"/>
      <c r="M135" s="572"/>
      <c r="N135" s="572"/>
    </row>
    <row r="136" spans="1:14" ht="12.75">
      <c r="A136" s="611"/>
      <c r="B136" s="612"/>
      <c r="H136" s="572"/>
      <c r="I136" s="572"/>
      <c r="J136" s="572"/>
      <c r="K136" s="572"/>
      <c r="L136" s="572"/>
      <c r="M136" s="572"/>
      <c r="N136" s="572"/>
    </row>
    <row r="137" spans="1:14" ht="12.75">
      <c r="A137" s="611"/>
      <c r="B137" s="612"/>
      <c r="H137" s="572"/>
      <c r="I137" s="572"/>
      <c r="J137" s="572"/>
      <c r="K137" s="572"/>
      <c r="L137" s="572"/>
      <c r="M137" s="572"/>
      <c r="N137" s="572"/>
    </row>
    <row r="138" spans="1:14" ht="12.75">
      <c r="A138" s="611"/>
      <c r="B138" s="612"/>
      <c r="H138" s="572"/>
      <c r="I138" s="572"/>
      <c r="J138" s="572"/>
      <c r="K138" s="572"/>
      <c r="L138" s="572"/>
      <c r="M138" s="572"/>
      <c r="N138" s="572"/>
    </row>
    <row r="139" spans="1:14" ht="12.75">
      <c r="A139" s="615"/>
      <c r="B139" s="612"/>
      <c r="H139" s="572"/>
      <c r="I139" s="572"/>
      <c r="J139" s="572"/>
      <c r="K139" s="572"/>
      <c r="L139" s="572"/>
      <c r="M139" s="572"/>
      <c r="N139" s="572"/>
    </row>
    <row r="140" spans="1:14" ht="12.75">
      <c r="A140" s="615"/>
      <c r="B140" s="612"/>
      <c r="H140" s="572"/>
      <c r="I140" s="572"/>
      <c r="J140" s="572"/>
      <c r="K140" s="572"/>
      <c r="L140" s="572"/>
      <c r="M140" s="572"/>
      <c r="N140" s="572"/>
    </row>
    <row r="141" spans="1:14" ht="12.75">
      <c r="A141" s="615"/>
      <c r="B141" s="612"/>
      <c r="H141" s="572"/>
      <c r="I141" s="572"/>
      <c r="J141" s="572"/>
      <c r="K141" s="572"/>
      <c r="L141" s="572"/>
      <c r="M141" s="572"/>
      <c r="N141" s="572"/>
    </row>
    <row r="142" spans="1:14" ht="12.75">
      <c r="A142" s="615"/>
      <c r="B142" s="612"/>
      <c r="H142" s="572"/>
      <c r="I142" s="572"/>
      <c r="J142" s="572"/>
      <c r="K142" s="572"/>
      <c r="L142" s="572"/>
      <c r="M142" s="572"/>
      <c r="N142" s="572"/>
    </row>
    <row r="143" spans="1:14" ht="12.75">
      <c r="A143" s="615"/>
      <c r="B143" s="612"/>
      <c r="H143" s="572"/>
      <c r="I143" s="572"/>
      <c r="J143" s="572"/>
      <c r="K143" s="572"/>
      <c r="L143" s="572"/>
      <c r="M143" s="572"/>
      <c r="N143" s="572"/>
    </row>
    <row r="144" spans="1:14" ht="12.75">
      <c r="A144" s="615"/>
      <c r="B144" s="612"/>
      <c r="H144" s="572"/>
      <c r="I144" s="572"/>
      <c r="J144" s="572"/>
      <c r="K144" s="572"/>
      <c r="L144" s="572"/>
      <c r="M144" s="572"/>
      <c r="N144" s="572"/>
    </row>
    <row r="145" spans="1:15" ht="12.75">
      <c r="A145" s="615"/>
      <c r="B145" s="612"/>
      <c r="H145" s="572"/>
      <c r="I145" s="572"/>
      <c r="J145" s="572"/>
      <c r="K145" s="572"/>
      <c r="L145" s="572"/>
      <c r="M145" s="572"/>
      <c r="N145" s="572"/>
    </row>
    <row r="146" spans="1:15" ht="12.75">
      <c r="A146" s="615"/>
      <c r="B146" s="612"/>
      <c r="H146" s="572"/>
      <c r="I146" s="572"/>
      <c r="J146" s="572"/>
      <c r="K146" s="572"/>
      <c r="L146" s="572"/>
      <c r="M146" s="572"/>
      <c r="N146" s="572"/>
    </row>
    <row r="147" spans="1:15" ht="12.75">
      <c r="A147" s="615"/>
      <c r="B147" s="612"/>
      <c r="H147" s="572"/>
      <c r="I147" s="572"/>
      <c r="J147" s="572"/>
      <c r="K147" s="572"/>
      <c r="L147" s="572"/>
      <c r="M147" s="572"/>
      <c r="N147" s="572"/>
    </row>
    <row r="148" spans="1:15" ht="12.75">
      <c r="A148" s="615"/>
      <c r="B148" s="612"/>
      <c r="H148" s="572"/>
      <c r="I148" s="572"/>
      <c r="J148" s="572"/>
      <c r="K148" s="572"/>
      <c r="L148" s="572"/>
      <c r="M148" s="572"/>
      <c r="N148" s="572"/>
    </row>
    <row r="149" spans="1:15" ht="12.75">
      <c r="A149" s="615"/>
      <c r="B149" s="612"/>
      <c r="H149" s="572"/>
      <c r="I149" s="572"/>
      <c r="J149" s="572"/>
      <c r="K149" s="572"/>
      <c r="L149" s="572"/>
      <c r="M149" s="572"/>
      <c r="N149" s="572"/>
    </row>
    <row r="150" spans="1:15" ht="12.75">
      <c r="A150" s="615"/>
      <c r="B150" s="612"/>
      <c r="H150" s="572"/>
      <c r="I150" s="572"/>
      <c r="J150" s="572"/>
      <c r="K150" s="572"/>
      <c r="L150" s="572"/>
      <c r="M150" s="572"/>
      <c r="N150" s="572"/>
    </row>
    <row r="151" spans="1:15" ht="12.75">
      <c r="A151" s="615"/>
      <c r="B151" s="612"/>
      <c r="H151" s="572"/>
      <c r="I151" s="572"/>
      <c r="J151" s="572"/>
      <c r="K151" s="572"/>
      <c r="L151" s="572"/>
      <c r="M151" s="572"/>
      <c r="N151" s="572"/>
    </row>
    <row r="152" spans="1:15" ht="12.75">
      <c r="A152" s="615"/>
      <c r="B152" s="612"/>
      <c r="H152" s="572"/>
      <c r="I152" s="572"/>
      <c r="J152" s="572"/>
      <c r="K152" s="572"/>
      <c r="L152" s="572"/>
      <c r="M152" s="572"/>
      <c r="N152" s="572"/>
    </row>
    <row r="153" spans="1:15" ht="12.75">
      <c r="A153" s="615"/>
      <c r="B153" s="612"/>
      <c r="H153" s="572"/>
      <c r="I153" s="572"/>
      <c r="J153" s="572"/>
      <c r="K153" s="572"/>
      <c r="L153" s="572"/>
      <c r="M153" s="572"/>
      <c r="N153" s="572"/>
    </row>
    <row r="154" spans="1:15" ht="12.75">
      <c r="A154" s="615"/>
      <c r="B154" s="612"/>
      <c r="H154" s="572"/>
      <c r="I154" s="572"/>
      <c r="J154" s="572"/>
      <c r="K154" s="572"/>
      <c r="L154" s="572"/>
      <c r="M154" s="572"/>
      <c r="N154" s="572"/>
    </row>
    <row r="155" spans="1:15" ht="12.75">
      <c r="A155" s="615"/>
    </row>
    <row r="156" spans="1:15" ht="12.75">
      <c r="A156" s="615"/>
    </row>
    <row r="157" spans="1:15" ht="12.75">
      <c r="A157" s="615"/>
    </row>
    <row r="158" spans="1:15" ht="12.75">
      <c r="A158" s="615"/>
    </row>
    <row r="159" spans="1:15" ht="12.75">
      <c r="A159" s="615"/>
    </row>
    <row r="160" spans="1:15" s="616" customFormat="1" ht="12.75">
      <c r="A160" s="615"/>
      <c r="C160" s="559"/>
      <c r="D160" s="559"/>
      <c r="E160" s="559"/>
      <c r="F160" s="559"/>
      <c r="G160" s="559"/>
      <c r="H160" s="559"/>
      <c r="I160" s="559"/>
      <c r="J160" s="559"/>
      <c r="K160" s="559"/>
      <c r="L160" s="559"/>
      <c r="M160" s="559"/>
      <c r="N160" s="559"/>
      <c r="O160" s="559"/>
    </row>
    <row r="161" spans="1:15" s="616" customFormat="1" ht="12.75">
      <c r="A161" s="615"/>
      <c r="C161" s="559"/>
      <c r="D161" s="559"/>
      <c r="E161" s="559"/>
      <c r="F161" s="559"/>
      <c r="G161" s="559"/>
      <c r="H161" s="559"/>
      <c r="I161" s="559"/>
      <c r="J161" s="559"/>
      <c r="K161" s="559"/>
      <c r="L161" s="559"/>
      <c r="M161" s="559"/>
      <c r="N161" s="559"/>
      <c r="O161" s="559"/>
    </row>
    <row r="162" spans="1:15" s="616" customFormat="1" ht="12.75">
      <c r="A162" s="615"/>
      <c r="C162" s="559"/>
      <c r="D162" s="559"/>
      <c r="E162" s="559"/>
      <c r="F162" s="559"/>
      <c r="G162" s="559"/>
      <c r="H162" s="559"/>
      <c r="I162" s="559"/>
      <c r="J162" s="559"/>
      <c r="K162" s="559"/>
      <c r="L162" s="559"/>
      <c r="M162" s="559"/>
      <c r="N162" s="559"/>
      <c r="O162" s="559"/>
    </row>
    <row r="163" spans="1:15" s="616" customFormat="1" ht="12.75">
      <c r="A163" s="615"/>
      <c r="C163" s="559"/>
      <c r="D163" s="559"/>
      <c r="E163" s="559"/>
      <c r="F163" s="559"/>
      <c r="G163" s="559"/>
      <c r="H163" s="559"/>
      <c r="I163" s="559"/>
      <c r="J163" s="559"/>
      <c r="K163" s="559"/>
      <c r="L163" s="559"/>
      <c r="M163" s="559"/>
      <c r="N163" s="559"/>
      <c r="O163" s="559"/>
    </row>
    <row r="164" spans="1:15" s="616" customFormat="1" ht="12.75">
      <c r="A164" s="615"/>
      <c r="C164" s="559"/>
      <c r="D164" s="559"/>
      <c r="E164" s="559"/>
      <c r="F164" s="559"/>
      <c r="G164" s="559"/>
      <c r="H164" s="559"/>
      <c r="I164" s="559"/>
      <c r="J164" s="559"/>
      <c r="K164" s="559"/>
      <c r="L164" s="559"/>
      <c r="M164" s="559"/>
      <c r="N164" s="559"/>
      <c r="O164" s="559"/>
    </row>
    <row r="165" spans="1:15" s="616" customFormat="1" ht="12.75">
      <c r="A165" s="615"/>
      <c r="C165" s="559"/>
      <c r="D165" s="559"/>
      <c r="E165" s="559"/>
      <c r="F165" s="559"/>
      <c r="G165" s="559"/>
      <c r="H165" s="559"/>
      <c r="I165" s="559"/>
      <c r="J165" s="559"/>
      <c r="K165" s="559"/>
      <c r="L165" s="559"/>
      <c r="M165" s="559"/>
      <c r="N165" s="559"/>
      <c r="O165" s="559"/>
    </row>
    <row r="166" spans="1:15" s="616" customFormat="1" ht="12.75">
      <c r="A166" s="615"/>
      <c r="C166" s="559"/>
      <c r="D166" s="559"/>
      <c r="E166" s="559"/>
      <c r="F166" s="559"/>
      <c r="G166" s="559"/>
      <c r="H166" s="559"/>
      <c r="I166" s="559"/>
      <c r="J166" s="559"/>
      <c r="K166" s="559"/>
      <c r="L166" s="559"/>
      <c r="M166" s="559"/>
      <c r="N166" s="559"/>
      <c r="O166" s="559"/>
    </row>
    <row r="167" spans="1:15" s="616" customFormat="1" ht="12.75">
      <c r="A167" s="615"/>
      <c r="C167" s="559"/>
      <c r="D167" s="559"/>
      <c r="E167" s="559"/>
      <c r="F167" s="559"/>
      <c r="G167" s="559"/>
      <c r="H167" s="559"/>
      <c r="I167" s="559"/>
      <c r="J167" s="559"/>
      <c r="K167" s="559"/>
      <c r="L167" s="559"/>
      <c r="M167" s="559"/>
      <c r="N167" s="559"/>
      <c r="O167" s="559"/>
    </row>
    <row r="168" spans="1:15" s="616" customFormat="1" ht="12.75">
      <c r="A168" s="615"/>
      <c r="C168" s="559"/>
      <c r="D168" s="559"/>
      <c r="E168" s="559"/>
      <c r="F168" s="559"/>
      <c r="G168" s="559"/>
      <c r="H168" s="559"/>
      <c r="I168" s="559"/>
      <c r="J168" s="559"/>
      <c r="K168" s="559"/>
      <c r="L168" s="559"/>
      <c r="M168" s="559"/>
      <c r="N168" s="559"/>
      <c r="O168" s="559"/>
    </row>
    <row r="169" spans="1:15" s="616" customFormat="1" ht="12.75">
      <c r="A169" s="615"/>
      <c r="C169" s="559"/>
      <c r="D169" s="559"/>
      <c r="E169" s="559"/>
      <c r="F169" s="559"/>
      <c r="G169" s="559"/>
      <c r="H169" s="559"/>
      <c r="I169" s="559"/>
      <c r="J169" s="559"/>
      <c r="K169" s="559"/>
      <c r="L169" s="559"/>
      <c r="M169" s="559"/>
      <c r="N169" s="559"/>
      <c r="O169" s="559"/>
    </row>
    <row r="170" spans="1:15" s="616" customFormat="1" ht="12.75">
      <c r="A170" s="615"/>
      <c r="C170" s="559"/>
      <c r="D170" s="559"/>
      <c r="E170" s="559"/>
      <c r="F170" s="559"/>
      <c r="G170" s="559"/>
      <c r="H170" s="559"/>
      <c r="I170" s="559"/>
      <c r="J170" s="559"/>
      <c r="K170" s="559"/>
      <c r="L170" s="559"/>
      <c r="M170" s="559"/>
      <c r="N170" s="559"/>
      <c r="O170" s="559"/>
    </row>
    <row r="171" spans="1:15" s="616" customFormat="1" ht="12.75">
      <c r="A171" s="615"/>
      <c r="C171" s="559"/>
      <c r="D171" s="559"/>
      <c r="E171" s="559"/>
      <c r="F171" s="559"/>
      <c r="G171" s="559"/>
      <c r="H171" s="559"/>
      <c r="I171" s="559"/>
      <c r="J171" s="559"/>
      <c r="K171" s="559"/>
      <c r="L171" s="559"/>
      <c r="M171" s="559"/>
      <c r="N171" s="559"/>
      <c r="O171" s="559"/>
    </row>
    <row r="172" spans="1:15" s="616" customFormat="1" ht="12.75">
      <c r="A172" s="615"/>
      <c r="C172" s="559"/>
      <c r="D172" s="559"/>
      <c r="E172" s="559"/>
      <c r="F172" s="559"/>
      <c r="G172" s="559"/>
      <c r="H172" s="559"/>
      <c r="I172" s="559"/>
      <c r="J172" s="559"/>
      <c r="K172" s="559"/>
      <c r="L172" s="559"/>
      <c r="M172" s="559"/>
      <c r="N172" s="559"/>
      <c r="O172" s="559"/>
    </row>
    <row r="173" spans="1:15" s="616" customFormat="1" ht="12.75">
      <c r="A173" s="615"/>
      <c r="C173" s="559"/>
      <c r="D173" s="559"/>
      <c r="E173" s="559"/>
      <c r="F173" s="559"/>
      <c r="G173" s="559"/>
      <c r="H173" s="559"/>
      <c r="I173" s="559"/>
      <c r="J173" s="559"/>
      <c r="K173" s="559"/>
      <c r="L173" s="559"/>
      <c r="M173" s="559"/>
      <c r="N173" s="559"/>
      <c r="O173" s="559"/>
    </row>
    <row r="174" spans="1:15" s="616" customFormat="1" ht="12.75">
      <c r="A174" s="615"/>
      <c r="C174" s="559"/>
      <c r="D174" s="559"/>
      <c r="E174" s="559"/>
      <c r="F174" s="559"/>
      <c r="G174" s="559"/>
      <c r="H174" s="559"/>
      <c r="I174" s="559"/>
      <c r="J174" s="559"/>
      <c r="K174" s="559"/>
      <c r="L174" s="559"/>
      <c r="M174" s="559"/>
      <c r="N174" s="559"/>
      <c r="O174" s="559"/>
    </row>
    <row r="175" spans="1:15" s="616" customFormat="1" ht="12.75">
      <c r="A175" s="615"/>
      <c r="C175" s="559"/>
      <c r="D175" s="559"/>
      <c r="E175" s="559"/>
      <c r="F175" s="559"/>
      <c r="G175" s="559"/>
      <c r="H175" s="559"/>
      <c r="I175" s="559"/>
      <c r="J175" s="559"/>
      <c r="K175" s="559"/>
      <c r="L175" s="559"/>
      <c r="M175" s="559"/>
      <c r="N175" s="559"/>
      <c r="O175" s="559"/>
    </row>
    <row r="176" spans="1:15" s="616" customFormat="1" ht="12.75">
      <c r="A176" s="615"/>
      <c r="C176" s="559"/>
      <c r="D176" s="559"/>
      <c r="E176" s="559"/>
      <c r="F176" s="559"/>
      <c r="G176" s="559"/>
      <c r="H176" s="559"/>
      <c r="I176" s="559"/>
      <c r="J176" s="559"/>
      <c r="K176" s="559"/>
      <c r="L176" s="559"/>
      <c r="M176" s="559"/>
      <c r="N176" s="559"/>
      <c r="O176" s="559"/>
    </row>
    <row r="177" spans="1:15" s="616" customFormat="1" ht="12.75">
      <c r="A177" s="615"/>
      <c r="C177" s="559"/>
      <c r="D177" s="559"/>
      <c r="E177" s="559"/>
      <c r="F177" s="559"/>
      <c r="G177" s="559"/>
      <c r="H177" s="559"/>
      <c r="I177" s="559"/>
      <c r="J177" s="559"/>
      <c r="K177" s="559"/>
      <c r="L177" s="559"/>
      <c r="M177" s="559"/>
      <c r="N177" s="559"/>
      <c r="O177" s="559"/>
    </row>
    <row r="178" spans="1:15" s="616" customFormat="1" ht="12.75">
      <c r="A178" s="615"/>
      <c r="C178" s="559"/>
      <c r="D178" s="559"/>
      <c r="E178" s="559"/>
      <c r="F178" s="559"/>
      <c r="G178" s="559"/>
      <c r="H178" s="559"/>
      <c r="I178" s="559"/>
      <c r="J178" s="559"/>
      <c r="K178" s="559"/>
      <c r="L178" s="559"/>
      <c r="M178" s="559"/>
      <c r="N178" s="559"/>
      <c r="O178" s="559"/>
    </row>
    <row r="179" spans="1:15" s="616" customFormat="1" ht="12.75">
      <c r="A179" s="615"/>
      <c r="C179" s="559"/>
      <c r="D179" s="559"/>
      <c r="E179" s="559"/>
      <c r="F179" s="559"/>
      <c r="G179" s="559"/>
      <c r="H179" s="559"/>
      <c r="I179" s="559"/>
      <c r="J179" s="559"/>
      <c r="K179" s="559"/>
      <c r="L179" s="559"/>
      <c r="M179" s="559"/>
      <c r="N179" s="559"/>
      <c r="O179" s="559"/>
    </row>
    <row r="180" spans="1:15" s="616" customFormat="1" ht="12.75">
      <c r="A180" s="615"/>
      <c r="C180" s="559"/>
      <c r="D180" s="559"/>
      <c r="E180" s="559"/>
      <c r="F180" s="559"/>
      <c r="G180" s="559"/>
      <c r="H180" s="559"/>
      <c r="I180" s="559"/>
      <c r="J180" s="559"/>
      <c r="K180" s="559"/>
      <c r="L180" s="559"/>
      <c r="M180" s="559"/>
      <c r="N180" s="559"/>
      <c r="O180" s="559"/>
    </row>
    <row r="181" spans="1:15" s="616" customFormat="1" ht="12.75">
      <c r="A181" s="615"/>
      <c r="C181" s="559"/>
      <c r="D181" s="559"/>
      <c r="E181" s="559"/>
      <c r="F181" s="559"/>
      <c r="G181" s="559"/>
      <c r="H181" s="559"/>
      <c r="I181" s="559"/>
      <c r="J181" s="559"/>
      <c r="K181" s="559"/>
      <c r="L181" s="559"/>
      <c r="M181" s="559"/>
      <c r="N181" s="559"/>
      <c r="O181" s="559"/>
    </row>
    <row r="182" spans="1:15" s="616" customFormat="1" ht="12.75">
      <c r="A182" s="615"/>
      <c r="C182" s="559"/>
      <c r="D182" s="559"/>
      <c r="E182" s="559"/>
      <c r="F182" s="559"/>
      <c r="G182" s="559"/>
      <c r="H182" s="559"/>
      <c r="I182" s="559"/>
      <c r="J182" s="559"/>
      <c r="K182" s="559"/>
      <c r="L182" s="559"/>
      <c r="M182" s="559"/>
      <c r="N182" s="559"/>
      <c r="O182" s="559"/>
    </row>
    <row r="183" spans="1:15" s="616" customFormat="1" ht="12.75">
      <c r="A183" s="615"/>
      <c r="C183" s="559"/>
      <c r="D183" s="559"/>
      <c r="E183" s="559"/>
      <c r="F183" s="559"/>
      <c r="G183" s="559"/>
      <c r="H183" s="559"/>
      <c r="I183" s="559"/>
      <c r="J183" s="559"/>
      <c r="K183" s="559"/>
      <c r="L183" s="559"/>
      <c r="M183" s="559"/>
      <c r="N183" s="559"/>
      <c r="O183" s="559"/>
    </row>
    <row r="184" spans="1:15" s="616" customFormat="1" ht="12.75">
      <c r="A184" s="615"/>
      <c r="C184" s="559"/>
      <c r="D184" s="559"/>
      <c r="E184" s="559"/>
      <c r="F184" s="559"/>
      <c r="G184" s="559"/>
      <c r="H184" s="559"/>
      <c r="I184" s="559"/>
      <c r="J184" s="559"/>
      <c r="K184" s="559"/>
      <c r="L184" s="559"/>
      <c r="M184" s="559"/>
      <c r="N184" s="559"/>
      <c r="O184" s="559"/>
    </row>
    <row r="185" spans="1:15" s="616" customFormat="1" ht="12.75">
      <c r="A185" s="615"/>
      <c r="C185" s="559"/>
      <c r="D185" s="559"/>
      <c r="E185" s="559"/>
      <c r="F185" s="559"/>
      <c r="G185" s="559"/>
      <c r="H185" s="559"/>
      <c r="I185" s="559"/>
      <c r="J185" s="559"/>
      <c r="K185" s="559"/>
      <c r="L185" s="559"/>
      <c r="M185" s="559"/>
      <c r="N185" s="559"/>
      <c r="O185" s="559"/>
    </row>
    <row r="186" spans="1:15" s="616" customFormat="1" ht="12.75">
      <c r="A186" s="615"/>
      <c r="C186" s="559"/>
      <c r="D186" s="559"/>
      <c r="E186" s="559"/>
      <c r="F186" s="559"/>
      <c r="G186" s="559"/>
      <c r="H186" s="559"/>
      <c r="I186" s="559"/>
      <c r="J186" s="559"/>
      <c r="K186" s="559"/>
      <c r="L186" s="559"/>
      <c r="M186" s="559"/>
      <c r="N186" s="559"/>
      <c r="O186" s="559"/>
    </row>
    <row r="187" spans="1:15" s="616" customFormat="1" ht="12.75">
      <c r="A187" s="615"/>
      <c r="C187" s="559"/>
      <c r="D187" s="559"/>
      <c r="E187" s="559"/>
      <c r="F187" s="559"/>
      <c r="G187" s="559"/>
      <c r="H187" s="559"/>
      <c r="I187" s="559"/>
      <c r="J187" s="559"/>
      <c r="K187" s="559"/>
      <c r="L187" s="559"/>
      <c r="M187" s="559"/>
      <c r="N187" s="559"/>
      <c r="O187" s="559"/>
    </row>
    <row r="188" spans="1:15" s="616" customFormat="1" ht="12.75">
      <c r="A188" s="615"/>
      <c r="C188" s="559"/>
      <c r="D188" s="559"/>
      <c r="E188" s="559"/>
      <c r="F188" s="559"/>
      <c r="G188" s="559"/>
      <c r="H188" s="559"/>
      <c r="I188" s="559"/>
      <c r="J188" s="559"/>
      <c r="K188" s="559"/>
      <c r="L188" s="559"/>
      <c r="M188" s="559"/>
      <c r="N188" s="559"/>
      <c r="O188" s="559"/>
    </row>
    <row r="189" spans="1:15" s="616" customFormat="1" ht="12.75">
      <c r="A189" s="615"/>
      <c r="C189" s="559"/>
      <c r="D189" s="559"/>
      <c r="E189" s="559"/>
      <c r="F189" s="559"/>
      <c r="G189" s="559"/>
      <c r="H189" s="559"/>
      <c r="I189" s="559"/>
      <c r="J189" s="559"/>
      <c r="K189" s="559"/>
      <c r="L189" s="559"/>
      <c r="M189" s="559"/>
      <c r="N189" s="559"/>
      <c r="O189" s="559"/>
    </row>
    <row r="190" spans="1:15" s="616" customFormat="1" ht="12.75">
      <c r="A190" s="615"/>
      <c r="C190" s="559"/>
      <c r="D190" s="559"/>
      <c r="E190" s="559"/>
      <c r="F190" s="559"/>
      <c r="G190" s="559"/>
      <c r="H190" s="559"/>
      <c r="I190" s="559"/>
      <c r="J190" s="559"/>
      <c r="K190" s="559"/>
      <c r="L190" s="559"/>
      <c r="M190" s="559"/>
      <c r="N190" s="559"/>
      <c r="O190" s="559"/>
    </row>
    <row r="191" spans="1:15" s="616" customFormat="1" ht="12.75">
      <c r="A191" s="615"/>
      <c r="C191" s="559"/>
      <c r="D191" s="559"/>
      <c r="E191" s="559"/>
      <c r="F191" s="559"/>
      <c r="G191" s="559"/>
      <c r="H191" s="559"/>
      <c r="I191" s="559"/>
      <c r="J191" s="559"/>
      <c r="K191" s="559"/>
      <c r="L191" s="559"/>
      <c r="M191" s="559"/>
      <c r="N191" s="559"/>
      <c r="O191" s="559"/>
    </row>
    <row r="192" spans="1:15" s="616" customFormat="1" ht="12.75">
      <c r="A192" s="615"/>
      <c r="C192" s="559"/>
      <c r="D192" s="559"/>
      <c r="E192" s="559"/>
      <c r="F192" s="559"/>
      <c r="G192" s="559"/>
      <c r="H192" s="559"/>
      <c r="I192" s="559"/>
      <c r="J192" s="559"/>
      <c r="K192" s="559"/>
      <c r="L192" s="559"/>
      <c r="M192" s="559"/>
      <c r="N192" s="559"/>
      <c r="O192" s="559"/>
    </row>
    <row r="193" spans="1:15" s="616" customFormat="1" ht="12.75">
      <c r="A193" s="615"/>
      <c r="C193" s="559"/>
      <c r="D193" s="559"/>
      <c r="E193" s="559"/>
      <c r="F193" s="559"/>
      <c r="G193" s="559"/>
      <c r="H193" s="559"/>
      <c r="I193" s="559"/>
      <c r="J193" s="559"/>
      <c r="K193" s="559"/>
      <c r="L193" s="559"/>
      <c r="M193" s="559"/>
      <c r="N193" s="559"/>
      <c r="O193" s="559"/>
    </row>
    <row r="194" spans="1:15" s="616" customFormat="1" ht="12.75">
      <c r="A194" s="615"/>
      <c r="C194" s="559"/>
      <c r="D194" s="559"/>
      <c r="E194" s="559"/>
      <c r="F194" s="559"/>
      <c r="G194" s="559"/>
      <c r="H194" s="559"/>
      <c r="I194" s="559"/>
      <c r="J194" s="559"/>
      <c r="K194" s="559"/>
      <c r="L194" s="559"/>
      <c r="M194" s="559"/>
      <c r="N194" s="559"/>
      <c r="O194" s="559"/>
    </row>
    <row r="195" spans="1:15" s="616" customFormat="1" ht="12.75">
      <c r="A195" s="615"/>
      <c r="C195" s="559"/>
      <c r="D195" s="559"/>
      <c r="E195" s="559"/>
      <c r="F195" s="559"/>
      <c r="G195" s="559"/>
      <c r="H195" s="559"/>
      <c r="I195" s="559"/>
      <c r="J195" s="559"/>
      <c r="K195" s="559"/>
      <c r="L195" s="559"/>
      <c r="M195" s="559"/>
      <c r="N195" s="559"/>
      <c r="O195" s="559"/>
    </row>
    <row r="196" spans="1:15" s="616" customFormat="1" ht="12.75">
      <c r="A196" s="615"/>
      <c r="C196" s="559"/>
      <c r="D196" s="559"/>
      <c r="E196" s="559"/>
      <c r="F196" s="559"/>
      <c r="G196" s="559"/>
      <c r="H196" s="559"/>
      <c r="I196" s="559"/>
      <c r="J196" s="559"/>
      <c r="K196" s="559"/>
      <c r="L196" s="559"/>
      <c r="M196" s="559"/>
      <c r="N196" s="559"/>
      <c r="O196" s="559"/>
    </row>
    <row r="197" spans="1:15" s="616" customFormat="1" ht="12.75">
      <c r="A197" s="615"/>
      <c r="C197" s="559"/>
      <c r="D197" s="559"/>
      <c r="E197" s="559"/>
      <c r="F197" s="559"/>
      <c r="G197" s="559"/>
      <c r="H197" s="559"/>
      <c r="I197" s="559"/>
      <c r="J197" s="559"/>
      <c r="K197" s="559"/>
      <c r="L197" s="559"/>
      <c r="M197" s="559"/>
      <c r="N197" s="559"/>
      <c r="O197" s="559"/>
    </row>
    <row r="263" spans="7:7">
      <c r="G263" s="617">
        <f>115000000+12000000</f>
        <v>127000000</v>
      </c>
    </row>
    <row r="371" spans="7:7">
      <c r="G371" s="617"/>
    </row>
  </sheetData>
  <mergeCells count="73">
    <mergeCell ref="A1:O1"/>
    <mergeCell ref="N2:O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N3:N5"/>
    <mergeCell ref="O3:O5"/>
    <mergeCell ref="I4:I5"/>
    <mergeCell ref="J4:K4"/>
    <mergeCell ref="L4:L5"/>
    <mergeCell ref="M4:M5"/>
    <mergeCell ref="A7:A29"/>
    <mergeCell ref="B7:C7"/>
    <mergeCell ref="B8:B23"/>
    <mergeCell ref="C8:C23"/>
    <mergeCell ref="B24:B29"/>
    <mergeCell ref="C24:C29"/>
    <mergeCell ref="A30:A40"/>
    <mergeCell ref="B30:C30"/>
    <mergeCell ref="B31:B34"/>
    <mergeCell ref="C31:C34"/>
    <mergeCell ref="B35:B40"/>
    <mergeCell ref="C35:C40"/>
    <mergeCell ref="A41:A46"/>
    <mergeCell ref="B41:C41"/>
    <mergeCell ref="B42:B46"/>
    <mergeCell ref="C42:C46"/>
    <mergeCell ref="A47:A56"/>
    <mergeCell ref="B47:C47"/>
    <mergeCell ref="B48:B54"/>
    <mergeCell ref="C48:C54"/>
    <mergeCell ref="B55:B56"/>
    <mergeCell ref="C55:C56"/>
    <mergeCell ref="A57:A80"/>
    <mergeCell ref="B57:C57"/>
    <mergeCell ref="B58:B62"/>
    <mergeCell ref="C58:C62"/>
    <mergeCell ref="B63:B68"/>
    <mergeCell ref="C63:C68"/>
    <mergeCell ref="B69:B80"/>
    <mergeCell ref="C69:C80"/>
    <mergeCell ref="A81:A84"/>
    <mergeCell ref="B81:C81"/>
    <mergeCell ref="B82:B84"/>
    <mergeCell ref="C82:C84"/>
    <mergeCell ref="A85:A88"/>
    <mergeCell ref="B85:C85"/>
    <mergeCell ref="B86:B88"/>
    <mergeCell ref="C86:C88"/>
    <mergeCell ref="A89:A96"/>
    <mergeCell ref="B89:C89"/>
    <mergeCell ref="B90:B91"/>
    <mergeCell ref="C90:C91"/>
    <mergeCell ref="B92:B93"/>
    <mergeCell ref="C92:C93"/>
    <mergeCell ref="B94:B96"/>
    <mergeCell ref="C94:C96"/>
    <mergeCell ref="A125:C125"/>
    <mergeCell ref="A131:N131"/>
    <mergeCell ref="A97:A101"/>
    <mergeCell ref="B97:C97"/>
    <mergeCell ref="B98:B101"/>
    <mergeCell ref="C98:C101"/>
    <mergeCell ref="A102:A124"/>
    <mergeCell ref="B102:C102"/>
    <mergeCell ref="B103:B124"/>
    <mergeCell ref="C103:C124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70" orientation="landscape" r:id="rId1"/>
  <headerFooter>
    <oddFooter>Strona &amp;P z &amp;N</oddFooter>
  </headerFooter>
  <rowBreaks count="3" manualBreakCount="3">
    <brk id="46" max="14" man="1"/>
    <brk id="80" max="14" man="1"/>
    <brk id="10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zoomScaleSheetLayoutView="100" zoomScalePageLayoutView="50" workbookViewId="0">
      <selection activeCell="L3" sqref="L3"/>
    </sheetView>
  </sheetViews>
  <sheetFormatPr defaultRowHeight="14.25"/>
  <cols>
    <col min="1" max="1" width="6.140625" style="619" bestFit="1" customWidth="1"/>
    <col min="2" max="2" width="10.140625" style="619" bestFit="1" customWidth="1"/>
    <col min="3" max="3" width="42.7109375" style="620" customWidth="1"/>
    <col min="4" max="4" width="10.28515625" style="620" bestFit="1" customWidth="1"/>
    <col min="5" max="5" width="17.42578125" style="621" customWidth="1"/>
    <col min="6" max="6" width="17" style="621" customWidth="1"/>
    <col min="7" max="7" width="10.28515625" style="621" bestFit="1" customWidth="1"/>
    <col min="8" max="8" width="15.42578125" style="621" customWidth="1"/>
    <col min="9" max="9" width="15.5703125" style="622" customWidth="1"/>
    <col min="10" max="10" width="15" style="622" customWidth="1"/>
    <col min="11" max="11" width="15.140625" style="622" customWidth="1"/>
    <col min="12" max="12" width="41.85546875" style="622" customWidth="1"/>
    <col min="13" max="13" width="9.140625" style="623"/>
    <col min="14" max="14" width="30.140625" style="623" customWidth="1"/>
    <col min="15" max="260" width="9.140625" style="623"/>
    <col min="261" max="261" width="7.140625" style="623" customWidth="1"/>
    <col min="262" max="262" width="11" style="623" customWidth="1"/>
    <col min="263" max="263" width="16.140625" style="623" customWidth="1"/>
    <col min="264" max="265" width="13.85546875" style="623" customWidth="1"/>
    <col min="266" max="266" width="18.42578125" style="623" customWidth="1"/>
    <col min="267" max="267" width="16.42578125" style="623" customWidth="1"/>
    <col min="268" max="268" width="44.7109375" style="623" customWidth="1"/>
    <col min="269" max="516" width="9.140625" style="623"/>
    <col min="517" max="517" width="7.140625" style="623" customWidth="1"/>
    <col min="518" max="518" width="11" style="623" customWidth="1"/>
    <col min="519" max="519" width="16.140625" style="623" customWidth="1"/>
    <col min="520" max="521" width="13.85546875" style="623" customWidth="1"/>
    <col min="522" max="522" width="18.42578125" style="623" customWidth="1"/>
    <col min="523" max="523" width="16.42578125" style="623" customWidth="1"/>
    <col min="524" max="524" width="44.7109375" style="623" customWidth="1"/>
    <col min="525" max="772" width="9.140625" style="623"/>
    <col min="773" max="773" width="7.140625" style="623" customWidth="1"/>
    <col min="774" max="774" width="11" style="623" customWidth="1"/>
    <col min="775" max="775" width="16.140625" style="623" customWidth="1"/>
    <col min="776" max="777" width="13.85546875" style="623" customWidth="1"/>
    <col min="778" max="778" width="18.42578125" style="623" customWidth="1"/>
    <col min="779" max="779" width="16.42578125" style="623" customWidth="1"/>
    <col min="780" max="780" width="44.7109375" style="623" customWidth="1"/>
    <col min="781" max="1028" width="9.140625" style="623"/>
    <col min="1029" max="1029" width="7.140625" style="623" customWidth="1"/>
    <col min="1030" max="1030" width="11" style="623" customWidth="1"/>
    <col min="1031" max="1031" width="16.140625" style="623" customWidth="1"/>
    <col min="1032" max="1033" width="13.85546875" style="623" customWidth="1"/>
    <col min="1034" max="1034" width="18.42578125" style="623" customWidth="1"/>
    <col min="1035" max="1035" width="16.42578125" style="623" customWidth="1"/>
    <col min="1036" max="1036" width="44.7109375" style="623" customWidth="1"/>
    <col min="1037" max="1284" width="9.140625" style="623"/>
    <col min="1285" max="1285" width="7.140625" style="623" customWidth="1"/>
    <col min="1286" max="1286" width="11" style="623" customWidth="1"/>
    <col min="1287" max="1287" width="16.140625" style="623" customWidth="1"/>
    <col min="1288" max="1289" width="13.85546875" style="623" customWidth="1"/>
    <col min="1290" max="1290" width="18.42578125" style="623" customWidth="1"/>
    <col min="1291" max="1291" width="16.42578125" style="623" customWidth="1"/>
    <col min="1292" max="1292" width="44.7109375" style="623" customWidth="1"/>
    <col min="1293" max="1540" width="9.140625" style="623"/>
    <col min="1541" max="1541" width="7.140625" style="623" customWidth="1"/>
    <col min="1542" max="1542" width="11" style="623" customWidth="1"/>
    <col min="1543" max="1543" width="16.140625" style="623" customWidth="1"/>
    <col min="1544" max="1545" width="13.85546875" style="623" customWidth="1"/>
    <col min="1546" max="1546" width="18.42578125" style="623" customWidth="1"/>
    <col min="1547" max="1547" width="16.42578125" style="623" customWidth="1"/>
    <col min="1548" max="1548" width="44.7109375" style="623" customWidth="1"/>
    <col min="1549" max="1796" width="9.140625" style="623"/>
    <col min="1797" max="1797" width="7.140625" style="623" customWidth="1"/>
    <col min="1798" max="1798" width="11" style="623" customWidth="1"/>
    <col min="1799" max="1799" width="16.140625" style="623" customWidth="1"/>
    <col min="1800" max="1801" width="13.85546875" style="623" customWidth="1"/>
    <col min="1802" max="1802" width="18.42578125" style="623" customWidth="1"/>
    <col min="1803" max="1803" width="16.42578125" style="623" customWidth="1"/>
    <col min="1804" max="1804" width="44.7109375" style="623" customWidth="1"/>
    <col min="1805" max="2052" width="9.140625" style="623"/>
    <col min="2053" max="2053" width="7.140625" style="623" customWidth="1"/>
    <col min="2054" max="2054" width="11" style="623" customWidth="1"/>
    <col min="2055" max="2055" width="16.140625" style="623" customWidth="1"/>
    <col min="2056" max="2057" width="13.85546875" style="623" customWidth="1"/>
    <col min="2058" max="2058" width="18.42578125" style="623" customWidth="1"/>
    <col min="2059" max="2059" width="16.42578125" style="623" customWidth="1"/>
    <col min="2060" max="2060" width="44.7109375" style="623" customWidth="1"/>
    <col min="2061" max="2308" width="9.140625" style="623"/>
    <col min="2309" max="2309" width="7.140625" style="623" customWidth="1"/>
    <col min="2310" max="2310" width="11" style="623" customWidth="1"/>
    <col min="2311" max="2311" width="16.140625" style="623" customWidth="1"/>
    <col min="2312" max="2313" width="13.85546875" style="623" customWidth="1"/>
    <col min="2314" max="2314" width="18.42578125" style="623" customWidth="1"/>
    <col min="2315" max="2315" width="16.42578125" style="623" customWidth="1"/>
    <col min="2316" max="2316" width="44.7109375" style="623" customWidth="1"/>
    <col min="2317" max="2564" width="9.140625" style="623"/>
    <col min="2565" max="2565" width="7.140625" style="623" customWidth="1"/>
    <col min="2566" max="2566" width="11" style="623" customWidth="1"/>
    <col min="2567" max="2567" width="16.140625" style="623" customWidth="1"/>
    <col min="2568" max="2569" width="13.85546875" style="623" customWidth="1"/>
    <col min="2570" max="2570" width="18.42578125" style="623" customWidth="1"/>
    <col min="2571" max="2571" width="16.42578125" style="623" customWidth="1"/>
    <col min="2572" max="2572" width="44.7109375" style="623" customWidth="1"/>
    <col min="2573" max="2820" width="9.140625" style="623"/>
    <col min="2821" max="2821" width="7.140625" style="623" customWidth="1"/>
    <col min="2822" max="2822" width="11" style="623" customWidth="1"/>
    <col min="2823" max="2823" width="16.140625" style="623" customWidth="1"/>
    <col min="2824" max="2825" width="13.85546875" style="623" customWidth="1"/>
    <col min="2826" max="2826" width="18.42578125" style="623" customWidth="1"/>
    <col min="2827" max="2827" width="16.42578125" style="623" customWidth="1"/>
    <col min="2828" max="2828" width="44.7109375" style="623" customWidth="1"/>
    <col min="2829" max="3076" width="9.140625" style="623"/>
    <col min="3077" max="3077" width="7.140625" style="623" customWidth="1"/>
    <col min="3078" max="3078" width="11" style="623" customWidth="1"/>
    <col min="3079" max="3079" width="16.140625" style="623" customWidth="1"/>
    <col min="3080" max="3081" width="13.85546875" style="623" customWidth="1"/>
    <col min="3082" max="3082" width="18.42578125" style="623" customWidth="1"/>
    <col min="3083" max="3083" width="16.42578125" style="623" customWidth="1"/>
    <col min="3084" max="3084" width="44.7109375" style="623" customWidth="1"/>
    <col min="3085" max="3332" width="9.140625" style="623"/>
    <col min="3333" max="3333" width="7.140625" style="623" customWidth="1"/>
    <col min="3334" max="3334" width="11" style="623" customWidth="1"/>
    <col min="3335" max="3335" width="16.140625" style="623" customWidth="1"/>
    <col min="3336" max="3337" width="13.85546875" style="623" customWidth="1"/>
    <col min="3338" max="3338" width="18.42578125" style="623" customWidth="1"/>
    <col min="3339" max="3339" width="16.42578125" style="623" customWidth="1"/>
    <col min="3340" max="3340" width="44.7109375" style="623" customWidth="1"/>
    <col min="3341" max="3588" width="9.140625" style="623"/>
    <col min="3589" max="3589" width="7.140625" style="623" customWidth="1"/>
    <col min="3590" max="3590" width="11" style="623" customWidth="1"/>
    <col min="3591" max="3591" width="16.140625" style="623" customWidth="1"/>
    <col min="3592" max="3593" width="13.85546875" style="623" customWidth="1"/>
    <col min="3594" max="3594" width="18.42578125" style="623" customWidth="1"/>
    <col min="3595" max="3595" width="16.42578125" style="623" customWidth="1"/>
    <col min="3596" max="3596" width="44.7109375" style="623" customWidth="1"/>
    <col min="3597" max="3844" width="9.140625" style="623"/>
    <col min="3845" max="3845" width="7.140625" style="623" customWidth="1"/>
    <col min="3846" max="3846" width="11" style="623" customWidth="1"/>
    <col min="3847" max="3847" width="16.140625" style="623" customWidth="1"/>
    <col min="3848" max="3849" width="13.85546875" style="623" customWidth="1"/>
    <col min="3850" max="3850" width="18.42578125" style="623" customWidth="1"/>
    <col min="3851" max="3851" width="16.42578125" style="623" customWidth="1"/>
    <col min="3852" max="3852" width="44.7109375" style="623" customWidth="1"/>
    <col min="3853" max="4100" width="9.140625" style="623"/>
    <col min="4101" max="4101" width="7.140625" style="623" customWidth="1"/>
    <col min="4102" max="4102" width="11" style="623" customWidth="1"/>
    <col min="4103" max="4103" width="16.140625" style="623" customWidth="1"/>
    <col min="4104" max="4105" width="13.85546875" style="623" customWidth="1"/>
    <col min="4106" max="4106" width="18.42578125" style="623" customWidth="1"/>
    <col min="4107" max="4107" width="16.42578125" style="623" customWidth="1"/>
    <col min="4108" max="4108" width="44.7109375" style="623" customWidth="1"/>
    <col min="4109" max="4356" width="9.140625" style="623"/>
    <col min="4357" max="4357" width="7.140625" style="623" customWidth="1"/>
    <col min="4358" max="4358" width="11" style="623" customWidth="1"/>
    <col min="4359" max="4359" width="16.140625" style="623" customWidth="1"/>
    <col min="4360" max="4361" width="13.85546875" style="623" customWidth="1"/>
    <col min="4362" max="4362" width="18.42578125" style="623" customWidth="1"/>
    <col min="4363" max="4363" width="16.42578125" style="623" customWidth="1"/>
    <col min="4364" max="4364" width="44.7109375" style="623" customWidth="1"/>
    <col min="4365" max="4612" width="9.140625" style="623"/>
    <col min="4613" max="4613" width="7.140625" style="623" customWidth="1"/>
    <col min="4614" max="4614" width="11" style="623" customWidth="1"/>
    <col min="4615" max="4615" width="16.140625" style="623" customWidth="1"/>
    <col min="4616" max="4617" width="13.85546875" style="623" customWidth="1"/>
    <col min="4618" max="4618" width="18.42578125" style="623" customWidth="1"/>
    <col min="4619" max="4619" width="16.42578125" style="623" customWidth="1"/>
    <col min="4620" max="4620" width="44.7109375" style="623" customWidth="1"/>
    <col min="4621" max="4868" width="9.140625" style="623"/>
    <col min="4869" max="4869" width="7.140625" style="623" customWidth="1"/>
    <col min="4870" max="4870" width="11" style="623" customWidth="1"/>
    <col min="4871" max="4871" width="16.140625" style="623" customWidth="1"/>
    <col min="4872" max="4873" width="13.85546875" style="623" customWidth="1"/>
    <col min="4874" max="4874" width="18.42578125" style="623" customWidth="1"/>
    <col min="4875" max="4875" width="16.42578125" style="623" customWidth="1"/>
    <col min="4876" max="4876" width="44.7109375" style="623" customWidth="1"/>
    <col min="4877" max="5124" width="9.140625" style="623"/>
    <col min="5125" max="5125" width="7.140625" style="623" customWidth="1"/>
    <col min="5126" max="5126" width="11" style="623" customWidth="1"/>
    <col min="5127" max="5127" width="16.140625" style="623" customWidth="1"/>
    <col min="5128" max="5129" width="13.85546875" style="623" customWidth="1"/>
    <col min="5130" max="5130" width="18.42578125" style="623" customWidth="1"/>
    <col min="5131" max="5131" width="16.42578125" style="623" customWidth="1"/>
    <col min="5132" max="5132" width="44.7109375" style="623" customWidth="1"/>
    <col min="5133" max="5380" width="9.140625" style="623"/>
    <col min="5381" max="5381" width="7.140625" style="623" customWidth="1"/>
    <col min="5382" max="5382" width="11" style="623" customWidth="1"/>
    <col min="5383" max="5383" width="16.140625" style="623" customWidth="1"/>
    <col min="5384" max="5385" width="13.85546875" style="623" customWidth="1"/>
    <col min="5386" max="5386" width="18.42578125" style="623" customWidth="1"/>
    <col min="5387" max="5387" width="16.42578125" style="623" customWidth="1"/>
    <col min="5388" max="5388" width="44.7109375" style="623" customWidth="1"/>
    <col min="5389" max="5636" width="9.140625" style="623"/>
    <col min="5637" max="5637" width="7.140625" style="623" customWidth="1"/>
    <col min="5638" max="5638" width="11" style="623" customWidth="1"/>
    <col min="5639" max="5639" width="16.140625" style="623" customWidth="1"/>
    <col min="5640" max="5641" width="13.85546875" style="623" customWidth="1"/>
    <col min="5642" max="5642" width="18.42578125" style="623" customWidth="1"/>
    <col min="5643" max="5643" width="16.42578125" style="623" customWidth="1"/>
    <col min="5644" max="5644" width="44.7109375" style="623" customWidth="1"/>
    <col min="5645" max="5892" width="9.140625" style="623"/>
    <col min="5893" max="5893" width="7.140625" style="623" customWidth="1"/>
    <col min="5894" max="5894" width="11" style="623" customWidth="1"/>
    <col min="5895" max="5895" width="16.140625" style="623" customWidth="1"/>
    <col min="5896" max="5897" width="13.85546875" style="623" customWidth="1"/>
    <col min="5898" max="5898" width="18.42578125" style="623" customWidth="1"/>
    <col min="5899" max="5899" width="16.42578125" style="623" customWidth="1"/>
    <col min="5900" max="5900" width="44.7109375" style="623" customWidth="1"/>
    <col min="5901" max="6148" width="9.140625" style="623"/>
    <col min="6149" max="6149" width="7.140625" style="623" customWidth="1"/>
    <col min="6150" max="6150" width="11" style="623" customWidth="1"/>
    <col min="6151" max="6151" width="16.140625" style="623" customWidth="1"/>
    <col min="6152" max="6153" width="13.85546875" style="623" customWidth="1"/>
    <col min="6154" max="6154" width="18.42578125" style="623" customWidth="1"/>
    <col min="6155" max="6155" width="16.42578125" style="623" customWidth="1"/>
    <col min="6156" max="6156" width="44.7109375" style="623" customWidth="1"/>
    <col min="6157" max="6404" width="9.140625" style="623"/>
    <col min="6405" max="6405" width="7.140625" style="623" customWidth="1"/>
    <col min="6406" max="6406" width="11" style="623" customWidth="1"/>
    <col min="6407" max="6407" width="16.140625" style="623" customWidth="1"/>
    <col min="6408" max="6409" width="13.85546875" style="623" customWidth="1"/>
    <col min="6410" max="6410" width="18.42578125" style="623" customWidth="1"/>
    <col min="6411" max="6411" width="16.42578125" style="623" customWidth="1"/>
    <col min="6412" max="6412" width="44.7109375" style="623" customWidth="1"/>
    <col min="6413" max="6660" width="9.140625" style="623"/>
    <col min="6661" max="6661" width="7.140625" style="623" customWidth="1"/>
    <col min="6662" max="6662" width="11" style="623" customWidth="1"/>
    <col min="6663" max="6663" width="16.140625" style="623" customWidth="1"/>
    <col min="6664" max="6665" width="13.85546875" style="623" customWidth="1"/>
    <col min="6666" max="6666" width="18.42578125" style="623" customWidth="1"/>
    <col min="6667" max="6667" width="16.42578125" style="623" customWidth="1"/>
    <col min="6668" max="6668" width="44.7109375" style="623" customWidth="1"/>
    <col min="6669" max="6916" width="9.140625" style="623"/>
    <col min="6917" max="6917" width="7.140625" style="623" customWidth="1"/>
    <col min="6918" max="6918" width="11" style="623" customWidth="1"/>
    <col min="6919" max="6919" width="16.140625" style="623" customWidth="1"/>
    <col min="6920" max="6921" width="13.85546875" style="623" customWidth="1"/>
    <col min="6922" max="6922" width="18.42578125" style="623" customWidth="1"/>
    <col min="6923" max="6923" width="16.42578125" style="623" customWidth="1"/>
    <col min="6924" max="6924" width="44.7109375" style="623" customWidth="1"/>
    <col min="6925" max="7172" width="9.140625" style="623"/>
    <col min="7173" max="7173" width="7.140625" style="623" customWidth="1"/>
    <col min="7174" max="7174" width="11" style="623" customWidth="1"/>
    <col min="7175" max="7175" width="16.140625" style="623" customWidth="1"/>
    <col min="7176" max="7177" width="13.85546875" style="623" customWidth="1"/>
    <col min="7178" max="7178" width="18.42578125" style="623" customWidth="1"/>
    <col min="7179" max="7179" width="16.42578125" style="623" customWidth="1"/>
    <col min="7180" max="7180" width="44.7109375" style="623" customWidth="1"/>
    <col min="7181" max="7428" width="9.140625" style="623"/>
    <col min="7429" max="7429" width="7.140625" style="623" customWidth="1"/>
    <col min="7430" max="7430" width="11" style="623" customWidth="1"/>
    <col min="7431" max="7431" width="16.140625" style="623" customWidth="1"/>
    <col min="7432" max="7433" width="13.85546875" style="623" customWidth="1"/>
    <col min="7434" max="7434" width="18.42578125" style="623" customWidth="1"/>
    <col min="7435" max="7435" width="16.42578125" style="623" customWidth="1"/>
    <col min="7436" max="7436" width="44.7109375" style="623" customWidth="1"/>
    <col min="7437" max="7684" width="9.140625" style="623"/>
    <col min="7685" max="7685" width="7.140625" style="623" customWidth="1"/>
    <col min="7686" max="7686" width="11" style="623" customWidth="1"/>
    <col min="7687" max="7687" width="16.140625" style="623" customWidth="1"/>
    <col min="7688" max="7689" width="13.85546875" style="623" customWidth="1"/>
    <col min="7690" max="7690" width="18.42578125" style="623" customWidth="1"/>
    <col min="7691" max="7691" width="16.42578125" style="623" customWidth="1"/>
    <col min="7692" max="7692" width="44.7109375" style="623" customWidth="1"/>
    <col min="7693" max="7940" width="9.140625" style="623"/>
    <col min="7941" max="7941" width="7.140625" style="623" customWidth="1"/>
    <col min="7942" max="7942" width="11" style="623" customWidth="1"/>
    <col min="7943" max="7943" width="16.140625" style="623" customWidth="1"/>
    <col min="7944" max="7945" width="13.85546875" style="623" customWidth="1"/>
    <col min="7946" max="7946" width="18.42578125" style="623" customWidth="1"/>
    <col min="7947" max="7947" width="16.42578125" style="623" customWidth="1"/>
    <col min="7948" max="7948" width="44.7109375" style="623" customWidth="1"/>
    <col min="7949" max="8196" width="9.140625" style="623"/>
    <col min="8197" max="8197" width="7.140625" style="623" customWidth="1"/>
    <col min="8198" max="8198" width="11" style="623" customWidth="1"/>
    <col min="8199" max="8199" width="16.140625" style="623" customWidth="1"/>
    <col min="8200" max="8201" width="13.85546875" style="623" customWidth="1"/>
    <col min="8202" max="8202" width="18.42578125" style="623" customWidth="1"/>
    <col min="8203" max="8203" width="16.42578125" style="623" customWidth="1"/>
    <col min="8204" max="8204" width="44.7109375" style="623" customWidth="1"/>
    <col min="8205" max="8452" width="9.140625" style="623"/>
    <col min="8453" max="8453" width="7.140625" style="623" customWidth="1"/>
    <col min="8454" max="8454" width="11" style="623" customWidth="1"/>
    <col min="8455" max="8455" width="16.140625" style="623" customWidth="1"/>
    <col min="8456" max="8457" width="13.85546875" style="623" customWidth="1"/>
    <col min="8458" max="8458" width="18.42578125" style="623" customWidth="1"/>
    <col min="8459" max="8459" width="16.42578125" style="623" customWidth="1"/>
    <col min="8460" max="8460" width="44.7109375" style="623" customWidth="1"/>
    <col min="8461" max="8708" width="9.140625" style="623"/>
    <col min="8709" max="8709" width="7.140625" style="623" customWidth="1"/>
    <col min="8710" max="8710" width="11" style="623" customWidth="1"/>
    <col min="8711" max="8711" width="16.140625" style="623" customWidth="1"/>
    <col min="8712" max="8713" width="13.85546875" style="623" customWidth="1"/>
    <col min="8714" max="8714" width="18.42578125" style="623" customWidth="1"/>
    <col min="8715" max="8715" width="16.42578125" style="623" customWidth="1"/>
    <col min="8716" max="8716" width="44.7109375" style="623" customWidth="1"/>
    <col min="8717" max="8964" width="9.140625" style="623"/>
    <col min="8965" max="8965" width="7.140625" style="623" customWidth="1"/>
    <col min="8966" max="8966" width="11" style="623" customWidth="1"/>
    <col min="8967" max="8967" width="16.140625" style="623" customWidth="1"/>
    <col min="8968" max="8969" width="13.85546875" style="623" customWidth="1"/>
    <col min="8970" max="8970" width="18.42578125" style="623" customWidth="1"/>
    <col min="8971" max="8971" width="16.42578125" style="623" customWidth="1"/>
    <col min="8972" max="8972" width="44.7109375" style="623" customWidth="1"/>
    <col min="8973" max="9220" width="9.140625" style="623"/>
    <col min="9221" max="9221" width="7.140625" style="623" customWidth="1"/>
    <col min="9222" max="9222" width="11" style="623" customWidth="1"/>
    <col min="9223" max="9223" width="16.140625" style="623" customWidth="1"/>
    <col min="9224" max="9225" width="13.85546875" style="623" customWidth="1"/>
    <col min="9226" max="9226" width="18.42578125" style="623" customWidth="1"/>
    <col min="9227" max="9227" width="16.42578125" style="623" customWidth="1"/>
    <col min="9228" max="9228" width="44.7109375" style="623" customWidth="1"/>
    <col min="9229" max="9476" width="9.140625" style="623"/>
    <col min="9477" max="9477" width="7.140625" style="623" customWidth="1"/>
    <col min="9478" max="9478" width="11" style="623" customWidth="1"/>
    <col min="9479" max="9479" width="16.140625" style="623" customWidth="1"/>
    <col min="9480" max="9481" width="13.85546875" style="623" customWidth="1"/>
    <col min="9482" max="9482" width="18.42578125" style="623" customWidth="1"/>
    <col min="9483" max="9483" width="16.42578125" style="623" customWidth="1"/>
    <col min="9484" max="9484" width="44.7109375" style="623" customWidth="1"/>
    <col min="9485" max="9732" width="9.140625" style="623"/>
    <col min="9733" max="9733" width="7.140625" style="623" customWidth="1"/>
    <col min="9734" max="9734" width="11" style="623" customWidth="1"/>
    <col min="9735" max="9735" width="16.140625" style="623" customWidth="1"/>
    <col min="9736" max="9737" width="13.85546875" style="623" customWidth="1"/>
    <col min="9738" max="9738" width="18.42578125" style="623" customWidth="1"/>
    <col min="9739" max="9739" width="16.42578125" style="623" customWidth="1"/>
    <col min="9740" max="9740" width="44.7109375" style="623" customWidth="1"/>
    <col min="9741" max="9988" width="9.140625" style="623"/>
    <col min="9989" max="9989" width="7.140625" style="623" customWidth="1"/>
    <col min="9990" max="9990" width="11" style="623" customWidth="1"/>
    <col min="9991" max="9991" width="16.140625" style="623" customWidth="1"/>
    <col min="9992" max="9993" width="13.85546875" style="623" customWidth="1"/>
    <col min="9994" max="9994" width="18.42578125" style="623" customWidth="1"/>
    <col min="9995" max="9995" width="16.42578125" style="623" customWidth="1"/>
    <col min="9996" max="9996" width="44.7109375" style="623" customWidth="1"/>
    <col min="9997" max="10244" width="9.140625" style="623"/>
    <col min="10245" max="10245" width="7.140625" style="623" customWidth="1"/>
    <col min="10246" max="10246" width="11" style="623" customWidth="1"/>
    <col min="10247" max="10247" width="16.140625" style="623" customWidth="1"/>
    <col min="10248" max="10249" width="13.85546875" style="623" customWidth="1"/>
    <col min="10250" max="10250" width="18.42578125" style="623" customWidth="1"/>
    <col min="10251" max="10251" width="16.42578125" style="623" customWidth="1"/>
    <col min="10252" max="10252" width="44.7109375" style="623" customWidth="1"/>
    <col min="10253" max="10500" width="9.140625" style="623"/>
    <col min="10501" max="10501" width="7.140625" style="623" customWidth="1"/>
    <col min="10502" max="10502" width="11" style="623" customWidth="1"/>
    <col min="10503" max="10503" width="16.140625" style="623" customWidth="1"/>
    <col min="10504" max="10505" width="13.85546875" style="623" customWidth="1"/>
    <col min="10506" max="10506" width="18.42578125" style="623" customWidth="1"/>
    <col min="10507" max="10507" width="16.42578125" style="623" customWidth="1"/>
    <col min="10508" max="10508" width="44.7109375" style="623" customWidth="1"/>
    <col min="10509" max="10756" width="9.140625" style="623"/>
    <col min="10757" max="10757" width="7.140625" style="623" customWidth="1"/>
    <col min="10758" max="10758" width="11" style="623" customWidth="1"/>
    <col min="10759" max="10759" width="16.140625" style="623" customWidth="1"/>
    <col min="10760" max="10761" width="13.85546875" style="623" customWidth="1"/>
    <col min="10762" max="10762" width="18.42578125" style="623" customWidth="1"/>
    <col min="10763" max="10763" width="16.42578125" style="623" customWidth="1"/>
    <col min="10764" max="10764" width="44.7109375" style="623" customWidth="1"/>
    <col min="10765" max="11012" width="9.140625" style="623"/>
    <col min="11013" max="11013" width="7.140625" style="623" customWidth="1"/>
    <col min="11014" max="11014" width="11" style="623" customWidth="1"/>
    <col min="11015" max="11015" width="16.140625" style="623" customWidth="1"/>
    <col min="11016" max="11017" width="13.85546875" style="623" customWidth="1"/>
    <col min="11018" max="11018" width="18.42578125" style="623" customWidth="1"/>
    <col min="11019" max="11019" width="16.42578125" style="623" customWidth="1"/>
    <col min="11020" max="11020" width="44.7109375" style="623" customWidth="1"/>
    <col min="11021" max="11268" width="9.140625" style="623"/>
    <col min="11269" max="11269" width="7.140625" style="623" customWidth="1"/>
    <col min="11270" max="11270" width="11" style="623" customWidth="1"/>
    <col min="11271" max="11271" width="16.140625" style="623" customWidth="1"/>
    <col min="11272" max="11273" width="13.85546875" style="623" customWidth="1"/>
    <col min="11274" max="11274" width="18.42578125" style="623" customWidth="1"/>
    <col min="11275" max="11275" width="16.42578125" style="623" customWidth="1"/>
    <col min="11276" max="11276" width="44.7109375" style="623" customWidth="1"/>
    <col min="11277" max="11524" width="9.140625" style="623"/>
    <col min="11525" max="11525" width="7.140625" style="623" customWidth="1"/>
    <col min="11526" max="11526" width="11" style="623" customWidth="1"/>
    <col min="11527" max="11527" width="16.140625" style="623" customWidth="1"/>
    <col min="11528" max="11529" width="13.85546875" style="623" customWidth="1"/>
    <col min="11530" max="11530" width="18.42578125" style="623" customWidth="1"/>
    <col min="11531" max="11531" width="16.42578125" style="623" customWidth="1"/>
    <col min="11532" max="11532" width="44.7109375" style="623" customWidth="1"/>
    <col min="11533" max="11780" width="9.140625" style="623"/>
    <col min="11781" max="11781" width="7.140625" style="623" customWidth="1"/>
    <col min="11782" max="11782" width="11" style="623" customWidth="1"/>
    <col min="11783" max="11783" width="16.140625" style="623" customWidth="1"/>
    <col min="11784" max="11785" width="13.85546875" style="623" customWidth="1"/>
    <col min="11786" max="11786" width="18.42578125" style="623" customWidth="1"/>
    <col min="11787" max="11787" width="16.42578125" style="623" customWidth="1"/>
    <col min="11788" max="11788" width="44.7109375" style="623" customWidth="1"/>
    <col min="11789" max="12036" width="9.140625" style="623"/>
    <col min="12037" max="12037" width="7.140625" style="623" customWidth="1"/>
    <col min="12038" max="12038" width="11" style="623" customWidth="1"/>
    <col min="12039" max="12039" width="16.140625" style="623" customWidth="1"/>
    <col min="12040" max="12041" width="13.85546875" style="623" customWidth="1"/>
    <col min="12042" max="12042" width="18.42578125" style="623" customWidth="1"/>
    <col min="12043" max="12043" width="16.42578125" style="623" customWidth="1"/>
    <col min="12044" max="12044" width="44.7109375" style="623" customWidth="1"/>
    <col min="12045" max="12292" width="9.140625" style="623"/>
    <col min="12293" max="12293" width="7.140625" style="623" customWidth="1"/>
    <col min="12294" max="12294" width="11" style="623" customWidth="1"/>
    <col min="12295" max="12295" width="16.140625" style="623" customWidth="1"/>
    <col min="12296" max="12297" width="13.85546875" style="623" customWidth="1"/>
    <col min="12298" max="12298" width="18.42578125" style="623" customWidth="1"/>
    <col min="12299" max="12299" width="16.42578125" style="623" customWidth="1"/>
    <col min="12300" max="12300" width="44.7109375" style="623" customWidth="1"/>
    <col min="12301" max="12548" width="9.140625" style="623"/>
    <col min="12549" max="12549" width="7.140625" style="623" customWidth="1"/>
    <col min="12550" max="12550" width="11" style="623" customWidth="1"/>
    <col min="12551" max="12551" width="16.140625" style="623" customWidth="1"/>
    <col min="12552" max="12553" width="13.85546875" style="623" customWidth="1"/>
    <col min="12554" max="12554" width="18.42578125" style="623" customWidth="1"/>
    <col min="12555" max="12555" width="16.42578125" style="623" customWidth="1"/>
    <col min="12556" max="12556" width="44.7109375" style="623" customWidth="1"/>
    <col min="12557" max="12804" width="9.140625" style="623"/>
    <col min="12805" max="12805" width="7.140625" style="623" customWidth="1"/>
    <col min="12806" max="12806" width="11" style="623" customWidth="1"/>
    <col min="12807" max="12807" width="16.140625" style="623" customWidth="1"/>
    <col min="12808" max="12809" width="13.85546875" style="623" customWidth="1"/>
    <col min="12810" max="12810" width="18.42578125" style="623" customWidth="1"/>
    <col min="12811" max="12811" width="16.42578125" style="623" customWidth="1"/>
    <col min="12812" max="12812" width="44.7109375" style="623" customWidth="1"/>
    <col min="12813" max="13060" width="9.140625" style="623"/>
    <col min="13061" max="13061" width="7.140625" style="623" customWidth="1"/>
    <col min="13062" max="13062" width="11" style="623" customWidth="1"/>
    <col min="13063" max="13063" width="16.140625" style="623" customWidth="1"/>
    <col min="13064" max="13065" width="13.85546875" style="623" customWidth="1"/>
    <col min="13066" max="13066" width="18.42578125" style="623" customWidth="1"/>
    <col min="13067" max="13067" width="16.42578125" style="623" customWidth="1"/>
    <col min="13068" max="13068" width="44.7109375" style="623" customWidth="1"/>
    <col min="13069" max="13316" width="9.140625" style="623"/>
    <col min="13317" max="13317" width="7.140625" style="623" customWidth="1"/>
    <col min="13318" max="13318" width="11" style="623" customWidth="1"/>
    <col min="13319" max="13319" width="16.140625" style="623" customWidth="1"/>
    <col min="13320" max="13321" width="13.85546875" style="623" customWidth="1"/>
    <col min="13322" max="13322" width="18.42578125" style="623" customWidth="1"/>
    <col min="13323" max="13323" width="16.42578125" style="623" customWidth="1"/>
    <col min="13324" max="13324" width="44.7109375" style="623" customWidth="1"/>
    <col min="13325" max="13572" width="9.140625" style="623"/>
    <col min="13573" max="13573" width="7.140625" style="623" customWidth="1"/>
    <col min="13574" max="13574" width="11" style="623" customWidth="1"/>
    <col min="13575" max="13575" width="16.140625" style="623" customWidth="1"/>
    <col min="13576" max="13577" width="13.85546875" style="623" customWidth="1"/>
    <col min="13578" max="13578" width="18.42578125" style="623" customWidth="1"/>
    <col min="13579" max="13579" width="16.42578125" style="623" customWidth="1"/>
    <col min="13580" max="13580" width="44.7109375" style="623" customWidth="1"/>
    <col min="13581" max="13828" width="9.140625" style="623"/>
    <col min="13829" max="13829" width="7.140625" style="623" customWidth="1"/>
    <col min="13830" max="13830" width="11" style="623" customWidth="1"/>
    <col min="13831" max="13831" width="16.140625" style="623" customWidth="1"/>
    <col min="13832" max="13833" width="13.85546875" style="623" customWidth="1"/>
    <col min="13834" max="13834" width="18.42578125" style="623" customWidth="1"/>
    <col min="13835" max="13835" width="16.42578125" style="623" customWidth="1"/>
    <col min="13836" max="13836" width="44.7109375" style="623" customWidth="1"/>
    <col min="13837" max="14084" width="9.140625" style="623"/>
    <col min="14085" max="14085" width="7.140625" style="623" customWidth="1"/>
    <col min="14086" max="14086" width="11" style="623" customWidth="1"/>
    <col min="14087" max="14087" width="16.140625" style="623" customWidth="1"/>
    <col min="14088" max="14089" width="13.85546875" style="623" customWidth="1"/>
    <col min="14090" max="14090" width="18.42578125" style="623" customWidth="1"/>
    <col min="14091" max="14091" width="16.42578125" style="623" customWidth="1"/>
    <col min="14092" max="14092" width="44.7109375" style="623" customWidth="1"/>
    <col min="14093" max="14340" width="9.140625" style="623"/>
    <col min="14341" max="14341" width="7.140625" style="623" customWidth="1"/>
    <col min="14342" max="14342" width="11" style="623" customWidth="1"/>
    <col min="14343" max="14343" width="16.140625" style="623" customWidth="1"/>
    <col min="14344" max="14345" width="13.85546875" style="623" customWidth="1"/>
    <col min="14346" max="14346" width="18.42578125" style="623" customWidth="1"/>
    <col min="14347" max="14347" width="16.42578125" style="623" customWidth="1"/>
    <col min="14348" max="14348" width="44.7109375" style="623" customWidth="1"/>
    <col min="14349" max="14596" width="9.140625" style="623"/>
    <col min="14597" max="14597" width="7.140625" style="623" customWidth="1"/>
    <col min="14598" max="14598" width="11" style="623" customWidth="1"/>
    <col min="14599" max="14599" width="16.140625" style="623" customWidth="1"/>
    <col min="14600" max="14601" width="13.85546875" style="623" customWidth="1"/>
    <col min="14602" max="14602" width="18.42578125" style="623" customWidth="1"/>
    <col min="14603" max="14603" width="16.42578125" style="623" customWidth="1"/>
    <col min="14604" max="14604" width="44.7109375" style="623" customWidth="1"/>
    <col min="14605" max="14852" width="9.140625" style="623"/>
    <col min="14853" max="14853" width="7.140625" style="623" customWidth="1"/>
    <col min="14854" max="14854" width="11" style="623" customWidth="1"/>
    <col min="14855" max="14855" width="16.140625" style="623" customWidth="1"/>
    <col min="14856" max="14857" width="13.85546875" style="623" customWidth="1"/>
    <col min="14858" max="14858" width="18.42578125" style="623" customWidth="1"/>
    <col min="14859" max="14859" width="16.42578125" style="623" customWidth="1"/>
    <col min="14860" max="14860" width="44.7109375" style="623" customWidth="1"/>
    <col min="14861" max="15108" width="9.140625" style="623"/>
    <col min="15109" max="15109" width="7.140625" style="623" customWidth="1"/>
    <col min="15110" max="15110" width="11" style="623" customWidth="1"/>
    <col min="15111" max="15111" width="16.140625" style="623" customWidth="1"/>
    <col min="15112" max="15113" width="13.85546875" style="623" customWidth="1"/>
    <col min="15114" max="15114" width="18.42578125" style="623" customWidth="1"/>
    <col min="15115" max="15115" width="16.42578125" style="623" customWidth="1"/>
    <col min="15116" max="15116" width="44.7109375" style="623" customWidth="1"/>
    <col min="15117" max="15364" width="9.140625" style="623"/>
    <col min="15365" max="15365" width="7.140625" style="623" customWidth="1"/>
    <col min="15366" max="15366" width="11" style="623" customWidth="1"/>
    <col min="15367" max="15367" width="16.140625" style="623" customWidth="1"/>
    <col min="15368" max="15369" width="13.85546875" style="623" customWidth="1"/>
    <col min="15370" max="15370" width="18.42578125" style="623" customWidth="1"/>
    <col min="15371" max="15371" width="16.42578125" style="623" customWidth="1"/>
    <col min="15372" max="15372" width="44.7109375" style="623" customWidth="1"/>
    <col min="15373" max="15620" width="9.140625" style="623"/>
    <col min="15621" max="15621" width="7.140625" style="623" customWidth="1"/>
    <col min="15622" max="15622" width="11" style="623" customWidth="1"/>
    <col min="15623" max="15623" width="16.140625" style="623" customWidth="1"/>
    <col min="15624" max="15625" width="13.85546875" style="623" customWidth="1"/>
    <col min="15626" max="15626" width="18.42578125" style="623" customWidth="1"/>
    <col min="15627" max="15627" width="16.42578125" style="623" customWidth="1"/>
    <col min="15628" max="15628" width="44.7109375" style="623" customWidth="1"/>
    <col min="15629" max="15876" width="9.140625" style="623"/>
    <col min="15877" max="15877" width="7.140625" style="623" customWidth="1"/>
    <col min="15878" max="15878" width="11" style="623" customWidth="1"/>
    <col min="15879" max="15879" width="16.140625" style="623" customWidth="1"/>
    <col min="15880" max="15881" width="13.85546875" style="623" customWidth="1"/>
    <col min="15882" max="15882" width="18.42578125" style="623" customWidth="1"/>
    <col min="15883" max="15883" width="16.42578125" style="623" customWidth="1"/>
    <col min="15884" max="15884" width="44.7109375" style="623" customWidth="1"/>
    <col min="15885" max="16132" width="9.140625" style="623"/>
    <col min="16133" max="16133" width="7.140625" style="623" customWidth="1"/>
    <col min="16134" max="16134" width="11" style="623" customWidth="1"/>
    <col min="16135" max="16135" width="16.140625" style="623" customWidth="1"/>
    <col min="16136" max="16137" width="13.85546875" style="623" customWidth="1"/>
    <col min="16138" max="16138" width="18.42578125" style="623" customWidth="1"/>
    <col min="16139" max="16139" width="16.42578125" style="623" customWidth="1"/>
    <col min="16140" max="16140" width="44.7109375" style="623" customWidth="1"/>
    <col min="16141" max="16384" width="9.140625" style="623"/>
  </cols>
  <sheetData>
    <row r="1" spans="1:12" ht="7.5" customHeight="1"/>
    <row r="2" spans="1:12" ht="35.25" customHeight="1">
      <c r="A2" s="3072" t="s">
        <v>489</v>
      </c>
      <c r="B2" s="3072"/>
      <c r="C2" s="3072"/>
      <c r="D2" s="3072"/>
      <c r="E2" s="3072"/>
      <c r="F2" s="3072"/>
      <c r="G2" s="3072"/>
      <c r="H2" s="3072"/>
      <c r="I2" s="3072"/>
      <c r="J2" s="3072"/>
      <c r="K2" s="3072"/>
      <c r="L2" s="3072"/>
    </row>
    <row r="3" spans="1:12" ht="18" customHeight="1" thickBot="1">
      <c r="A3" s="3073"/>
      <c r="B3" s="3073"/>
      <c r="C3" s="624"/>
      <c r="D3" s="624"/>
      <c r="E3" s="624"/>
      <c r="F3" s="624"/>
      <c r="G3" s="624"/>
      <c r="H3" s="624"/>
      <c r="I3" s="625"/>
      <c r="J3" s="625"/>
      <c r="K3" s="625"/>
      <c r="L3" s="532" t="s">
        <v>404</v>
      </c>
    </row>
    <row r="4" spans="1:12" ht="15.75" customHeight="1" thickBot="1">
      <c r="A4" s="3074" t="s">
        <v>2</v>
      </c>
      <c r="B4" s="3075" t="s">
        <v>405</v>
      </c>
      <c r="C4" s="3078" t="s">
        <v>406</v>
      </c>
      <c r="D4" s="3081" t="s">
        <v>5</v>
      </c>
      <c r="E4" s="3082" t="s">
        <v>490</v>
      </c>
      <c r="F4" s="3083"/>
      <c r="G4" s="3081" t="s">
        <v>5</v>
      </c>
      <c r="H4" s="3086" t="s">
        <v>491</v>
      </c>
      <c r="I4" s="3081"/>
      <c r="J4" s="3081"/>
      <c r="K4" s="3087"/>
      <c r="L4" s="3088" t="s">
        <v>492</v>
      </c>
    </row>
    <row r="5" spans="1:12" ht="18" customHeight="1" thickBot="1">
      <c r="A5" s="3074"/>
      <c r="B5" s="3076"/>
      <c r="C5" s="3079"/>
      <c r="D5" s="3081"/>
      <c r="E5" s="3084"/>
      <c r="F5" s="3085"/>
      <c r="G5" s="3081"/>
      <c r="H5" s="3089" t="s">
        <v>493</v>
      </c>
      <c r="I5" s="3089" t="s">
        <v>494</v>
      </c>
      <c r="J5" s="3086" t="s">
        <v>495</v>
      </c>
      <c r="K5" s="3087"/>
      <c r="L5" s="3088"/>
    </row>
    <row r="6" spans="1:12" ht="30" customHeight="1" thickBot="1">
      <c r="A6" s="3074"/>
      <c r="B6" s="3077"/>
      <c r="C6" s="3080"/>
      <c r="D6" s="3081"/>
      <c r="E6" s="626" t="s">
        <v>493</v>
      </c>
      <c r="F6" s="627" t="s">
        <v>494</v>
      </c>
      <c r="G6" s="3081"/>
      <c r="H6" s="3090"/>
      <c r="I6" s="3090"/>
      <c r="J6" s="628" t="s">
        <v>436</v>
      </c>
      <c r="K6" s="628" t="s">
        <v>437</v>
      </c>
      <c r="L6" s="3088"/>
    </row>
    <row r="7" spans="1:12" s="637" customFormat="1" ht="30" customHeight="1" thickBot="1">
      <c r="A7" s="629" t="s">
        <v>18</v>
      </c>
      <c r="B7" s="630"/>
      <c r="C7" s="631" t="s">
        <v>496</v>
      </c>
      <c r="D7" s="632"/>
      <c r="E7" s="633">
        <f>SUM(E8)</f>
        <v>9500000</v>
      </c>
      <c r="F7" s="634">
        <f>SUM(F8)</f>
        <v>12286255</v>
      </c>
      <c r="G7" s="635"/>
      <c r="H7" s="633">
        <f>SUM(H8)</f>
        <v>13363032</v>
      </c>
      <c r="I7" s="636">
        <f>SUM(I8)</f>
        <v>13049454</v>
      </c>
      <c r="J7" s="636">
        <f>SUM(J8)</f>
        <v>3620455</v>
      </c>
      <c r="K7" s="634">
        <f>SUM(K8)</f>
        <v>9428999</v>
      </c>
      <c r="L7" s="3060" t="s">
        <v>497</v>
      </c>
    </row>
    <row r="8" spans="1:12" s="644" customFormat="1" ht="31.5" customHeight="1">
      <c r="A8" s="3061"/>
      <c r="B8" s="638" t="s">
        <v>42</v>
      </c>
      <c r="C8" s="639" t="s">
        <v>43</v>
      </c>
      <c r="D8" s="640"/>
      <c r="E8" s="641">
        <f>SUM(E9:E15)</f>
        <v>9500000</v>
      </c>
      <c r="F8" s="642">
        <f>SUM(F9:F15)</f>
        <v>12286255</v>
      </c>
      <c r="G8" s="640"/>
      <c r="H8" s="641">
        <f>SUM(H9:H15)</f>
        <v>13363032</v>
      </c>
      <c r="I8" s="643">
        <f>SUM(I9:I15)</f>
        <v>13049454</v>
      </c>
      <c r="J8" s="643">
        <f>SUM(J9:J15)</f>
        <v>3620455</v>
      </c>
      <c r="K8" s="642">
        <f>SUM(K9:K15)</f>
        <v>9428999</v>
      </c>
      <c r="L8" s="3050"/>
    </row>
    <row r="9" spans="1:12" s="644" customFormat="1">
      <c r="A9" s="3061"/>
      <c r="B9" s="3056"/>
      <c r="C9" s="3062"/>
      <c r="D9" s="645" t="s">
        <v>45</v>
      </c>
      <c r="E9" s="646">
        <v>9500000</v>
      </c>
      <c r="F9" s="647">
        <v>12236154</v>
      </c>
      <c r="G9" s="645" t="s">
        <v>475</v>
      </c>
      <c r="H9" s="648">
        <v>3542132</v>
      </c>
      <c r="I9" s="649">
        <f>SUM(J9:K9)</f>
        <v>3481577</v>
      </c>
      <c r="J9" s="650">
        <v>3481577</v>
      </c>
      <c r="K9" s="651"/>
      <c r="L9" s="3050"/>
    </row>
    <row r="10" spans="1:12" s="644" customFormat="1">
      <c r="A10" s="3061"/>
      <c r="B10" s="3057"/>
      <c r="C10" s="3063"/>
      <c r="D10" s="652" t="s">
        <v>47</v>
      </c>
      <c r="E10" s="646"/>
      <c r="F10" s="647">
        <v>50064</v>
      </c>
      <c r="G10" s="645" t="s">
        <v>342</v>
      </c>
      <c r="H10" s="648">
        <v>50000</v>
      </c>
      <c r="I10" s="649">
        <f t="shared" ref="I10:I15" si="0">SUM(J10:K10)</f>
        <v>33645</v>
      </c>
      <c r="J10" s="650">
        <v>33645</v>
      </c>
      <c r="K10" s="651"/>
      <c r="L10" s="3050"/>
    </row>
    <row r="11" spans="1:12" s="644" customFormat="1">
      <c r="A11" s="3061"/>
      <c r="B11" s="3057"/>
      <c r="C11" s="3063"/>
      <c r="D11" s="652" t="s">
        <v>49</v>
      </c>
      <c r="E11" s="646"/>
      <c r="F11" s="647">
        <v>37</v>
      </c>
      <c r="G11" s="645" t="s">
        <v>463</v>
      </c>
      <c r="H11" s="648">
        <v>100000</v>
      </c>
      <c r="I11" s="649">
        <f t="shared" si="0"/>
        <v>96377</v>
      </c>
      <c r="J11" s="650">
        <v>96377</v>
      </c>
      <c r="K11" s="651"/>
      <c r="L11" s="3050"/>
    </row>
    <row r="12" spans="1:12" s="644" customFormat="1">
      <c r="A12" s="3061"/>
      <c r="B12" s="3057"/>
      <c r="C12" s="3063"/>
      <c r="D12" s="652"/>
      <c r="E12" s="646"/>
      <c r="F12" s="647"/>
      <c r="G12" s="645" t="s">
        <v>467</v>
      </c>
      <c r="H12" s="648">
        <v>30000</v>
      </c>
      <c r="I12" s="649">
        <f t="shared" si="0"/>
        <v>8856</v>
      </c>
      <c r="J12" s="650">
        <v>8856</v>
      </c>
      <c r="K12" s="651"/>
      <c r="L12" s="3050"/>
    </row>
    <row r="13" spans="1:12" s="644" customFormat="1">
      <c r="A13" s="3061"/>
      <c r="B13" s="3057"/>
      <c r="C13" s="3063"/>
      <c r="D13" s="653"/>
      <c r="E13" s="654"/>
      <c r="F13" s="655"/>
      <c r="G13" s="645" t="s">
        <v>498</v>
      </c>
      <c r="H13" s="648">
        <v>335000</v>
      </c>
      <c r="I13" s="649">
        <f t="shared" si="0"/>
        <v>283528</v>
      </c>
      <c r="J13" s="650"/>
      <c r="K13" s="651">
        <v>283528</v>
      </c>
      <c r="L13" s="3050"/>
    </row>
    <row r="14" spans="1:12" s="644" customFormat="1">
      <c r="A14" s="3061"/>
      <c r="B14" s="3057"/>
      <c r="C14" s="3063"/>
      <c r="D14" s="653"/>
      <c r="E14" s="654"/>
      <c r="F14" s="655"/>
      <c r="G14" s="645" t="s">
        <v>499</v>
      </c>
      <c r="H14" s="648">
        <v>9225900</v>
      </c>
      <c r="I14" s="649">
        <f t="shared" si="0"/>
        <v>9069071</v>
      </c>
      <c r="J14" s="650"/>
      <c r="K14" s="651">
        <v>9069071</v>
      </c>
      <c r="L14" s="3050"/>
    </row>
    <row r="15" spans="1:12" s="644" customFormat="1" ht="18" customHeight="1" thickBot="1">
      <c r="A15" s="3061"/>
      <c r="B15" s="3057"/>
      <c r="C15" s="3063"/>
      <c r="D15" s="656"/>
      <c r="E15" s="657"/>
      <c r="F15" s="658"/>
      <c r="G15" s="659" t="s">
        <v>500</v>
      </c>
      <c r="H15" s="660">
        <v>80000</v>
      </c>
      <c r="I15" s="649">
        <f t="shared" si="0"/>
        <v>76400</v>
      </c>
      <c r="J15" s="650"/>
      <c r="K15" s="651">
        <v>76400</v>
      </c>
      <c r="L15" s="3051"/>
    </row>
    <row r="16" spans="1:12" ht="75.75" thickBot="1">
      <c r="A16" s="629" t="s">
        <v>501</v>
      </c>
      <c r="B16" s="661"/>
      <c r="C16" s="662" t="s">
        <v>502</v>
      </c>
      <c r="D16" s="663"/>
      <c r="E16" s="633">
        <f>SUM(E17)</f>
        <v>707800</v>
      </c>
      <c r="F16" s="634">
        <f t="shared" ref="F16:K16" si="1">SUM(F17)</f>
        <v>536500</v>
      </c>
      <c r="G16" s="664"/>
      <c r="H16" s="633">
        <f>SUM(H17)</f>
        <v>0</v>
      </c>
      <c r="I16" s="636">
        <f t="shared" si="1"/>
        <v>0</v>
      </c>
      <c r="J16" s="636">
        <f t="shared" si="1"/>
        <v>0</v>
      </c>
      <c r="K16" s="634">
        <f t="shared" si="1"/>
        <v>0</v>
      </c>
      <c r="L16" s="3049" t="s">
        <v>503</v>
      </c>
    </row>
    <row r="17" spans="1:14" s="644" customFormat="1" ht="51" customHeight="1">
      <c r="A17" s="3065"/>
      <c r="B17" s="638" t="s">
        <v>504</v>
      </c>
      <c r="C17" s="665" t="s">
        <v>222</v>
      </c>
      <c r="D17" s="666"/>
      <c r="E17" s="641">
        <f>SUM(E18:E18)</f>
        <v>707800</v>
      </c>
      <c r="F17" s="642">
        <f>SUM(F18:F18)</f>
        <v>536500</v>
      </c>
      <c r="G17" s="667"/>
      <c r="H17" s="641">
        <f>SUM(H18:H18)</f>
        <v>0</v>
      </c>
      <c r="I17" s="643">
        <f>SUM(I18:I18)</f>
        <v>0</v>
      </c>
      <c r="J17" s="643">
        <f>SUM(J18:J18)</f>
        <v>0</v>
      </c>
      <c r="K17" s="642">
        <f>SUM(K18:K18)</f>
        <v>0</v>
      </c>
      <c r="L17" s="3050"/>
    </row>
    <row r="18" spans="1:14" s="644" customFormat="1" ht="21" customHeight="1" thickBot="1">
      <c r="A18" s="3065"/>
      <c r="B18" s="668"/>
      <c r="C18" s="669"/>
      <c r="D18" s="670" t="s">
        <v>226</v>
      </c>
      <c r="E18" s="671">
        <v>707800</v>
      </c>
      <c r="F18" s="672">
        <v>536500</v>
      </c>
      <c r="G18" s="670"/>
      <c r="H18" s="673"/>
      <c r="I18" s="649"/>
      <c r="J18" s="650"/>
      <c r="K18" s="651"/>
      <c r="L18" s="3050"/>
    </row>
    <row r="19" spans="1:14" ht="30" customHeight="1" thickBot="1">
      <c r="A19" s="629" t="s">
        <v>427</v>
      </c>
      <c r="B19" s="661"/>
      <c r="C19" s="662" t="s">
        <v>291</v>
      </c>
      <c r="D19" s="674"/>
      <c r="E19" s="633">
        <f>SUM(E22,E20)</f>
        <v>0</v>
      </c>
      <c r="F19" s="634">
        <f>SUM(F22,F20)</f>
        <v>164</v>
      </c>
      <c r="G19" s="664"/>
      <c r="H19" s="633">
        <f>SUM(H22,H20)</f>
        <v>507801</v>
      </c>
      <c r="I19" s="636">
        <f>SUM(I22,I20)</f>
        <v>433946</v>
      </c>
      <c r="J19" s="636">
        <f>SUM(J22,J20)</f>
        <v>433946</v>
      </c>
      <c r="K19" s="634">
        <f>SUM(K22,K20)</f>
        <v>0</v>
      </c>
      <c r="L19" s="3050"/>
    </row>
    <row r="20" spans="1:14" s="644" customFormat="1" ht="24.75" customHeight="1">
      <c r="A20" s="3066"/>
      <c r="B20" s="638" t="s">
        <v>505</v>
      </c>
      <c r="C20" s="665" t="s">
        <v>506</v>
      </c>
      <c r="D20" s="666"/>
      <c r="E20" s="675">
        <f>SUM(E21:E22)</f>
        <v>0</v>
      </c>
      <c r="F20" s="676">
        <f>SUM(F21)</f>
        <v>0</v>
      </c>
      <c r="G20" s="677"/>
      <c r="H20" s="678">
        <f>SUM(H21:H21)</f>
        <v>150001</v>
      </c>
      <c r="I20" s="678">
        <f>SUM(I21:I21)</f>
        <v>124566</v>
      </c>
      <c r="J20" s="678">
        <f>SUM(J21:J21)</f>
        <v>124566</v>
      </c>
      <c r="K20" s="679">
        <f t="shared" ref="K20" si="2">SUM(K21)</f>
        <v>0</v>
      </c>
      <c r="L20" s="3064"/>
    </row>
    <row r="21" spans="1:14" s="622" customFormat="1" ht="17.25" customHeight="1" thickBot="1">
      <c r="A21" s="3066"/>
      <c r="B21" s="680"/>
      <c r="C21" s="681"/>
      <c r="D21" s="682"/>
      <c r="E21" s="683"/>
      <c r="F21" s="684"/>
      <c r="G21" s="685" t="s">
        <v>96</v>
      </c>
      <c r="H21" s="686">
        <v>150001</v>
      </c>
      <c r="I21" s="687">
        <f>J21+K21</f>
        <v>124566</v>
      </c>
      <c r="J21" s="687">
        <v>124566</v>
      </c>
      <c r="K21" s="688"/>
      <c r="L21" s="3064"/>
    </row>
    <row r="22" spans="1:14" s="644" customFormat="1" ht="24.75" customHeight="1">
      <c r="A22" s="3066"/>
      <c r="B22" s="638" t="s">
        <v>507</v>
      </c>
      <c r="C22" s="665" t="s">
        <v>508</v>
      </c>
      <c r="D22" s="666"/>
      <c r="E22" s="675">
        <f>SUM(E23:E26)</f>
        <v>0</v>
      </c>
      <c r="F22" s="676">
        <f>SUM(F23)</f>
        <v>164</v>
      </c>
      <c r="G22" s="689"/>
      <c r="H22" s="690">
        <f>SUM(H23:H27)</f>
        <v>357800</v>
      </c>
      <c r="I22" s="643">
        <f>SUM(I23:I27)</f>
        <v>309380</v>
      </c>
      <c r="J22" s="691">
        <f>SUM(J23:J27)</f>
        <v>309380</v>
      </c>
      <c r="K22" s="692">
        <f>SUM(K23)</f>
        <v>0</v>
      </c>
      <c r="L22" s="3064"/>
      <c r="N22" s="693"/>
    </row>
    <row r="23" spans="1:14" s="622" customFormat="1" ht="14.25" customHeight="1">
      <c r="A23" s="3066"/>
      <c r="B23" s="3067"/>
      <c r="C23" s="3052"/>
      <c r="D23" s="652" t="s">
        <v>49</v>
      </c>
      <c r="E23" s="648"/>
      <c r="F23" s="694">
        <v>164</v>
      </c>
      <c r="G23" s="695" t="s">
        <v>96</v>
      </c>
      <c r="H23" s="648">
        <v>327800</v>
      </c>
      <c r="I23" s="696">
        <f>SUM(J23:K23)</f>
        <v>280036</v>
      </c>
      <c r="J23" s="697">
        <v>280036</v>
      </c>
      <c r="K23" s="698"/>
      <c r="L23" s="3064"/>
    </row>
    <row r="24" spans="1:14" s="622" customFormat="1" ht="14.25" customHeight="1">
      <c r="A24" s="3066"/>
      <c r="B24" s="3068"/>
      <c r="C24" s="3053"/>
      <c r="D24" s="699"/>
      <c r="E24" s="700"/>
      <c r="F24" s="701"/>
      <c r="G24" s="695" t="s">
        <v>509</v>
      </c>
      <c r="H24" s="702">
        <v>23000</v>
      </c>
      <c r="I24" s="696">
        <f>SUM(J24:K24)</f>
        <v>22457</v>
      </c>
      <c r="J24" s="703">
        <v>22457</v>
      </c>
      <c r="K24" s="704"/>
      <c r="L24" s="3064"/>
    </row>
    <row r="25" spans="1:14" s="622" customFormat="1" ht="14.25" customHeight="1">
      <c r="A25" s="3066"/>
      <c r="B25" s="3068"/>
      <c r="C25" s="3053"/>
      <c r="D25" s="699"/>
      <c r="E25" s="700"/>
      <c r="F25" s="694"/>
      <c r="G25" s="705" t="s">
        <v>463</v>
      </c>
      <c r="H25" s="648">
        <v>4000</v>
      </c>
      <c r="I25" s="696">
        <f>SUM(J25:K25)</f>
        <v>3887</v>
      </c>
      <c r="J25" s="697">
        <v>3887</v>
      </c>
      <c r="K25" s="698"/>
      <c r="L25" s="3064"/>
    </row>
    <row r="26" spans="1:14" s="622" customFormat="1" ht="15" customHeight="1" thickBot="1">
      <c r="A26" s="3066"/>
      <c r="B26" s="3068"/>
      <c r="C26" s="3053"/>
      <c r="D26" s="656"/>
      <c r="E26" s="706"/>
      <c r="F26" s="672"/>
      <c r="G26" s="707" t="s">
        <v>467</v>
      </c>
      <c r="H26" s="671">
        <v>3000</v>
      </c>
      <c r="I26" s="696">
        <f>SUM(J26:K26)</f>
        <v>3000</v>
      </c>
      <c r="J26" s="708">
        <v>3000</v>
      </c>
      <c r="K26" s="709"/>
      <c r="L26" s="3064"/>
      <c r="N26" s="710"/>
    </row>
    <row r="27" spans="1:14" s="622" customFormat="1" ht="15" hidden="1" customHeight="1" thickBot="1">
      <c r="A27" s="711"/>
      <c r="B27" s="707"/>
      <c r="C27" s="712"/>
      <c r="D27" s="656"/>
      <c r="E27" s="706"/>
      <c r="F27" s="713"/>
      <c r="G27" s="685" t="s">
        <v>481</v>
      </c>
      <c r="H27" s="714">
        <v>0</v>
      </c>
      <c r="I27" s="715">
        <f>SUM(J27:K27)</f>
        <v>0</v>
      </c>
      <c r="J27" s="716">
        <v>0</v>
      </c>
      <c r="K27" s="717">
        <v>0</v>
      </c>
      <c r="L27" s="3064"/>
    </row>
    <row r="28" spans="1:14" s="622" customFormat="1" ht="30" customHeight="1" thickBot="1">
      <c r="A28" s="629" t="s">
        <v>510</v>
      </c>
      <c r="B28" s="661"/>
      <c r="C28" s="662" t="s">
        <v>303</v>
      </c>
      <c r="D28" s="718"/>
      <c r="E28" s="633">
        <f>SUM(E29)</f>
        <v>0</v>
      </c>
      <c r="F28" s="634">
        <f>SUM(F29)</f>
        <v>0</v>
      </c>
      <c r="G28" s="718"/>
      <c r="H28" s="719">
        <f>SUM(H29+H31)</f>
        <v>300000</v>
      </c>
      <c r="I28" s="636">
        <f t="shared" ref="I28:J28" si="3">SUM(I29+I31)</f>
        <v>281412</v>
      </c>
      <c r="J28" s="664">
        <f t="shared" si="3"/>
        <v>181412</v>
      </c>
      <c r="K28" s="634">
        <f>SUM(K29+K31)</f>
        <v>100000</v>
      </c>
      <c r="L28" s="3050"/>
      <c r="N28" s="710"/>
    </row>
    <row r="29" spans="1:14" s="622" customFormat="1" ht="33" customHeight="1">
      <c r="A29" s="3069"/>
      <c r="B29" s="638" t="s">
        <v>511</v>
      </c>
      <c r="C29" s="665" t="s">
        <v>304</v>
      </c>
      <c r="D29" s="666"/>
      <c r="E29" s="675">
        <f>SUM(E30)</f>
        <v>0</v>
      </c>
      <c r="F29" s="676">
        <f>SUM(F30)</f>
        <v>0</v>
      </c>
      <c r="G29" s="666"/>
      <c r="H29" s="675">
        <f>H30</f>
        <v>200000</v>
      </c>
      <c r="I29" s="720">
        <f>I30</f>
        <v>181412</v>
      </c>
      <c r="J29" s="720">
        <f>J30</f>
        <v>181412</v>
      </c>
      <c r="K29" s="676">
        <f>K30</f>
        <v>0</v>
      </c>
      <c r="L29" s="3050"/>
    </row>
    <row r="30" spans="1:14" s="622" customFormat="1" ht="30.75" customHeight="1">
      <c r="A30" s="3070"/>
      <c r="B30" s="707"/>
      <c r="C30" s="712"/>
      <c r="D30" s="656"/>
      <c r="E30" s="706"/>
      <c r="F30" s="713"/>
      <c r="G30" s="670" t="s">
        <v>96</v>
      </c>
      <c r="H30" s="671">
        <v>200000</v>
      </c>
      <c r="I30" s="721">
        <f>SUM(J30:K30)</f>
        <v>181412</v>
      </c>
      <c r="J30" s="708">
        <v>181412</v>
      </c>
      <c r="K30" s="722"/>
      <c r="L30" s="3050"/>
    </row>
    <row r="31" spans="1:14" s="622" customFormat="1" ht="28.5" customHeight="1">
      <c r="A31" s="3070"/>
      <c r="B31" s="723" t="s">
        <v>512</v>
      </c>
      <c r="C31" s="724" t="s">
        <v>309</v>
      </c>
      <c r="D31" s="725"/>
      <c r="E31" s="726"/>
      <c r="F31" s="727"/>
      <c r="G31" s="725"/>
      <c r="H31" s="728">
        <f>H32</f>
        <v>100000</v>
      </c>
      <c r="I31" s="729">
        <f t="shared" ref="I31:J31" si="4">I32</f>
        <v>100000</v>
      </c>
      <c r="J31" s="729">
        <f t="shared" si="4"/>
        <v>0</v>
      </c>
      <c r="K31" s="730">
        <f>K32</f>
        <v>100000</v>
      </c>
      <c r="L31" s="3050"/>
      <c r="N31" s="710"/>
    </row>
    <row r="32" spans="1:14" s="622" customFormat="1" ht="30.75" customHeight="1" thickBot="1">
      <c r="A32" s="3071"/>
      <c r="B32" s="731"/>
      <c r="C32" s="732"/>
      <c r="D32" s="733"/>
      <c r="E32" s="734"/>
      <c r="F32" s="735"/>
      <c r="G32" s="733" t="s">
        <v>513</v>
      </c>
      <c r="H32" s="734">
        <v>100000</v>
      </c>
      <c r="I32" s="715">
        <f t="shared" ref="I32" si="5">SUM(J32:K32)</f>
        <v>100000</v>
      </c>
      <c r="J32" s="736"/>
      <c r="K32" s="737">
        <v>100000</v>
      </c>
      <c r="L32" s="3051"/>
    </row>
    <row r="33" spans="1:12" s="741" customFormat="1" ht="30" customHeight="1" thickBot="1">
      <c r="A33" s="629" t="s">
        <v>514</v>
      </c>
      <c r="B33" s="738"/>
      <c r="C33" s="662" t="s">
        <v>344</v>
      </c>
      <c r="D33" s="739"/>
      <c r="E33" s="633">
        <f>SUM(E34,E39,E45,E49)</f>
        <v>641916</v>
      </c>
      <c r="F33" s="633">
        <f>SUM(F34,F39,F45,F49)</f>
        <v>753877</v>
      </c>
      <c r="G33" s="664"/>
      <c r="H33" s="633">
        <f>SUM(H34,H39,H45,H49)</f>
        <v>735043</v>
      </c>
      <c r="I33" s="633">
        <f>SUM(I34,I39,I45,I49)</f>
        <v>721343</v>
      </c>
      <c r="J33" s="633">
        <f>SUM(J34,J39,J45,J49)</f>
        <v>721343</v>
      </c>
      <c r="K33" s="633">
        <f>SUM(K34,K39,K45,K49)</f>
        <v>0</v>
      </c>
      <c r="L33" s="740"/>
    </row>
    <row r="34" spans="1:12" s="644" customFormat="1" ht="52.5" customHeight="1">
      <c r="A34" s="3047"/>
      <c r="B34" s="638" t="s">
        <v>515</v>
      </c>
      <c r="C34" s="665" t="s">
        <v>351</v>
      </c>
      <c r="D34" s="666"/>
      <c r="E34" s="641">
        <f>SUM(E35:E37)</f>
        <v>392248</v>
      </c>
      <c r="F34" s="642">
        <f>SUM(F35:F37)</f>
        <v>417828</v>
      </c>
      <c r="G34" s="667"/>
      <c r="H34" s="690">
        <f>SUM(H35:H38)</f>
        <v>456221</v>
      </c>
      <c r="I34" s="643">
        <f>SUM(I35:I38)</f>
        <v>442521</v>
      </c>
      <c r="J34" s="643">
        <f>SUM(J35:J38)</f>
        <v>442521</v>
      </c>
      <c r="K34" s="742">
        <f>SUM(K35:K38)</f>
        <v>0</v>
      </c>
      <c r="L34" s="3049" t="s">
        <v>516</v>
      </c>
    </row>
    <row r="35" spans="1:12" s="622" customFormat="1" ht="14.25" customHeight="1">
      <c r="A35" s="3048"/>
      <c r="B35" s="743"/>
      <c r="C35" s="3052"/>
      <c r="D35" s="645" t="s">
        <v>99</v>
      </c>
      <c r="E35" s="648">
        <v>73</v>
      </c>
      <c r="F35" s="744">
        <v>72</v>
      </c>
      <c r="G35" s="670" t="s">
        <v>459</v>
      </c>
      <c r="H35" s="660">
        <v>368343</v>
      </c>
      <c r="I35" s="721">
        <f>SUM(J35:K35)</f>
        <v>368343</v>
      </c>
      <c r="J35" s="708">
        <v>368343</v>
      </c>
      <c r="K35" s="745"/>
      <c r="L35" s="3050"/>
    </row>
    <row r="36" spans="1:12" s="622" customFormat="1" ht="15" customHeight="1">
      <c r="A36" s="3048"/>
      <c r="B36" s="746"/>
      <c r="C36" s="3053"/>
      <c r="D36" s="645" t="s">
        <v>100</v>
      </c>
      <c r="E36" s="648">
        <v>217</v>
      </c>
      <c r="F36" s="744">
        <v>218</v>
      </c>
      <c r="G36" s="645" t="s">
        <v>461</v>
      </c>
      <c r="H36" s="648">
        <v>63850</v>
      </c>
      <c r="I36" s="696">
        <f t="shared" ref="I36:I38" si="6">SUM(J36:K36)</f>
        <v>63850</v>
      </c>
      <c r="J36" s="697">
        <v>63850</v>
      </c>
      <c r="K36" s="747"/>
      <c r="L36" s="3050"/>
    </row>
    <row r="37" spans="1:12" s="622" customFormat="1" ht="15" customHeight="1">
      <c r="A37" s="3048"/>
      <c r="B37" s="746"/>
      <c r="C37" s="3053"/>
      <c r="D37" s="645" t="s">
        <v>45</v>
      </c>
      <c r="E37" s="648">
        <v>391958</v>
      </c>
      <c r="F37" s="694">
        <v>417538</v>
      </c>
      <c r="G37" s="645" t="s">
        <v>462</v>
      </c>
      <c r="H37" s="648">
        <v>9028</v>
      </c>
      <c r="I37" s="696">
        <f t="shared" si="6"/>
        <v>9028</v>
      </c>
      <c r="J37" s="697">
        <v>9028</v>
      </c>
      <c r="K37" s="747"/>
      <c r="L37" s="3050"/>
    </row>
    <row r="38" spans="1:12" s="622" customFormat="1" ht="15" customHeight="1">
      <c r="A38" s="3048"/>
      <c r="B38" s="746"/>
      <c r="C38" s="712"/>
      <c r="D38" s="645"/>
      <c r="E38" s="648"/>
      <c r="F38" s="694"/>
      <c r="G38" s="645" t="s">
        <v>482</v>
      </c>
      <c r="H38" s="648">
        <v>15000</v>
      </c>
      <c r="I38" s="696">
        <f t="shared" si="6"/>
        <v>1300</v>
      </c>
      <c r="J38" s="697">
        <v>1300</v>
      </c>
      <c r="K38" s="747"/>
      <c r="L38" s="3051"/>
    </row>
    <row r="39" spans="1:12" s="754" customFormat="1" ht="55.9" customHeight="1">
      <c r="A39" s="3048"/>
      <c r="B39" s="723" t="s">
        <v>517</v>
      </c>
      <c r="C39" s="748" t="s">
        <v>355</v>
      </c>
      <c r="D39" s="725"/>
      <c r="E39" s="749">
        <f>SUM(E40:E44)</f>
        <v>65619</v>
      </c>
      <c r="F39" s="750">
        <f>SUM(F40:F44)</f>
        <v>151380</v>
      </c>
      <c r="G39" s="751"/>
      <c r="H39" s="749">
        <f>SUM(H40:H44)</f>
        <v>94773</v>
      </c>
      <c r="I39" s="752">
        <f>SUM(I40:I44)</f>
        <v>94773</v>
      </c>
      <c r="J39" s="752">
        <f>SUM(J40:J44)</f>
        <v>94773</v>
      </c>
      <c r="K39" s="753">
        <f>SUM(K40:K44)</f>
        <v>0</v>
      </c>
      <c r="L39" s="3054" t="s">
        <v>518</v>
      </c>
    </row>
    <row r="40" spans="1:12" s="757" customFormat="1" ht="26.45" customHeight="1">
      <c r="A40" s="3048"/>
      <c r="B40" s="3056"/>
      <c r="C40" s="3058"/>
      <c r="D40" s="652" t="s">
        <v>357</v>
      </c>
      <c r="E40" s="648">
        <v>34829</v>
      </c>
      <c r="F40" s="694">
        <v>34828</v>
      </c>
      <c r="G40" s="652" t="s">
        <v>459</v>
      </c>
      <c r="H40" s="648">
        <v>79198</v>
      </c>
      <c r="I40" s="755">
        <f>SUM(J40:K40)</f>
        <v>79198</v>
      </c>
      <c r="J40" s="755">
        <v>79198</v>
      </c>
      <c r="K40" s="756"/>
      <c r="L40" s="3055"/>
    </row>
    <row r="41" spans="1:12" s="757" customFormat="1" ht="22.15" customHeight="1">
      <c r="A41" s="3048"/>
      <c r="B41" s="3057"/>
      <c r="C41" s="3059"/>
      <c r="D41" s="652" t="s">
        <v>359</v>
      </c>
      <c r="E41" s="648">
        <v>29373</v>
      </c>
      <c r="F41" s="694">
        <v>114703</v>
      </c>
      <c r="G41" s="652" t="s">
        <v>461</v>
      </c>
      <c r="H41" s="648">
        <v>13632</v>
      </c>
      <c r="I41" s="755">
        <f>SUM(J41:K41)</f>
        <v>13632</v>
      </c>
      <c r="J41" s="755">
        <v>13632</v>
      </c>
      <c r="K41" s="756"/>
      <c r="L41" s="3055"/>
    </row>
    <row r="42" spans="1:12" s="757" customFormat="1" ht="25.15" customHeight="1">
      <c r="A42" s="3048"/>
      <c r="B42" s="3057"/>
      <c r="C42" s="3059"/>
      <c r="D42" s="652" t="s">
        <v>361</v>
      </c>
      <c r="E42" s="648">
        <v>1317</v>
      </c>
      <c r="F42" s="694">
        <v>1319</v>
      </c>
      <c r="G42" s="652" t="s">
        <v>462</v>
      </c>
      <c r="H42" s="648">
        <v>1943</v>
      </c>
      <c r="I42" s="755">
        <f>SUM(J42:K42)</f>
        <v>1943</v>
      </c>
      <c r="J42" s="755">
        <v>1943</v>
      </c>
      <c r="K42" s="756"/>
      <c r="L42" s="3055"/>
    </row>
    <row r="43" spans="1:12" s="757" customFormat="1" ht="25.15" customHeight="1">
      <c r="A43" s="3048"/>
      <c r="B43" s="3057"/>
      <c r="C43" s="3059"/>
      <c r="D43" s="652" t="s">
        <v>28</v>
      </c>
      <c r="E43" s="648">
        <v>100</v>
      </c>
      <c r="F43" s="694">
        <v>530</v>
      </c>
      <c r="G43" s="653"/>
      <c r="H43" s="700"/>
      <c r="I43" s="758"/>
      <c r="J43" s="758"/>
      <c r="K43" s="756"/>
      <c r="L43" s="3055"/>
    </row>
    <row r="44" spans="1:12" s="757" customFormat="1" ht="75.75" hidden="1" customHeight="1">
      <c r="A44" s="3048"/>
      <c r="B44" s="3057"/>
      <c r="C44" s="3059"/>
      <c r="D44" s="653"/>
      <c r="E44" s="700"/>
      <c r="F44" s="701"/>
      <c r="G44" s="652" t="s">
        <v>498</v>
      </c>
      <c r="H44" s="648"/>
      <c r="I44" s="755">
        <f t="shared" ref="I44" si="7">SUM(J44:K44)</f>
        <v>0</v>
      </c>
      <c r="J44" s="755">
        <v>0</v>
      </c>
      <c r="K44" s="759">
        <v>0</v>
      </c>
      <c r="L44" s="3055"/>
    </row>
    <row r="45" spans="1:12" s="754" customFormat="1" ht="45">
      <c r="A45" s="3048"/>
      <c r="B45" s="723" t="s">
        <v>519</v>
      </c>
      <c r="C45" s="748" t="s">
        <v>520</v>
      </c>
      <c r="D45" s="666"/>
      <c r="E45" s="749">
        <f>SUM(E46:E48)</f>
        <v>1200</v>
      </c>
      <c r="F45" s="750">
        <f>SUM(F46:F48)</f>
        <v>1820</v>
      </c>
      <c r="G45" s="751"/>
      <c r="H45" s="749">
        <f>SUM(H46:H48)</f>
        <v>1200</v>
      </c>
      <c r="I45" s="760">
        <f>SUM(I46:I48)</f>
        <v>1200</v>
      </c>
      <c r="J45" s="720">
        <f>SUM(J46:J48)</f>
        <v>1200</v>
      </c>
      <c r="K45" s="761">
        <f>SUM(K46:K48)</f>
        <v>0</v>
      </c>
      <c r="L45" s="3049" t="s">
        <v>521</v>
      </c>
    </row>
    <row r="46" spans="1:12" s="754" customFormat="1">
      <c r="A46" s="3048"/>
      <c r="B46" s="3041"/>
      <c r="C46" s="3043"/>
      <c r="D46" s="652" t="s">
        <v>359</v>
      </c>
      <c r="E46" s="762">
        <v>0</v>
      </c>
      <c r="F46" s="763">
        <v>2</v>
      </c>
      <c r="G46" s="764">
        <v>4700</v>
      </c>
      <c r="H46" s="762">
        <v>1200</v>
      </c>
      <c r="I46" s="765">
        <f>SUM(J46:K46)</f>
        <v>1200</v>
      </c>
      <c r="J46" s="755">
        <v>1200</v>
      </c>
      <c r="K46" s="766"/>
      <c r="L46" s="3050"/>
    </row>
    <row r="47" spans="1:12" s="754" customFormat="1">
      <c r="A47" s="3048"/>
      <c r="B47" s="3042"/>
      <c r="C47" s="3044"/>
      <c r="D47" s="652" t="s">
        <v>45</v>
      </c>
      <c r="E47" s="762">
        <v>1000</v>
      </c>
      <c r="F47" s="763">
        <v>1167</v>
      </c>
      <c r="G47" s="767"/>
      <c r="H47" s="768"/>
      <c r="I47" s="769"/>
      <c r="J47" s="758"/>
      <c r="K47" s="766"/>
      <c r="L47" s="3050"/>
    </row>
    <row r="48" spans="1:12" s="754" customFormat="1">
      <c r="A48" s="3048"/>
      <c r="B48" s="3042"/>
      <c r="C48" s="3044"/>
      <c r="D48" s="652" t="s">
        <v>28</v>
      </c>
      <c r="E48" s="762">
        <v>200</v>
      </c>
      <c r="F48" s="763">
        <v>651</v>
      </c>
      <c r="G48" s="767"/>
      <c r="H48" s="768"/>
      <c r="I48" s="769"/>
      <c r="J48" s="758"/>
      <c r="K48" s="766"/>
      <c r="L48" s="3050"/>
    </row>
    <row r="49" spans="1:12" s="754" customFormat="1" ht="30">
      <c r="A49" s="3048"/>
      <c r="B49" s="723" t="s">
        <v>522</v>
      </c>
      <c r="C49" s="748" t="s">
        <v>365</v>
      </c>
      <c r="D49" s="666"/>
      <c r="E49" s="749">
        <f>SUM(E50:E52)</f>
        <v>182849</v>
      </c>
      <c r="F49" s="750">
        <f>SUM(F50:F52)</f>
        <v>182849</v>
      </c>
      <c r="G49" s="751"/>
      <c r="H49" s="749">
        <f>SUM(H50:H52)</f>
        <v>182849</v>
      </c>
      <c r="I49" s="760">
        <f>SUM(I50:I52)</f>
        <v>182849</v>
      </c>
      <c r="J49" s="720">
        <f>SUM(J50:J52)</f>
        <v>182849</v>
      </c>
      <c r="K49" s="761">
        <f>SUM(K50:K52)</f>
        <v>0</v>
      </c>
      <c r="L49" s="3049" t="s">
        <v>523</v>
      </c>
    </row>
    <row r="50" spans="1:12" s="754" customFormat="1">
      <c r="A50" s="3048"/>
      <c r="B50" s="3041"/>
      <c r="C50" s="3043"/>
      <c r="D50" s="652" t="s">
        <v>45</v>
      </c>
      <c r="E50" s="762">
        <v>182849</v>
      </c>
      <c r="F50" s="763">
        <v>182849</v>
      </c>
      <c r="G50" s="764">
        <v>4010</v>
      </c>
      <c r="H50" s="762">
        <v>152700</v>
      </c>
      <c r="I50" s="765">
        <f>SUM(J50:K50)</f>
        <v>152700</v>
      </c>
      <c r="J50" s="755">
        <v>152700</v>
      </c>
      <c r="K50" s="766"/>
      <c r="L50" s="3050"/>
    </row>
    <row r="51" spans="1:12" s="754" customFormat="1">
      <c r="A51" s="3048"/>
      <c r="B51" s="3042"/>
      <c r="C51" s="3044"/>
      <c r="D51" s="652"/>
      <c r="E51" s="762"/>
      <c r="F51" s="763"/>
      <c r="G51" s="764">
        <v>4110</v>
      </c>
      <c r="H51" s="762">
        <v>26408</v>
      </c>
      <c r="I51" s="765">
        <f t="shared" ref="I51:I52" si="8">SUM(J51:K51)</f>
        <v>26408</v>
      </c>
      <c r="J51" s="755">
        <v>26408</v>
      </c>
      <c r="K51" s="766"/>
      <c r="L51" s="3050"/>
    </row>
    <row r="52" spans="1:12" s="754" customFormat="1" ht="15" thickBot="1">
      <c r="A52" s="3048"/>
      <c r="B52" s="3042"/>
      <c r="C52" s="3044"/>
      <c r="D52" s="652"/>
      <c r="E52" s="762"/>
      <c r="F52" s="763"/>
      <c r="G52" s="764">
        <v>4120</v>
      </c>
      <c r="H52" s="762">
        <v>3741</v>
      </c>
      <c r="I52" s="765">
        <f t="shared" si="8"/>
        <v>3741</v>
      </c>
      <c r="J52" s="755">
        <v>3741</v>
      </c>
      <c r="K52" s="766"/>
      <c r="L52" s="3050"/>
    </row>
    <row r="53" spans="1:12" ht="30.75" customHeight="1" thickBot="1">
      <c r="A53" s="3045" t="s">
        <v>524</v>
      </c>
      <c r="B53" s="3045"/>
      <c r="C53" s="3046"/>
      <c r="D53" s="770"/>
      <c r="E53" s="771">
        <f>SUM(E33,E28,E19,E16,E7)</f>
        <v>10849716</v>
      </c>
      <c r="F53" s="772">
        <f>SUM(F33,F28,F19,F16,F7)</f>
        <v>13576796</v>
      </c>
      <c r="G53" s="773"/>
      <c r="H53" s="771">
        <f>SUM(H33,H28,H19,H16,H7)</f>
        <v>14905876</v>
      </c>
      <c r="I53" s="771">
        <f>SUM(I33,I28,I19,I16,I7)</f>
        <v>14486155</v>
      </c>
      <c r="J53" s="771">
        <f>SUM(J33,J28,J19,J16,J7)</f>
        <v>4957156</v>
      </c>
      <c r="K53" s="772">
        <f>SUM(K33,K28,K19,K16,K7)</f>
        <v>9528999</v>
      </c>
      <c r="L53" s="774"/>
    </row>
    <row r="56" spans="1:12">
      <c r="J56" s="710"/>
    </row>
    <row r="57" spans="1:12">
      <c r="I57" s="710"/>
      <c r="K57" s="710"/>
    </row>
    <row r="58" spans="1:12">
      <c r="L58" s="775"/>
    </row>
    <row r="61" spans="1:12" s="622" customFormat="1">
      <c r="A61" s="619"/>
      <c r="B61" s="619"/>
      <c r="C61" s="620"/>
      <c r="D61" s="620"/>
      <c r="E61" s="621"/>
      <c r="F61" s="621"/>
      <c r="G61" s="621"/>
      <c r="H61" s="621"/>
      <c r="J61" s="710"/>
    </row>
  </sheetData>
  <mergeCells count="36">
    <mergeCell ref="A2:L2"/>
    <mergeCell ref="A3:B3"/>
    <mergeCell ref="A4:A6"/>
    <mergeCell ref="B4:B6"/>
    <mergeCell ref="C4:C6"/>
    <mergeCell ref="D4:D6"/>
    <mergeCell ref="E4:F5"/>
    <mergeCell ref="G4:G6"/>
    <mergeCell ref="H4:K4"/>
    <mergeCell ref="L4:L6"/>
    <mergeCell ref="H5:H6"/>
    <mergeCell ref="I5:I6"/>
    <mergeCell ref="J5:K5"/>
    <mergeCell ref="L7:L15"/>
    <mergeCell ref="A8:A15"/>
    <mergeCell ref="B9:B15"/>
    <mergeCell ref="C9:C15"/>
    <mergeCell ref="L16:L32"/>
    <mergeCell ref="A17:A18"/>
    <mergeCell ref="A20:A26"/>
    <mergeCell ref="B23:B26"/>
    <mergeCell ref="C23:C26"/>
    <mergeCell ref="A29:A32"/>
    <mergeCell ref="B50:B52"/>
    <mergeCell ref="C50:C52"/>
    <mergeCell ref="A53:C53"/>
    <mergeCell ref="A34:A52"/>
    <mergeCell ref="L34:L38"/>
    <mergeCell ref="C35:C37"/>
    <mergeCell ref="L39:L44"/>
    <mergeCell ref="B40:B44"/>
    <mergeCell ref="C40:C44"/>
    <mergeCell ref="L45:L48"/>
    <mergeCell ref="B46:B48"/>
    <mergeCell ref="C46:C48"/>
    <mergeCell ref="L49:L5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Strona &amp;P z &amp;N</oddFooter>
  </headerFooter>
  <rowBreaks count="2" manualBreakCount="2">
    <brk id="32" max="11" man="1"/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C1" zoomScale="60" zoomScaleNormal="75" workbookViewId="0">
      <selection activeCell="O17" sqref="O17"/>
    </sheetView>
  </sheetViews>
  <sheetFormatPr defaultRowHeight="15"/>
  <cols>
    <col min="1" max="1" width="5.28515625" customWidth="1"/>
    <col min="2" max="2" width="9.42578125" customWidth="1"/>
    <col min="4" max="4" width="55" customWidth="1"/>
    <col min="5" max="5" width="14" customWidth="1"/>
    <col min="6" max="7" width="13" customWidth="1"/>
    <col min="8" max="8" width="12.5703125" customWidth="1"/>
  </cols>
  <sheetData>
    <row r="1" spans="1:11" ht="47.25" customHeight="1">
      <c r="A1" s="1138"/>
      <c r="B1" s="3096" t="s">
        <v>543</v>
      </c>
      <c r="C1" s="3096"/>
      <c r="D1" s="3096"/>
      <c r="E1" s="3096"/>
      <c r="F1" s="3096"/>
      <c r="G1" s="3096"/>
      <c r="H1" s="3096"/>
    </row>
    <row r="2" spans="1:11" ht="15.75" thickBot="1">
      <c r="A2" s="1138"/>
      <c r="B2" s="795"/>
      <c r="C2" s="795"/>
      <c r="D2" s="794"/>
      <c r="E2" s="794"/>
      <c r="F2" s="794"/>
      <c r="G2" s="794"/>
      <c r="H2" s="793" t="s">
        <v>404</v>
      </c>
    </row>
    <row r="3" spans="1:11" ht="15.75" thickBot="1">
      <c r="A3" s="3097" t="s">
        <v>542</v>
      </c>
      <c r="B3" s="3098" t="s">
        <v>2</v>
      </c>
      <c r="C3" s="3098" t="s">
        <v>405</v>
      </c>
      <c r="D3" s="3094" t="s">
        <v>541</v>
      </c>
      <c r="E3" s="3098" t="s">
        <v>490</v>
      </c>
      <c r="F3" s="3098"/>
      <c r="G3" s="3098" t="s">
        <v>491</v>
      </c>
      <c r="H3" s="3098"/>
    </row>
    <row r="4" spans="1:11" ht="15.75" thickBot="1">
      <c r="A4" s="3097"/>
      <c r="B4" s="3098"/>
      <c r="C4" s="3098"/>
      <c r="D4" s="3094"/>
      <c r="E4" s="1136" t="s">
        <v>540</v>
      </c>
      <c r="F4" s="1139" t="s">
        <v>8</v>
      </c>
      <c r="G4" s="1136" t="s">
        <v>540</v>
      </c>
      <c r="H4" s="1139" t="s">
        <v>8</v>
      </c>
    </row>
    <row r="5" spans="1:11" ht="15.75" thickBot="1">
      <c r="A5" s="1140">
        <v>1</v>
      </c>
      <c r="B5" s="790">
        <v>2</v>
      </c>
      <c r="C5" s="790">
        <v>3</v>
      </c>
      <c r="D5" s="792">
        <v>4</v>
      </c>
      <c r="E5" s="791">
        <v>5</v>
      </c>
      <c r="F5" s="790">
        <v>6</v>
      </c>
      <c r="G5" s="1140">
        <v>7</v>
      </c>
      <c r="H5" s="790">
        <v>8</v>
      </c>
    </row>
    <row r="6" spans="1:11" ht="29.25" customHeight="1">
      <c r="A6" s="1141">
        <v>1</v>
      </c>
      <c r="B6" s="789">
        <v>801</v>
      </c>
      <c r="C6" s="789">
        <v>80102</v>
      </c>
      <c r="D6" s="788" t="s">
        <v>539</v>
      </c>
      <c r="E6" s="1142">
        <v>6020</v>
      </c>
      <c r="F6" s="1143">
        <v>1819</v>
      </c>
      <c r="G6" s="1142">
        <v>6020</v>
      </c>
      <c r="H6" s="1144">
        <v>1819</v>
      </c>
    </row>
    <row r="7" spans="1:11" ht="26.25" customHeight="1">
      <c r="A7" s="1145">
        <v>2</v>
      </c>
      <c r="B7" s="787">
        <v>801</v>
      </c>
      <c r="C7" s="787">
        <v>80102</v>
      </c>
      <c r="D7" s="1135" t="s">
        <v>538</v>
      </c>
      <c r="E7" s="1146">
        <v>3000</v>
      </c>
      <c r="F7" s="1147">
        <v>1958</v>
      </c>
      <c r="G7" s="1146">
        <v>3000</v>
      </c>
      <c r="H7" s="1148">
        <v>1957</v>
      </c>
    </row>
    <row r="8" spans="1:11" ht="29.25" customHeight="1">
      <c r="A8" s="1149">
        <v>3</v>
      </c>
      <c r="B8" s="784">
        <v>801</v>
      </c>
      <c r="C8" s="784">
        <v>80130</v>
      </c>
      <c r="D8" s="1135" t="s">
        <v>537</v>
      </c>
      <c r="E8" s="1146">
        <v>114000</v>
      </c>
      <c r="F8" s="1147">
        <v>71019</v>
      </c>
      <c r="G8" s="1146">
        <v>114000</v>
      </c>
      <c r="H8" s="1148">
        <v>71009</v>
      </c>
    </row>
    <row r="9" spans="1:11" ht="30.75" customHeight="1">
      <c r="A9" s="1150">
        <v>4</v>
      </c>
      <c r="B9" s="784">
        <v>801</v>
      </c>
      <c r="C9" s="784">
        <v>80130</v>
      </c>
      <c r="D9" s="1135" t="s">
        <v>536</v>
      </c>
      <c r="E9" s="1146">
        <v>31358</v>
      </c>
      <c r="F9" s="1147">
        <v>24837</v>
      </c>
      <c r="G9" s="1146">
        <v>31358</v>
      </c>
      <c r="H9" s="1148">
        <v>24833</v>
      </c>
      <c r="I9" s="1151"/>
      <c r="J9" s="1152"/>
    </row>
    <row r="10" spans="1:11" ht="27.75" customHeight="1">
      <c r="A10" s="1145">
        <v>5</v>
      </c>
      <c r="B10" s="784">
        <v>801</v>
      </c>
      <c r="C10" s="784">
        <v>80130</v>
      </c>
      <c r="D10" s="1135" t="s">
        <v>535</v>
      </c>
      <c r="E10" s="1146">
        <v>2000</v>
      </c>
      <c r="F10" s="1147">
        <v>388</v>
      </c>
      <c r="G10" s="1146">
        <v>2000</v>
      </c>
      <c r="H10" s="1148">
        <v>388</v>
      </c>
    </row>
    <row r="11" spans="1:11" ht="27" customHeight="1">
      <c r="A11" s="1149">
        <v>6</v>
      </c>
      <c r="B11" s="784">
        <v>801</v>
      </c>
      <c r="C11" s="784">
        <v>80130</v>
      </c>
      <c r="D11" s="1135" t="s">
        <v>534</v>
      </c>
      <c r="E11" s="1146">
        <v>13300</v>
      </c>
      <c r="F11" s="1147">
        <v>4465</v>
      </c>
      <c r="G11" s="1146">
        <v>13300</v>
      </c>
      <c r="H11" s="1148">
        <v>4465</v>
      </c>
    </row>
    <row r="12" spans="1:11" ht="25.5" customHeight="1">
      <c r="A12" s="1150">
        <v>7</v>
      </c>
      <c r="B12" s="784">
        <v>801</v>
      </c>
      <c r="C12" s="784">
        <v>80130</v>
      </c>
      <c r="D12" s="1135" t="s">
        <v>533</v>
      </c>
      <c r="E12" s="1146">
        <v>72400</v>
      </c>
      <c r="F12" s="1147">
        <v>65348</v>
      </c>
      <c r="G12" s="1146">
        <v>72400</v>
      </c>
      <c r="H12" s="1148">
        <v>65348</v>
      </c>
    </row>
    <row r="13" spans="1:11" ht="32.25" customHeight="1">
      <c r="A13" s="1145">
        <v>8</v>
      </c>
      <c r="B13" s="784">
        <v>801</v>
      </c>
      <c r="C13" s="784">
        <v>80130</v>
      </c>
      <c r="D13" s="1135" t="s">
        <v>532</v>
      </c>
      <c r="E13" s="1146">
        <v>5000</v>
      </c>
      <c r="F13" s="1147">
        <v>1634</v>
      </c>
      <c r="G13" s="1146">
        <v>5000</v>
      </c>
      <c r="H13" s="1148">
        <v>1634</v>
      </c>
    </row>
    <row r="14" spans="1:11">
      <c r="A14" s="3091">
        <v>9</v>
      </c>
      <c r="B14" s="784">
        <v>801</v>
      </c>
      <c r="C14" s="784">
        <v>80130</v>
      </c>
      <c r="D14" s="3093" t="s">
        <v>531</v>
      </c>
      <c r="E14" s="1153">
        <v>189793</v>
      </c>
      <c r="F14" s="1147">
        <f>118131+13</f>
        <v>118144</v>
      </c>
      <c r="G14" s="1153">
        <v>189793</v>
      </c>
      <c r="H14" s="1154">
        <v>130824</v>
      </c>
    </row>
    <row r="15" spans="1:11">
      <c r="A15" s="3092"/>
      <c r="B15" s="784">
        <v>801</v>
      </c>
      <c r="C15" s="784">
        <v>85410</v>
      </c>
      <c r="D15" s="3093"/>
      <c r="E15" s="1153">
        <v>230200</v>
      </c>
      <c r="F15" s="1147">
        <f>138920+29</f>
        <v>138949</v>
      </c>
      <c r="G15" s="1153">
        <v>230200</v>
      </c>
      <c r="H15" s="1154">
        <v>126235</v>
      </c>
    </row>
    <row r="16" spans="1:11" ht="30" customHeight="1">
      <c r="A16" s="1145">
        <v>10</v>
      </c>
      <c r="B16" s="787">
        <v>801</v>
      </c>
      <c r="C16" s="787">
        <v>80146</v>
      </c>
      <c r="D16" s="1135" t="s">
        <v>530</v>
      </c>
      <c r="E16" s="1146">
        <v>2300000</v>
      </c>
      <c r="F16" s="1147">
        <v>1368991</v>
      </c>
      <c r="G16" s="1146">
        <v>2300000</v>
      </c>
      <c r="H16" s="1148">
        <v>1368991</v>
      </c>
      <c r="J16" s="786"/>
      <c r="K16" s="786"/>
    </row>
    <row r="17" spans="1:11" ht="31.5" customHeight="1">
      <c r="A17" s="1149">
        <v>11</v>
      </c>
      <c r="B17" s="784">
        <v>801</v>
      </c>
      <c r="C17" s="784">
        <v>80147</v>
      </c>
      <c r="D17" s="1135" t="s">
        <v>529</v>
      </c>
      <c r="E17" s="1146">
        <v>71000</v>
      </c>
      <c r="F17" s="1147">
        <v>24296</v>
      </c>
      <c r="G17" s="1146">
        <v>71000</v>
      </c>
      <c r="H17" s="1148">
        <v>23831</v>
      </c>
      <c r="J17" s="785"/>
      <c r="K17" s="785"/>
    </row>
    <row r="18" spans="1:11" ht="30" customHeight="1">
      <c r="A18" s="1150">
        <v>12</v>
      </c>
      <c r="B18" s="784">
        <v>801</v>
      </c>
      <c r="C18" s="784">
        <v>80147</v>
      </c>
      <c r="D18" s="1135" t="s">
        <v>528</v>
      </c>
      <c r="E18" s="1146">
        <v>32300</v>
      </c>
      <c r="F18" s="1147">
        <v>6216</v>
      </c>
      <c r="G18" s="1146">
        <v>32300</v>
      </c>
      <c r="H18" s="1148">
        <v>6203</v>
      </c>
    </row>
    <row r="19" spans="1:11" ht="31.5" customHeight="1">
      <c r="A19" s="1145">
        <v>13</v>
      </c>
      <c r="B19" s="784">
        <v>801</v>
      </c>
      <c r="C19" s="784">
        <v>80147</v>
      </c>
      <c r="D19" s="1135" t="s">
        <v>527</v>
      </c>
      <c r="E19" s="1146">
        <v>206400</v>
      </c>
      <c r="F19" s="1147">
        <v>145238</v>
      </c>
      <c r="G19" s="1146">
        <v>206400</v>
      </c>
      <c r="H19" s="1148">
        <v>145174</v>
      </c>
    </row>
    <row r="20" spans="1:11" ht="15.75" thickBot="1">
      <c r="A20" s="1145">
        <v>14</v>
      </c>
      <c r="B20" s="783">
        <v>801</v>
      </c>
      <c r="C20" s="783">
        <v>80147</v>
      </c>
      <c r="D20" s="782" t="s">
        <v>526</v>
      </c>
      <c r="E20" s="1155">
        <v>36110</v>
      </c>
      <c r="F20" s="1156">
        <v>17300</v>
      </c>
      <c r="G20" s="1155">
        <v>36110</v>
      </c>
      <c r="H20" s="1157">
        <v>17298</v>
      </c>
    </row>
    <row r="21" spans="1:11" ht="15.75" thickBot="1">
      <c r="A21" s="3094" t="s">
        <v>525</v>
      </c>
      <c r="B21" s="3095"/>
      <c r="C21" s="3095"/>
      <c r="D21" s="3095"/>
      <c r="E21" s="781">
        <f>SUM(E6:E20)</f>
        <v>3312881</v>
      </c>
      <c r="F21" s="780">
        <f>SUM(F6:F20)</f>
        <v>1990602</v>
      </c>
      <c r="G21" s="781">
        <f>SUM(G6:G20)</f>
        <v>3312881</v>
      </c>
      <c r="H21" s="780">
        <f>SUM(H6:H20)</f>
        <v>1990009</v>
      </c>
    </row>
    <row r="23" spans="1:11">
      <c r="E23" s="779"/>
      <c r="F23" s="1158"/>
      <c r="G23" s="779"/>
      <c r="H23" s="779"/>
    </row>
    <row r="24" spans="1:11">
      <c r="D24" s="778"/>
      <c r="E24" s="777"/>
      <c r="F24" s="777"/>
      <c r="G24" s="777"/>
      <c r="H24" s="777"/>
    </row>
    <row r="25" spans="1:11">
      <c r="E25" s="777"/>
      <c r="F25" s="777"/>
      <c r="G25" s="777"/>
      <c r="H25" s="777"/>
    </row>
    <row r="26" spans="1:11">
      <c r="E26" s="776"/>
      <c r="F26" s="776"/>
      <c r="G26" s="776"/>
      <c r="H26" s="776"/>
    </row>
  </sheetData>
  <mergeCells count="10">
    <mergeCell ref="A14:A15"/>
    <mergeCell ref="D14:D15"/>
    <mergeCell ref="A21:D21"/>
    <mergeCell ref="B1:H1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  <pageSetup paperSize="9" scale="93" orientation="landscape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view="pageBreakPreview" zoomScale="70" zoomScaleNormal="100" zoomScaleSheetLayoutView="70" zoomScalePageLayoutView="50" workbookViewId="0">
      <pane xSplit="8" ySplit="6" topLeftCell="I7" activePane="bottomRight" state="frozen"/>
      <selection activeCell="M85" sqref="M85"/>
      <selection pane="topRight" activeCell="M85" sqref="M85"/>
      <selection pane="bottomLeft" activeCell="M85" sqref="M85"/>
      <selection pane="bottomRight" activeCell="L33" sqref="L33"/>
    </sheetView>
  </sheetViews>
  <sheetFormatPr defaultRowHeight="14.25"/>
  <cols>
    <col min="1" max="1" width="7.42578125" style="619" customWidth="1"/>
    <col min="2" max="2" width="9.85546875" style="619" customWidth="1"/>
    <col min="3" max="3" width="32.5703125" style="620" customWidth="1"/>
    <col min="4" max="4" width="10.28515625" style="620" customWidth="1"/>
    <col min="5" max="6" width="14.42578125" style="621" customWidth="1"/>
    <col min="7" max="7" width="10.5703125" style="621" customWidth="1"/>
    <col min="8" max="8" width="14.42578125" style="621" customWidth="1"/>
    <col min="9" max="11" width="14.42578125" style="622" customWidth="1"/>
    <col min="12" max="12" width="53.7109375" style="796" customWidth="1"/>
    <col min="13" max="13" width="9.140625" style="623"/>
    <col min="14" max="15" width="11.5703125" style="623" bestFit="1" customWidth="1"/>
    <col min="16" max="16384" width="9.140625" style="623"/>
  </cols>
  <sheetData>
    <row r="1" spans="1:15" ht="23.25" customHeight="1"/>
    <row r="2" spans="1:15" ht="84" customHeight="1">
      <c r="A2" s="3145" t="s">
        <v>544</v>
      </c>
      <c r="B2" s="3145"/>
      <c r="C2" s="3145"/>
      <c r="D2" s="3145"/>
      <c r="E2" s="3145"/>
      <c r="F2" s="3145"/>
      <c r="G2" s="3145"/>
      <c r="H2" s="3145"/>
      <c r="I2" s="3145"/>
      <c r="J2" s="3145"/>
      <c r="K2" s="3145"/>
      <c r="L2" s="3145"/>
    </row>
    <row r="3" spans="1:15" ht="27" customHeight="1" thickBot="1">
      <c r="A3" s="3146"/>
      <c r="B3" s="3146"/>
      <c r="C3" s="797"/>
      <c r="D3" s="797"/>
      <c r="E3" s="797"/>
      <c r="F3" s="797"/>
      <c r="G3" s="797"/>
      <c r="H3" s="797"/>
      <c r="I3" s="798"/>
      <c r="J3" s="798"/>
      <c r="K3" s="798"/>
      <c r="L3" s="799" t="s">
        <v>404</v>
      </c>
    </row>
    <row r="4" spans="1:15" ht="15.75" customHeight="1" thickBot="1">
      <c r="A4" s="3147" t="s">
        <v>2</v>
      </c>
      <c r="B4" s="3148" t="s">
        <v>405</v>
      </c>
      <c r="C4" s="3151" t="s">
        <v>406</v>
      </c>
      <c r="D4" s="3154" t="s">
        <v>5</v>
      </c>
      <c r="E4" s="3155" t="s">
        <v>545</v>
      </c>
      <c r="F4" s="3156"/>
      <c r="G4" s="3154" t="s">
        <v>5</v>
      </c>
      <c r="H4" s="3155" t="s">
        <v>491</v>
      </c>
      <c r="I4" s="3154"/>
      <c r="J4" s="3154"/>
      <c r="K4" s="3158"/>
      <c r="L4" s="3147" t="s">
        <v>546</v>
      </c>
    </row>
    <row r="5" spans="1:15" ht="24.75" customHeight="1" thickBot="1">
      <c r="A5" s="3147"/>
      <c r="B5" s="3149"/>
      <c r="C5" s="3152"/>
      <c r="D5" s="3154"/>
      <c r="E5" s="3157"/>
      <c r="F5" s="3156"/>
      <c r="G5" s="3154"/>
      <c r="H5" s="3159" t="s">
        <v>493</v>
      </c>
      <c r="I5" s="3154" t="s">
        <v>494</v>
      </c>
      <c r="J5" s="3155" t="s">
        <v>495</v>
      </c>
      <c r="K5" s="3158"/>
      <c r="L5" s="3147"/>
    </row>
    <row r="6" spans="1:15" ht="36" customHeight="1" thickBot="1">
      <c r="A6" s="3147"/>
      <c r="B6" s="3150"/>
      <c r="C6" s="3153"/>
      <c r="D6" s="3154"/>
      <c r="E6" s="800" t="s">
        <v>493</v>
      </c>
      <c r="F6" s="801" t="s">
        <v>494</v>
      </c>
      <c r="G6" s="3154"/>
      <c r="H6" s="3159"/>
      <c r="I6" s="3154"/>
      <c r="J6" s="802" t="s">
        <v>436</v>
      </c>
      <c r="K6" s="803" t="s">
        <v>437</v>
      </c>
      <c r="L6" s="3147"/>
    </row>
    <row r="7" spans="1:15" ht="24" customHeight="1" thickBot="1">
      <c r="A7" s="804" t="s">
        <v>410</v>
      </c>
      <c r="B7" s="805"/>
      <c r="C7" s="806" t="s">
        <v>547</v>
      </c>
      <c r="D7" s="807"/>
      <c r="E7" s="808">
        <f>SUM(E8,E10)</f>
        <v>18646809</v>
      </c>
      <c r="F7" s="808">
        <f>SUM(F8,F10)</f>
        <v>18198168</v>
      </c>
      <c r="G7" s="809"/>
      <c r="H7" s="810">
        <f>SUM(H10,H8)</f>
        <v>18646807</v>
      </c>
      <c r="I7" s="808">
        <f>SUM(I10,I8)</f>
        <v>18198168</v>
      </c>
      <c r="J7" s="811">
        <f>SUM(J10,J8)</f>
        <v>1722031</v>
      </c>
      <c r="K7" s="808">
        <f t="shared" ref="K7" si="0">SUM(K10,K8)</f>
        <v>16476137</v>
      </c>
      <c r="L7" s="812"/>
    </row>
    <row r="8" spans="1:15" s="644" customFormat="1" ht="32.25" customHeight="1" thickBot="1">
      <c r="A8" s="3130"/>
      <c r="B8" s="813" t="s">
        <v>548</v>
      </c>
      <c r="C8" s="814" t="s">
        <v>75</v>
      </c>
      <c r="D8" s="815"/>
      <c r="E8" s="816">
        <f>SUM(E9)</f>
        <v>53398</v>
      </c>
      <c r="F8" s="816">
        <f t="shared" ref="F8:H8" si="1">SUM(F9)</f>
        <v>53398</v>
      </c>
      <c r="G8" s="816"/>
      <c r="H8" s="816">
        <f t="shared" si="1"/>
        <v>53398</v>
      </c>
      <c r="I8" s="816">
        <f>SUM(I9)</f>
        <v>53398</v>
      </c>
      <c r="J8" s="817">
        <f>SUM(J9)</f>
        <v>53398</v>
      </c>
      <c r="K8" s="816">
        <f>SUM(K9)</f>
        <v>0</v>
      </c>
      <c r="L8" s="818"/>
      <c r="N8" s="693"/>
    </row>
    <row r="9" spans="1:15" s="644" customFormat="1" ht="125.25" customHeight="1" thickBot="1">
      <c r="A9" s="3131"/>
      <c r="B9" s="819"/>
      <c r="C9" s="820"/>
      <c r="D9" s="821" t="s">
        <v>79</v>
      </c>
      <c r="E9" s="822">
        <v>53398</v>
      </c>
      <c r="F9" s="823">
        <v>53398</v>
      </c>
      <c r="G9" s="821" t="s">
        <v>549</v>
      </c>
      <c r="H9" s="824">
        <v>53398</v>
      </c>
      <c r="I9" s="825">
        <f>J9</f>
        <v>53398</v>
      </c>
      <c r="J9" s="826">
        <v>53398</v>
      </c>
      <c r="K9" s="827">
        <v>0</v>
      </c>
      <c r="L9" s="828" t="s">
        <v>550</v>
      </c>
      <c r="O9" s="693">
        <f>SUM(E9,E12,E15)</f>
        <v>16978174</v>
      </c>
    </row>
    <row r="10" spans="1:15" s="644" customFormat="1" ht="23.25" customHeight="1" thickBot="1">
      <c r="A10" s="829"/>
      <c r="B10" s="815" t="s">
        <v>551</v>
      </c>
      <c r="C10" s="830" t="s">
        <v>97</v>
      </c>
      <c r="D10" s="831"/>
      <c r="E10" s="832">
        <f>SUM(E11:E15)</f>
        <v>18593411</v>
      </c>
      <c r="F10" s="832">
        <f>SUM(F11:F15)</f>
        <v>18144770</v>
      </c>
      <c r="G10" s="833"/>
      <c r="H10" s="832">
        <f>SUM(H11:H15)</f>
        <v>18593409</v>
      </c>
      <c r="I10" s="834">
        <f t="shared" ref="I10:K10" si="2">SUM(I11:I15)</f>
        <v>18144770</v>
      </c>
      <c r="J10" s="835">
        <f t="shared" si="2"/>
        <v>1668633</v>
      </c>
      <c r="K10" s="832">
        <f t="shared" si="2"/>
        <v>16476137</v>
      </c>
      <c r="L10" s="836"/>
      <c r="O10" s="693"/>
    </row>
    <row r="11" spans="1:15" s="644" customFormat="1" ht="150.75" customHeight="1" thickBot="1">
      <c r="A11" s="837"/>
      <c r="B11" s="838"/>
      <c r="C11" s="839"/>
      <c r="D11" s="840" t="s">
        <v>109</v>
      </c>
      <c r="E11" s="841">
        <v>1668635</v>
      </c>
      <c r="F11" s="842">
        <v>1668633</v>
      </c>
      <c r="G11" s="840" t="s">
        <v>465</v>
      </c>
      <c r="H11" s="843">
        <v>1668633</v>
      </c>
      <c r="I11" s="844">
        <f>J11</f>
        <v>1668633</v>
      </c>
      <c r="J11" s="845">
        <v>1668633</v>
      </c>
      <c r="K11" s="846">
        <v>0</v>
      </c>
      <c r="L11" s="847" t="s">
        <v>552</v>
      </c>
      <c r="O11" s="693">
        <f>J8+J10</f>
        <v>1722031</v>
      </c>
    </row>
    <row r="12" spans="1:15" s="644" customFormat="1" ht="84.75" customHeight="1">
      <c r="A12" s="3130" t="s">
        <v>410</v>
      </c>
      <c r="B12" s="3110" t="s">
        <v>551</v>
      </c>
      <c r="C12" s="848"/>
      <c r="D12" s="3110" t="s">
        <v>385</v>
      </c>
      <c r="E12" s="3116">
        <v>16924776</v>
      </c>
      <c r="F12" s="3116">
        <v>16476137</v>
      </c>
      <c r="G12" s="3110" t="s">
        <v>472</v>
      </c>
      <c r="H12" s="3114">
        <v>16924776</v>
      </c>
      <c r="I12" s="3122">
        <f>K12</f>
        <v>16476137</v>
      </c>
      <c r="J12" s="3142">
        <v>0</v>
      </c>
      <c r="K12" s="3122">
        <v>16476137</v>
      </c>
      <c r="L12" s="3125" t="s">
        <v>553</v>
      </c>
    </row>
    <row r="13" spans="1:15" s="644" customFormat="1" ht="316.5" customHeight="1">
      <c r="A13" s="3131"/>
      <c r="B13" s="3140"/>
      <c r="C13" s="3137"/>
      <c r="D13" s="3140"/>
      <c r="E13" s="3139"/>
      <c r="F13" s="3139"/>
      <c r="G13" s="3140"/>
      <c r="H13" s="3141"/>
      <c r="I13" s="3123"/>
      <c r="J13" s="3143"/>
      <c r="K13" s="3123"/>
      <c r="L13" s="3126"/>
    </row>
    <row r="14" spans="1:15" s="644" customFormat="1" ht="60" customHeight="1">
      <c r="A14" s="3131"/>
      <c r="B14" s="3140"/>
      <c r="C14" s="3137"/>
      <c r="D14" s="3140"/>
      <c r="E14" s="3139"/>
      <c r="F14" s="3139"/>
      <c r="G14" s="3140"/>
      <c r="H14" s="3141"/>
      <c r="I14" s="3123"/>
      <c r="J14" s="3143"/>
      <c r="K14" s="3123"/>
      <c r="L14" s="3126"/>
    </row>
    <row r="15" spans="1:15" s="644" customFormat="1" ht="344.25" customHeight="1" thickBot="1">
      <c r="A15" s="3132"/>
      <c r="B15" s="3111"/>
      <c r="C15" s="3138"/>
      <c r="D15" s="3111"/>
      <c r="E15" s="3117"/>
      <c r="F15" s="3117"/>
      <c r="G15" s="3111"/>
      <c r="H15" s="3115"/>
      <c r="I15" s="3124"/>
      <c r="J15" s="3144"/>
      <c r="K15" s="3124"/>
      <c r="L15" s="3127"/>
    </row>
    <row r="16" spans="1:15" ht="28.5" customHeight="1" thickBot="1">
      <c r="A16" s="804" t="s">
        <v>419</v>
      </c>
      <c r="B16" s="805"/>
      <c r="C16" s="806" t="s">
        <v>182</v>
      </c>
      <c r="D16" s="807"/>
      <c r="E16" s="808">
        <f>SUM(E17)</f>
        <v>50000</v>
      </c>
      <c r="F16" s="810">
        <f>SUM(F17)</f>
        <v>50000</v>
      </c>
      <c r="G16" s="809"/>
      <c r="H16" s="810">
        <f>SUM(H17)</f>
        <v>50000</v>
      </c>
      <c r="I16" s="808">
        <f>SUM(I17)</f>
        <v>50000</v>
      </c>
      <c r="J16" s="810">
        <f>SUM(J17)</f>
        <v>50000</v>
      </c>
      <c r="K16" s="808">
        <f t="shared" ref="K16" si="3">SUM(K17)</f>
        <v>0</v>
      </c>
      <c r="L16" s="812"/>
    </row>
    <row r="17" spans="1:14" s="644" customFormat="1" ht="30" customHeight="1" thickBot="1">
      <c r="A17" s="3128"/>
      <c r="B17" s="813" t="s">
        <v>554</v>
      </c>
      <c r="C17" s="814" t="s">
        <v>53</v>
      </c>
      <c r="D17" s="815"/>
      <c r="E17" s="849">
        <f>SUM(E18)</f>
        <v>50000</v>
      </c>
      <c r="F17" s="850">
        <f>SUM(F18)</f>
        <v>50000</v>
      </c>
      <c r="G17" s="815"/>
      <c r="H17" s="851">
        <f>SUM(H18)</f>
        <v>50000</v>
      </c>
      <c r="I17" s="852">
        <f>SUM(J17:K17)</f>
        <v>50000</v>
      </c>
      <c r="J17" s="853">
        <f>SUM(J18)</f>
        <v>50000</v>
      </c>
      <c r="K17" s="854">
        <f>SUM(K18)</f>
        <v>0</v>
      </c>
      <c r="L17" s="818"/>
    </row>
    <row r="18" spans="1:14" s="622" customFormat="1" ht="69" customHeight="1" thickBot="1">
      <c r="A18" s="3129"/>
      <c r="B18" s="855"/>
      <c r="C18" s="856"/>
      <c r="D18" s="857" t="s">
        <v>109</v>
      </c>
      <c r="E18" s="858">
        <v>50000</v>
      </c>
      <c r="F18" s="859">
        <v>50000</v>
      </c>
      <c r="G18" s="857" t="s">
        <v>467</v>
      </c>
      <c r="H18" s="859">
        <v>50000</v>
      </c>
      <c r="I18" s="860">
        <f>J18</f>
        <v>50000</v>
      </c>
      <c r="J18" s="861">
        <v>50000</v>
      </c>
      <c r="K18" s="862">
        <v>0</v>
      </c>
      <c r="L18" s="863" t="s">
        <v>555</v>
      </c>
      <c r="N18" s="864"/>
    </row>
    <row r="19" spans="1:14" s="622" customFormat="1" ht="50.25" customHeight="1" thickBot="1">
      <c r="A19" s="804" t="s">
        <v>431</v>
      </c>
      <c r="B19" s="865"/>
      <c r="C19" s="866" t="s">
        <v>316</v>
      </c>
      <c r="D19" s="867"/>
      <c r="E19" s="808">
        <f>E20</f>
        <v>21000</v>
      </c>
      <c r="F19" s="808">
        <f t="shared" ref="F19:K20" si="4">F20</f>
        <v>21000</v>
      </c>
      <c r="G19" s="809"/>
      <c r="H19" s="808">
        <f t="shared" si="4"/>
        <v>21000</v>
      </c>
      <c r="I19" s="808">
        <f t="shared" si="4"/>
        <v>21000</v>
      </c>
      <c r="J19" s="811">
        <f t="shared" si="4"/>
        <v>0</v>
      </c>
      <c r="K19" s="808">
        <f t="shared" si="4"/>
        <v>21000</v>
      </c>
      <c r="L19" s="868"/>
    </row>
    <row r="20" spans="1:14" s="644" customFormat="1" ht="49.5" customHeight="1" thickBot="1">
      <c r="A20" s="869"/>
      <c r="B20" s="813" t="s">
        <v>556</v>
      </c>
      <c r="C20" s="814" t="s">
        <v>317</v>
      </c>
      <c r="D20" s="815"/>
      <c r="E20" s="849">
        <f>E21</f>
        <v>21000</v>
      </c>
      <c r="F20" s="849">
        <f t="shared" si="4"/>
        <v>21000</v>
      </c>
      <c r="G20" s="849"/>
      <c r="H20" s="849">
        <f t="shared" si="4"/>
        <v>21000</v>
      </c>
      <c r="I20" s="849">
        <f t="shared" si="4"/>
        <v>21000</v>
      </c>
      <c r="J20" s="870">
        <f t="shared" si="4"/>
        <v>0</v>
      </c>
      <c r="K20" s="849">
        <f t="shared" si="4"/>
        <v>21000</v>
      </c>
      <c r="L20" s="818"/>
    </row>
    <row r="21" spans="1:14" s="622" customFormat="1" ht="157.5" customHeight="1" thickBot="1">
      <c r="A21" s="869"/>
      <c r="B21" s="855"/>
      <c r="C21" s="856"/>
      <c r="D21" s="857" t="s">
        <v>385</v>
      </c>
      <c r="E21" s="858">
        <v>21000</v>
      </c>
      <c r="F21" s="859">
        <v>21000</v>
      </c>
      <c r="G21" s="857" t="s">
        <v>513</v>
      </c>
      <c r="H21" s="859">
        <v>21000</v>
      </c>
      <c r="I21" s="860">
        <v>21000</v>
      </c>
      <c r="J21" s="861">
        <v>0</v>
      </c>
      <c r="K21" s="846">
        <v>21000</v>
      </c>
      <c r="L21" s="863" t="s">
        <v>557</v>
      </c>
      <c r="N21" s="864"/>
    </row>
    <row r="22" spans="1:14" s="622" customFormat="1" ht="27.75" customHeight="1" thickBot="1">
      <c r="A22" s="804" t="s">
        <v>434</v>
      </c>
      <c r="B22" s="865"/>
      <c r="C22" s="866" t="s">
        <v>335</v>
      </c>
      <c r="D22" s="867"/>
      <c r="E22" s="808">
        <f>SUM(E23)</f>
        <v>2759640</v>
      </c>
      <c r="F22" s="871">
        <f>SUM(F23)</f>
        <v>2410130</v>
      </c>
      <c r="G22" s="809"/>
      <c r="H22" s="810">
        <f>SUM(H23)</f>
        <v>2759640</v>
      </c>
      <c r="I22" s="808">
        <f>SUM(I23)</f>
        <v>2410130</v>
      </c>
      <c r="J22" s="810">
        <f>SUM(J23)</f>
        <v>2410130</v>
      </c>
      <c r="K22" s="808">
        <f>SUM(K23,K23)</f>
        <v>0</v>
      </c>
      <c r="L22" s="868"/>
    </row>
    <row r="23" spans="1:14" s="622" customFormat="1" ht="33" customHeight="1" thickBot="1">
      <c r="A23" s="3130"/>
      <c r="B23" s="813" t="s">
        <v>558</v>
      </c>
      <c r="C23" s="872" t="s">
        <v>559</v>
      </c>
      <c r="D23" s="815"/>
      <c r="E23" s="816">
        <f>SUM(E24)</f>
        <v>2759640</v>
      </c>
      <c r="F23" s="816">
        <f t="shared" ref="F23:K23" si="5">SUM(F24)</f>
        <v>2410130</v>
      </c>
      <c r="G23" s="873"/>
      <c r="H23" s="816">
        <f t="shared" si="5"/>
        <v>2759640</v>
      </c>
      <c r="I23" s="816">
        <f t="shared" si="5"/>
        <v>2410130</v>
      </c>
      <c r="J23" s="817">
        <f t="shared" si="5"/>
        <v>2410130</v>
      </c>
      <c r="K23" s="816">
        <f t="shared" si="5"/>
        <v>0</v>
      </c>
      <c r="L23" s="874"/>
    </row>
    <row r="24" spans="1:14" s="622" customFormat="1" ht="51.75" customHeight="1">
      <c r="A24" s="3131"/>
      <c r="B24" s="3133"/>
      <c r="C24" s="3135"/>
      <c r="D24" s="3110" t="s">
        <v>342</v>
      </c>
      <c r="E24" s="3112">
        <v>2759640</v>
      </c>
      <c r="F24" s="3112">
        <v>2410130</v>
      </c>
      <c r="G24" s="3110" t="s">
        <v>96</v>
      </c>
      <c r="H24" s="3114">
        <v>2759640</v>
      </c>
      <c r="I24" s="3116">
        <v>2410130</v>
      </c>
      <c r="J24" s="3118">
        <v>2410130</v>
      </c>
      <c r="K24" s="3120">
        <v>0</v>
      </c>
      <c r="L24" s="3102" t="s">
        <v>560</v>
      </c>
    </row>
    <row r="25" spans="1:14" s="622" customFormat="1" ht="324" customHeight="1" thickBot="1">
      <c r="A25" s="3132"/>
      <c r="B25" s="3134"/>
      <c r="C25" s="3136"/>
      <c r="D25" s="3111"/>
      <c r="E25" s="3113"/>
      <c r="F25" s="3113"/>
      <c r="G25" s="3111"/>
      <c r="H25" s="3115"/>
      <c r="I25" s="3117"/>
      <c r="J25" s="3119"/>
      <c r="K25" s="3121"/>
      <c r="L25" s="3103"/>
    </row>
    <row r="26" spans="1:14" s="637" customFormat="1" ht="45" customHeight="1" thickBot="1">
      <c r="A26" s="804" t="s">
        <v>561</v>
      </c>
      <c r="B26" s="865"/>
      <c r="C26" s="866" t="s">
        <v>366</v>
      </c>
      <c r="D26" s="867"/>
      <c r="E26" s="808">
        <f>SUM(E27,E29,E31,E35)</f>
        <v>4353885</v>
      </c>
      <c r="F26" s="808">
        <f t="shared" ref="F26:I26" si="6">SUM(F27,F29,F31,F35)</f>
        <v>4353885</v>
      </c>
      <c r="G26" s="809"/>
      <c r="H26" s="808">
        <f t="shared" si="6"/>
        <v>4353885</v>
      </c>
      <c r="I26" s="808">
        <f t="shared" si="6"/>
        <v>4353885</v>
      </c>
      <c r="J26" s="811">
        <f>SUM(J27,J29,J31,J35)</f>
        <v>4343885</v>
      </c>
      <c r="K26" s="808">
        <f>K35</f>
        <v>10000</v>
      </c>
      <c r="L26" s="868"/>
    </row>
    <row r="27" spans="1:14" s="754" customFormat="1" ht="30" customHeight="1" thickBot="1">
      <c r="A27" s="3047"/>
      <c r="B27" s="813" t="s">
        <v>562</v>
      </c>
      <c r="C27" s="872" t="s">
        <v>370</v>
      </c>
      <c r="D27" s="815"/>
      <c r="E27" s="816">
        <f>SUM(E28)</f>
        <v>50000</v>
      </c>
      <c r="F27" s="851">
        <f>SUM(F28)</f>
        <v>50000</v>
      </c>
      <c r="G27" s="816"/>
      <c r="H27" s="851">
        <f>SUM(H28)</f>
        <v>50000</v>
      </c>
      <c r="I27" s="875">
        <f>SUM(I28)</f>
        <v>50000</v>
      </c>
      <c r="J27" s="850">
        <f>SUM(J28)</f>
        <v>50000</v>
      </c>
      <c r="K27" s="876">
        <f>SUM(K28)</f>
        <v>0</v>
      </c>
      <c r="L27" s="877"/>
    </row>
    <row r="28" spans="1:14" s="757" customFormat="1" ht="71.25" customHeight="1" thickBot="1">
      <c r="A28" s="3048"/>
      <c r="B28" s="878"/>
      <c r="C28" s="879"/>
      <c r="D28" s="821" t="s">
        <v>109</v>
      </c>
      <c r="E28" s="822">
        <v>50000</v>
      </c>
      <c r="F28" s="823">
        <v>50000</v>
      </c>
      <c r="G28" s="821" t="s">
        <v>563</v>
      </c>
      <c r="H28" s="823">
        <v>50000</v>
      </c>
      <c r="I28" s="822">
        <f>J28</f>
        <v>50000</v>
      </c>
      <c r="J28" s="823">
        <v>50000</v>
      </c>
      <c r="K28" s="880">
        <v>0</v>
      </c>
      <c r="L28" s="881" t="s">
        <v>564</v>
      </c>
    </row>
    <row r="29" spans="1:14" s="757" customFormat="1" ht="35.25" customHeight="1" thickBot="1">
      <c r="A29" s="3048"/>
      <c r="B29" s="813">
        <v>92108</v>
      </c>
      <c r="C29" s="872" t="s">
        <v>374</v>
      </c>
      <c r="D29" s="815"/>
      <c r="E29" s="816">
        <f>SUM(E30)</f>
        <v>100000</v>
      </c>
      <c r="F29" s="851">
        <f>SUM(F30)</f>
        <v>100000</v>
      </c>
      <c r="G29" s="816"/>
      <c r="H29" s="851">
        <f>SUM(H30)</f>
        <v>100000</v>
      </c>
      <c r="I29" s="875">
        <f t="shared" ref="I29" si="7">SUM(J29:K29)</f>
        <v>100000</v>
      </c>
      <c r="J29" s="850">
        <f>SUM(J30)</f>
        <v>100000</v>
      </c>
      <c r="K29" s="849">
        <f>SUM(K30)</f>
        <v>0</v>
      </c>
      <c r="L29" s="877"/>
    </row>
    <row r="30" spans="1:14" s="757" customFormat="1" ht="66" customHeight="1" thickBot="1">
      <c r="A30" s="3048"/>
      <c r="B30" s="855"/>
      <c r="C30" s="856"/>
      <c r="D30" s="857" t="s">
        <v>109</v>
      </c>
      <c r="E30" s="858">
        <v>100000</v>
      </c>
      <c r="F30" s="859">
        <v>100000</v>
      </c>
      <c r="G30" s="857" t="s">
        <v>563</v>
      </c>
      <c r="H30" s="859">
        <v>100000</v>
      </c>
      <c r="I30" s="858">
        <f>J30</f>
        <v>100000</v>
      </c>
      <c r="J30" s="859">
        <v>100000</v>
      </c>
      <c r="K30" s="882">
        <v>0</v>
      </c>
      <c r="L30" s="863" t="s">
        <v>565</v>
      </c>
    </row>
    <row r="31" spans="1:14" s="754" customFormat="1" ht="30" customHeight="1" thickBot="1">
      <c r="A31" s="3048"/>
      <c r="B31" s="813">
        <v>92116</v>
      </c>
      <c r="C31" s="872" t="s">
        <v>566</v>
      </c>
      <c r="D31" s="883"/>
      <c r="E31" s="816">
        <f>SUM(E32:E34)</f>
        <v>4193885</v>
      </c>
      <c r="F31" s="851">
        <f>SUM(F32:F34)</f>
        <v>4193885</v>
      </c>
      <c r="G31" s="873"/>
      <c r="H31" s="851">
        <f>SUM(H32:H34)</f>
        <v>4193885</v>
      </c>
      <c r="I31" s="875">
        <f>SUM(J31:K31)</f>
        <v>4193885</v>
      </c>
      <c r="J31" s="850">
        <f>SUM(J32:J34)</f>
        <v>4193885</v>
      </c>
      <c r="K31" s="849">
        <f>SUM(K32:K34)</f>
        <v>0</v>
      </c>
      <c r="L31" s="874"/>
    </row>
    <row r="32" spans="1:14" s="757" customFormat="1" ht="69" customHeight="1" thickBot="1">
      <c r="A32" s="3048"/>
      <c r="B32" s="3104"/>
      <c r="C32" s="3107"/>
      <c r="D32" s="3110" t="s">
        <v>475</v>
      </c>
      <c r="E32" s="884">
        <v>4065885</v>
      </c>
      <c r="F32" s="884">
        <v>4065885</v>
      </c>
      <c r="G32" s="857" t="s">
        <v>567</v>
      </c>
      <c r="H32" s="859">
        <v>4065885</v>
      </c>
      <c r="I32" s="885">
        <f>J32</f>
        <v>4065885</v>
      </c>
      <c r="J32" s="859">
        <v>4065885</v>
      </c>
      <c r="K32" s="858">
        <v>0</v>
      </c>
      <c r="L32" s="863" t="s">
        <v>568</v>
      </c>
    </row>
    <row r="33" spans="1:12" s="757" customFormat="1" ht="77.25" customHeight="1" thickBot="1">
      <c r="A33" s="3048"/>
      <c r="B33" s="3105"/>
      <c r="C33" s="3108"/>
      <c r="D33" s="3111"/>
      <c r="E33" s="886">
        <v>50000</v>
      </c>
      <c r="F33" s="886">
        <v>50000</v>
      </c>
      <c r="G33" s="840" t="s">
        <v>563</v>
      </c>
      <c r="H33" s="842">
        <v>50000</v>
      </c>
      <c r="I33" s="886">
        <f>J33</f>
        <v>50000</v>
      </c>
      <c r="J33" s="842">
        <v>50000</v>
      </c>
      <c r="K33" s="841">
        <v>0</v>
      </c>
      <c r="L33" s="887" t="s">
        <v>569</v>
      </c>
    </row>
    <row r="34" spans="1:12" s="757" customFormat="1" ht="74.25" customHeight="1" thickBot="1">
      <c r="A34" s="3048"/>
      <c r="B34" s="3106"/>
      <c r="C34" s="3109"/>
      <c r="D34" s="840" t="s">
        <v>342</v>
      </c>
      <c r="E34" s="841">
        <v>78000</v>
      </c>
      <c r="F34" s="842">
        <v>78000</v>
      </c>
      <c r="G34" s="840" t="s">
        <v>563</v>
      </c>
      <c r="H34" s="842">
        <v>78000</v>
      </c>
      <c r="I34" s="886">
        <f>J34</f>
        <v>78000</v>
      </c>
      <c r="J34" s="842">
        <v>78000</v>
      </c>
      <c r="K34" s="841">
        <v>0</v>
      </c>
      <c r="L34" s="887" t="s">
        <v>570</v>
      </c>
    </row>
    <row r="35" spans="1:12" s="754" customFormat="1" ht="30" customHeight="1" thickBot="1">
      <c r="A35" s="888"/>
      <c r="B35" s="813" t="s">
        <v>571</v>
      </c>
      <c r="C35" s="872" t="s">
        <v>383</v>
      </c>
      <c r="D35" s="815"/>
      <c r="E35" s="816">
        <f>E36</f>
        <v>10000</v>
      </c>
      <c r="F35" s="816">
        <f t="shared" ref="F35" si="8">F36</f>
        <v>10000</v>
      </c>
      <c r="G35" s="816"/>
      <c r="H35" s="816">
        <f>H36</f>
        <v>10000</v>
      </c>
      <c r="I35" s="816">
        <f>I36</f>
        <v>10000</v>
      </c>
      <c r="J35" s="817">
        <f>J36</f>
        <v>0</v>
      </c>
      <c r="K35" s="817">
        <f>K36</f>
        <v>10000</v>
      </c>
      <c r="L35" s="877"/>
    </row>
    <row r="36" spans="1:12" s="757" customFormat="1" ht="63.75" customHeight="1" thickBot="1">
      <c r="A36" s="889"/>
      <c r="B36" s="890"/>
      <c r="C36" s="891"/>
      <c r="D36" s="892" t="s">
        <v>385</v>
      </c>
      <c r="E36" s="893">
        <v>10000</v>
      </c>
      <c r="F36" s="894">
        <v>10000</v>
      </c>
      <c r="G36" s="892" t="s">
        <v>484</v>
      </c>
      <c r="H36" s="894">
        <v>10000</v>
      </c>
      <c r="I36" s="895">
        <f>K36</f>
        <v>10000</v>
      </c>
      <c r="J36" s="894"/>
      <c r="K36" s="893">
        <v>10000</v>
      </c>
      <c r="L36" s="896" t="s">
        <v>572</v>
      </c>
    </row>
    <row r="37" spans="1:12" ht="36.75" customHeight="1" thickBot="1">
      <c r="A37" s="3099" t="s">
        <v>573</v>
      </c>
      <c r="B37" s="3100"/>
      <c r="C37" s="3100"/>
      <c r="D37" s="3101"/>
      <c r="E37" s="897">
        <f>SUM(E7,E16,E19,E22,E26)</f>
        <v>25831334</v>
      </c>
      <c r="F37" s="897">
        <f>SUM(F7,F16,F19,F22,F26)</f>
        <v>25033183</v>
      </c>
      <c r="G37" s="898"/>
      <c r="H37" s="897">
        <f t="shared" ref="H37" si="9">SUM(H7,H16,H19,H22,H26)</f>
        <v>25831332</v>
      </c>
      <c r="I37" s="897">
        <f>SUM(I7,I16,I19,I22,I26)</f>
        <v>25033183</v>
      </c>
      <c r="J37" s="899">
        <f>SUM(J7,J16,J19,J22,J26)</f>
        <v>8526046</v>
      </c>
      <c r="K37" s="897">
        <f>SUM(K7,K16,K19,K22,K26)</f>
        <v>16507137</v>
      </c>
      <c r="L37" s="900"/>
    </row>
    <row r="39" spans="1:12">
      <c r="J39" s="710">
        <f>SUM(J37:K37)</f>
        <v>25033183</v>
      </c>
    </row>
    <row r="40" spans="1:12">
      <c r="E40" s="901"/>
      <c r="F40" s="901"/>
      <c r="G40" s="901"/>
      <c r="H40" s="901"/>
      <c r="I40" s="901"/>
      <c r="J40" s="901"/>
      <c r="K40" s="901"/>
    </row>
    <row r="41" spans="1:12">
      <c r="E41" s="901"/>
      <c r="F41" s="901"/>
      <c r="G41" s="901"/>
      <c r="H41" s="901"/>
      <c r="I41" s="901"/>
      <c r="J41" s="901"/>
      <c r="K41" s="901"/>
    </row>
    <row r="42" spans="1:12">
      <c r="L42" s="902"/>
    </row>
    <row r="44" spans="1:12" s="622" customFormat="1">
      <c r="A44" s="619"/>
      <c r="B44" s="619"/>
      <c r="C44" s="620"/>
      <c r="D44" s="620"/>
      <c r="E44" s="901"/>
      <c r="F44" s="901"/>
      <c r="G44" s="901"/>
      <c r="H44" s="901"/>
      <c r="I44" s="901"/>
      <c r="J44" s="901"/>
      <c r="L44" s="796"/>
    </row>
    <row r="45" spans="1:12" s="622" customFormat="1">
      <c r="A45" s="619"/>
      <c r="B45" s="619"/>
      <c r="C45" s="620"/>
      <c r="D45" s="620"/>
      <c r="E45" s="621"/>
      <c r="F45" s="621"/>
      <c r="G45" s="621"/>
      <c r="H45" s="621"/>
      <c r="J45" s="710"/>
      <c r="L45" s="796"/>
    </row>
  </sheetData>
  <mergeCells count="45">
    <mergeCell ref="A2:L2"/>
    <mergeCell ref="A3:B3"/>
    <mergeCell ref="A4:A6"/>
    <mergeCell ref="B4:B6"/>
    <mergeCell ref="C4:C6"/>
    <mergeCell ref="D4:D6"/>
    <mergeCell ref="E4:F5"/>
    <mergeCell ref="G4:G6"/>
    <mergeCell ref="H4:K4"/>
    <mergeCell ref="L4:L6"/>
    <mergeCell ref="H5:H6"/>
    <mergeCell ref="I5:I6"/>
    <mergeCell ref="J5:K5"/>
    <mergeCell ref="A8:A9"/>
    <mergeCell ref="A12:A15"/>
    <mergeCell ref="B12:B15"/>
    <mergeCell ref="D12:D15"/>
    <mergeCell ref="E12:E15"/>
    <mergeCell ref="K12:K15"/>
    <mergeCell ref="L12:L15"/>
    <mergeCell ref="A17:A18"/>
    <mergeCell ref="A23:A25"/>
    <mergeCell ref="B24:B25"/>
    <mergeCell ref="C24:C25"/>
    <mergeCell ref="D24:D25"/>
    <mergeCell ref="C13:C15"/>
    <mergeCell ref="F12:F15"/>
    <mergeCell ref="G12:G15"/>
    <mergeCell ref="H12:H15"/>
    <mergeCell ref="I12:I15"/>
    <mergeCell ref="J12:J15"/>
    <mergeCell ref="A37:D37"/>
    <mergeCell ref="L24:L25"/>
    <mergeCell ref="A27:A30"/>
    <mergeCell ref="A31:A34"/>
    <mergeCell ref="B32:B34"/>
    <mergeCell ref="C32:C34"/>
    <mergeCell ref="D32:D33"/>
    <mergeCell ref="F24:F25"/>
    <mergeCell ref="G24:G25"/>
    <mergeCell ref="H24:H25"/>
    <mergeCell ref="I24:I25"/>
    <mergeCell ref="J24:J25"/>
    <mergeCell ref="K24:K25"/>
    <mergeCell ref="E24:E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Strona &amp;P z &amp;N</oddFooter>
  </headerFooter>
  <rowBreaks count="3" manualBreakCount="3">
    <brk id="11" max="11" man="1"/>
    <brk id="15" max="11" man="1"/>
    <brk id="2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view="pageBreakPreview" zoomScaleNormal="100" zoomScaleSheetLayoutView="100" workbookViewId="0">
      <selection activeCell="C76" sqref="C76:C77"/>
    </sheetView>
  </sheetViews>
  <sheetFormatPr defaultRowHeight="14.25"/>
  <cols>
    <col min="1" max="1" width="7.42578125" style="903" customWidth="1"/>
    <col min="2" max="2" width="11" style="903" customWidth="1"/>
    <col min="3" max="3" width="33.7109375" style="620" customWidth="1"/>
    <col min="4" max="4" width="11.42578125" style="621" customWidth="1"/>
    <col min="5" max="5" width="15" style="621" customWidth="1"/>
    <col min="6" max="6" width="15.140625" style="623" customWidth="1"/>
    <col min="7" max="7" width="14.5703125" style="623" customWidth="1"/>
    <col min="8" max="8" width="14.7109375" style="623" customWidth="1"/>
    <col min="9" max="9" width="75.7109375" style="904" customWidth="1"/>
    <col min="10" max="10" width="18.42578125" style="623" customWidth="1"/>
    <col min="11" max="257" width="9.140625" style="623"/>
    <col min="258" max="258" width="7" style="623" customWidth="1"/>
    <col min="259" max="259" width="10.7109375" style="623" customWidth="1"/>
    <col min="260" max="260" width="15.7109375" style="623" customWidth="1"/>
    <col min="261" max="262" width="13.42578125" style="623" customWidth="1"/>
    <col min="263" max="263" width="17.85546875" style="623" customWidth="1"/>
    <col min="264" max="264" width="16" style="623" customWidth="1"/>
    <col min="265" max="265" width="43.42578125" style="623" customWidth="1"/>
    <col min="266" max="513" width="9.140625" style="623"/>
    <col min="514" max="514" width="7" style="623" customWidth="1"/>
    <col min="515" max="515" width="10.7109375" style="623" customWidth="1"/>
    <col min="516" max="516" width="15.7109375" style="623" customWidth="1"/>
    <col min="517" max="518" width="13.42578125" style="623" customWidth="1"/>
    <col min="519" max="519" width="17.85546875" style="623" customWidth="1"/>
    <col min="520" max="520" width="16" style="623" customWidth="1"/>
    <col min="521" max="521" width="43.42578125" style="623" customWidth="1"/>
    <col min="522" max="769" width="9.140625" style="623"/>
    <col min="770" max="770" width="7" style="623" customWidth="1"/>
    <col min="771" max="771" width="10.7109375" style="623" customWidth="1"/>
    <col min="772" max="772" width="15.7109375" style="623" customWidth="1"/>
    <col min="773" max="774" width="13.42578125" style="623" customWidth="1"/>
    <col min="775" max="775" width="17.85546875" style="623" customWidth="1"/>
    <col min="776" max="776" width="16" style="623" customWidth="1"/>
    <col min="777" max="777" width="43.42578125" style="623" customWidth="1"/>
    <col min="778" max="1025" width="9.140625" style="623"/>
    <col min="1026" max="1026" width="7" style="623" customWidth="1"/>
    <col min="1027" max="1027" width="10.7109375" style="623" customWidth="1"/>
    <col min="1028" max="1028" width="15.7109375" style="623" customWidth="1"/>
    <col min="1029" max="1030" width="13.42578125" style="623" customWidth="1"/>
    <col min="1031" max="1031" width="17.85546875" style="623" customWidth="1"/>
    <col min="1032" max="1032" width="16" style="623" customWidth="1"/>
    <col min="1033" max="1033" width="43.42578125" style="623" customWidth="1"/>
    <col min="1034" max="1281" width="9.140625" style="623"/>
    <col min="1282" max="1282" width="7" style="623" customWidth="1"/>
    <col min="1283" max="1283" width="10.7109375" style="623" customWidth="1"/>
    <col min="1284" max="1284" width="15.7109375" style="623" customWidth="1"/>
    <col min="1285" max="1286" width="13.42578125" style="623" customWidth="1"/>
    <col min="1287" max="1287" width="17.85546875" style="623" customWidth="1"/>
    <col min="1288" max="1288" width="16" style="623" customWidth="1"/>
    <col min="1289" max="1289" width="43.42578125" style="623" customWidth="1"/>
    <col min="1290" max="1537" width="9.140625" style="623"/>
    <col min="1538" max="1538" width="7" style="623" customWidth="1"/>
    <col min="1539" max="1539" width="10.7109375" style="623" customWidth="1"/>
    <col min="1540" max="1540" width="15.7109375" style="623" customWidth="1"/>
    <col min="1541" max="1542" width="13.42578125" style="623" customWidth="1"/>
    <col min="1543" max="1543" width="17.85546875" style="623" customWidth="1"/>
    <col min="1544" max="1544" width="16" style="623" customWidth="1"/>
    <col min="1545" max="1545" width="43.42578125" style="623" customWidth="1"/>
    <col min="1546" max="1793" width="9.140625" style="623"/>
    <col min="1794" max="1794" width="7" style="623" customWidth="1"/>
    <col min="1795" max="1795" width="10.7109375" style="623" customWidth="1"/>
    <col min="1796" max="1796" width="15.7109375" style="623" customWidth="1"/>
    <col min="1797" max="1798" width="13.42578125" style="623" customWidth="1"/>
    <col min="1799" max="1799" width="17.85546875" style="623" customWidth="1"/>
    <col min="1800" max="1800" width="16" style="623" customWidth="1"/>
    <col min="1801" max="1801" width="43.42578125" style="623" customWidth="1"/>
    <col min="1802" max="2049" width="9.140625" style="623"/>
    <col min="2050" max="2050" width="7" style="623" customWidth="1"/>
    <col min="2051" max="2051" width="10.7109375" style="623" customWidth="1"/>
    <col min="2052" max="2052" width="15.7109375" style="623" customWidth="1"/>
    <col min="2053" max="2054" width="13.42578125" style="623" customWidth="1"/>
    <col min="2055" max="2055" width="17.85546875" style="623" customWidth="1"/>
    <col min="2056" max="2056" width="16" style="623" customWidth="1"/>
    <col min="2057" max="2057" width="43.42578125" style="623" customWidth="1"/>
    <col min="2058" max="2305" width="9.140625" style="623"/>
    <col min="2306" max="2306" width="7" style="623" customWidth="1"/>
    <col min="2307" max="2307" width="10.7109375" style="623" customWidth="1"/>
    <col min="2308" max="2308" width="15.7109375" style="623" customWidth="1"/>
    <col min="2309" max="2310" width="13.42578125" style="623" customWidth="1"/>
    <col min="2311" max="2311" width="17.85546875" style="623" customWidth="1"/>
    <col min="2312" max="2312" width="16" style="623" customWidth="1"/>
    <col min="2313" max="2313" width="43.42578125" style="623" customWidth="1"/>
    <col min="2314" max="2561" width="9.140625" style="623"/>
    <col min="2562" max="2562" width="7" style="623" customWidth="1"/>
    <col min="2563" max="2563" width="10.7109375" style="623" customWidth="1"/>
    <col min="2564" max="2564" width="15.7109375" style="623" customWidth="1"/>
    <col min="2565" max="2566" width="13.42578125" style="623" customWidth="1"/>
    <col min="2567" max="2567" width="17.85546875" style="623" customWidth="1"/>
    <col min="2568" max="2568" width="16" style="623" customWidth="1"/>
    <col min="2569" max="2569" width="43.42578125" style="623" customWidth="1"/>
    <col min="2570" max="2817" width="9.140625" style="623"/>
    <col min="2818" max="2818" width="7" style="623" customWidth="1"/>
    <col min="2819" max="2819" width="10.7109375" style="623" customWidth="1"/>
    <col min="2820" max="2820" width="15.7109375" style="623" customWidth="1"/>
    <col min="2821" max="2822" width="13.42578125" style="623" customWidth="1"/>
    <col min="2823" max="2823" width="17.85546875" style="623" customWidth="1"/>
    <col min="2824" max="2824" width="16" style="623" customWidth="1"/>
    <col min="2825" max="2825" width="43.42578125" style="623" customWidth="1"/>
    <col min="2826" max="3073" width="9.140625" style="623"/>
    <col min="3074" max="3074" width="7" style="623" customWidth="1"/>
    <col min="3075" max="3075" width="10.7109375" style="623" customWidth="1"/>
    <col min="3076" max="3076" width="15.7109375" style="623" customWidth="1"/>
    <col min="3077" max="3078" width="13.42578125" style="623" customWidth="1"/>
    <col min="3079" max="3079" width="17.85546875" style="623" customWidth="1"/>
    <col min="3080" max="3080" width="16" style="623" customWidth="1"/>
    <col min="3081" max="3081" width="43.42578125" style="623" customWidth="1"/>
    <col min="3082" max="3329" width="9.140625" style="623"/>
    <col min="3330" max="3330" width="7" style="623" customWidth="1"/>
    <col min="3331" max="3331" width="10.7109375" style="623" customWidth="1"/>
    <col min="3332" max="3332" width="15.7109375" style="623" customWidth="1"/>
    <col min="3333" max="3334" width="13.42578125" style="623" customWidth="1"/>
    <col min="3335" max="3335" width="17.85546875" style="623" customWidth="1"/>
    <col min="3336" max="3336" width="16" style="623" customWidth="1"/>
    <col min="3337" max="3337" width="43.42578125" style="623" customWidth="1"/>
    <col min="3338" max="3585" width="9.140625" style="623"/>
    <col min="3586" max="3586" width="7" style="623" customWidth="1"/>
    <col min="3587" max="3587" width="10.7109375" style="623" customWidth="1"/>
    <col min="3588" max="3588" width="15.7109375" style="623" customWidth="1"/>
    <col min="3589" max="3590" width="13.42578125" style="623" customWidth="1"/>
    <col min="3591" max="3591" width="17.85546875" style="623" customWidth="1"/>
    <col min="3592" max="3592" width="16" style="623" customWidth="1"/>
    <col min="3593" max="3593" width="43.42578125" style="623" customWidth="1"/>
    <col min="3594" max="3841" width="9.140625" style="623"/>
    <col min="3842" max="3842" width="7" style="623" customWidth="1"/>
    <col min="3843" max="3843" width="10.7109375" style="623" customWidth="1"/>
    <col min="3844" max="3844" width="15.7109375" style="623" customWidth="1"/>
    <col min="3845" max="3846" width="13.42578125" style="623" customWidth="1"/>
    <col min="3847" max="3847" width="17.85546875" style="623" customWidth="1"/>
    <col min="3848" max="3848" width="16" style="623" customWidth="1"/>
    <col min="3849" max="3849" width="43.42578125" style="623" customWidth="1"/>
    <col min="3850" max="4097" width="9.140625" style="623"/>
    <col min="4098" max="4098" width="7" style="623" customWidth="1"/>
    <col min="4099" max="4099" width="10.7109375" style="623" customWidth="1"/>
    <col min="4100" max="4100" width="15.7109375" style="623" customWidth="1"/>
    <col min="4101" max="4102" width="13.42578125" style="623" customWidth="1"/>
    <col min="4103" max="4103" width="17.85546875" style="623" customWidth="1"/>
    <col min="4104" max="4104" width="16" style="623" customWidth="1"/>
    <col min="4105" max="4105" width="43.42578125" style="623" customWidth="1"/>
    <col min="4106" max="4353" width="9.140625" style="623"/>
    <col min="4354" max="4354" width="7" style="623" customWidth="1"/>
    <col min="4355" max="4355" width="10.7109375" style="623" customWidth="1"/>
    <col min="4356" max="4356" width="15.7109375" style="623" customWidth="1"/>
    <col min="4357" max="4358" width="13.42578125" style="623" customWidth="1"/>
    <col min="4359" max="4359" width="17.85546875" style="623" customWidth="1"/>
    <col min="4360" max="4360" width="16" style="623" customWidth="1"/>
    <col min="4361" max="4361" width="43.42578125" style="623" customWidth="1"/>
    <col min="4362" max="4609" width="9.140625" style="623"/>
    <col min="4610" max="4610" width="7" style="623" customWidth="1"/>
    <col min="4611" max="4611" width="10.7109375" style="623" customWidth="1"/>
    <col min="4612" max="4612" width="15.7109375" style="623" customWidth="1"/>
    <col min="4613" max="4614" width="13.42578125" style="623" customWidth="1"/>
    <col min="4615" max="4615" width="17.85546875" style="623" customWidth="1"/>
    <col min="4616" max="4616" width="16" style="623" customWidth="1"/>
    <col min="4617" max="4617" width="43.42578125" style="623" customWidth="1"/>
    <col min="4618" max="4865" width="9.140625" style="623"/>
    <col min="4866" max="4866" width="7" style="623" customWidth="1"/>
    <col min="4867" max="4867" width="10.7109375" style="623" customWidth="1"/>
    <col min="4868" max="4868" width="15.7109375" style="623" customWidth="1"/>
    <col min="4869" max="4870" width="13.42578125" style="623" customWidth="1"/>
    <col min="4871" max="4871" width="17.85546875" style="623" customWidth="1"/>
    <col min="4872" max="4872" width="16" style="623" customWidth="1"/>
    <col min="4873" max="4873" width="43.42578125" style="623" customWidth="1"/>
    <col min="4874" max="5121" width="9.140625" style="623"/>
    <col min="5122" max="5122" width="7" style="623" customWidth="1"/>
    <col min="5123" max="5123" width="10.7109375" style="623" customWidth="1"/>
    <col min="5124" max="5124" width="15.7109375" style="623" customWidth="1"/>
    <col min="5125" max="5126" width="13.42578125" style="623" customWidth="1"/>
    <col min="5127" max="5127" width="17.85546875" style="623" customWidth="1"/>
    <col min="5128" max="5128" width="16" style="623" customWidth="1"/>
    <col min="5129" max="5129" width="43.42578125" style="623" customWidth="1"/>
    <col min="5130" max="5377" width="9.140625" style="623"/>
    <col min="5378" max="5378" width="7" style="623" customWidth="1"/>
    <col min="5379" max="5379" width="10.7109375" style="623" customWidth="1"/>
    <col min="5380" max="5380" width="15.7109375" style="623" customWidth="1"/>
    <col min="5381" max="5382" width="13.42578125" style="623" customWidth="1"/>
    <col min="5383" max="5383" width="17.85546875" style="623" customWidth="1"/>
    <col min="5384" max="5384" width="16" style="623" customWidth="1"/>
    <col min="5385" max="5385" width="43.42578125" style="623" customWidth="1"/>
    <col min="5386" max="5633" width="9.140625" style="623"/>
    <col min="5634" max="5634" width="7" style="623" customWidth="1"/>
    <col min="5635" max="5635" width="10.7109375" style="623" customWidth="1"/>
    <col min="5636" max="5636" width="15.7109375" style="623" customWidth="1"/>
    <col min="5637" max="5638" width="13.42578125" style="623" customWidth="1"/>
    <col min="5639" max="5639" width="17.85546875" style="623" customWidth="1"/>
    <col min="5640" max="5640" width="16" style="623" customWidth="1"/>
    <col min="5641" max="5641" width="43.42578125" style="623" customWidth="1"/>
    <col min="5642" max="5889" width="9.140625" style="623"/>
    <col min="5890" max="5890" width="7" style="623" customWidth="1"/>
    <col min="5891" max="5891" width="10.7109375" style="623" customWidth="1"/>
    <col min="5892" max="5892" width="15.7109375" style="623" customWidth="1"/>
    <col min="5893" max="5894" width="13.42578125" style="623" customWidth="1"/>
    <col min="5895" max="5895" width="17.85546875" style="623" customWidth="1"/>
    <col min="5896" max="5896" width="16" style="623" customWidth="1"/>
    <col min="5897" max="5897" width="43.42578125" style="623" customWidth="1"/>
    <col min="5898" max="6145" width="9.140625" style="623"/>
    <col min="6146" max="6146" width="7" style="623" customWidth="1"/>
    <col min="6147" max="6147" width="10.7109375" style="623" customWidth="1"/>
    <col min="6148" max="6148" width="15.7109375" style="623" customWidth="1"/>
    <col min="6149" max="6150" width="13.42578125" style="623" customWidth="1"/>
    <col min="6151" max="6151" width="17.85546875" style="623" customWidth="1"/>
    <col min="6152" max="6152" width="16" style="623" customWidth="1"/>
    <col min="6153" max="6153" width="43.42578125" style="623" customWidth="1"/>
    <col min="6154" max="6401" width="9.140625" style="623"/>
    <col min="6402" max="6402" width="7" style="623" customWidth="1"/>
    <col min="6403" max="6403" width="10.7109375" style="623" customWidth="1"/>
    <col min="6404" max="6404" width="15.7109375" style="623" customWidth="1"/>
    <col min="6405" max="6406" width="13.42578125" style="623" customWidth="1"/>
    <col min="6407" max="6407" width="17.85546875" style="623" customWidth="1"/>
    <col min="6408" max="6408" width="16" style="623" customWidth="1"/>
    <col min="6409" max="6409" width="43.42578125" style="623" customWidth="1"/>
    <col min="6410" max="6657" width="9.140625" style="623"/>
    <col min="6658" max="6658" width="7" style="623" customWidth="1"/>
    <col min="6659" max="6659" width="10.7109375" style="623" customWidth="1"/>
    <col min="6660" max="6660" width="15.7109375" style="623" customWidth="1"/>
    <col min="6661" max="6662" width="13.42578125" style="623" customWidth="1"/>
    <col min="6663" max="6663" width="17.85546875" style="623" customWidth="1"/>
    <col min="6664" max="6664" width="16" style="623" customWidth="1"/>
    <col min="6665" max="6665" width="43.42578125" style="623" customWidth="1"/>
    <col min="6666" max="6913" width="9.140625" style="623"/>
    <col min="6914" max="6914" width="7" style="623" customWidth="1"/>
    <col min="6915" max="6915" width="10.7109375" style="623" customWidth="1"/>
    <col min="6916" max="6916" width="15.7109375" style="623" customWidth="1"/>
    <col min="6917" max="6918" width="13.42578125" style="623" customWidth="1"/>
    <col min="6919" max="6919" width="17.85546875" style="623" customWidth="1"/>
    <col min="6920" max="6920" width="16" style="623" customWidth="1"/>
    <col min="6921" max="6921" width="43.42578125" style="623" customWidth="1"/>
    <col min="6922" max="7169" width="9.140625" style="623"/>
    <col min="7170" max="7170" width="7" style="623" customWidth="1"/>
    <col min="7171" max="7171" width="10.7109375" style="623" customWidth="1"/>
    <col min="7172" max="7172" width="15.7109375" style="623" customWidth="1"/>
    <col min="7173" max="7174" width="13.42578125" style="623" customWidth="1"/>
    <col min="7175" max="7175" width="17.85546875" style="623" customWidth="1"/>
    <col min="7176" max="7176" width="16" style="623" customWidth="1"/>
    <col min="7177" max="7177" width="43.42578125" style="623" customWidth="1"/>
    <col min="7178" max="7425" width="9.140625" style="623"/>
    <col min="7426" max="7426" width="7" style="623" customWidth="1"/>
    <col min="7427" max="7427" width="10.7109375" style="623" customWidth="1"/>
    <col min="7428" max="7428" width="15.7109375" style="623" customWidth="1"/>
    <col min="7429" max="7430" width="13.42578125" style="623" customWidth="1"/>
    <col min="7431" max="7431" width="17.85546875" style="623" customWidth="1"/>
    <col min="7432" max="7432" width="16" style="623" customWidth="1"/>
    <col min="7433" max="7433" width="43.42578125" style="623" customWidth="1"/>
    <col min="7434" max="7681" width="9.140625" style="623"/>
    <col min="7682" max="7682" width="7" style="623" customWidth="1"/>
    <col min="7683" max="7683" width="10.7109375" style="623" customWidth="1"/>
    <col min="7684" max="7684" width="15.7109375" style="623" customWidth="1"/>
    <col min="7685" max="7686" width="13.42578125" style="623" customWidth="1"/>
    <col min="7687" max="7687" width="17.85546875" style="623" customWidth="1"/>
    <col min="7688" max="7688" width="16" style="623" customWidth="1"/>
    <col min="7689" max="7689" width="43.42578125" style="623" customWidth="1"/>
    <col min="7690" max="7937" width="9.140625" style="623"/>
    <col min="7938" max="7938" width="7" style="623" customWidth="1"/>
    <col min="7939" max="7939" width="10.7109375" style="623" customWidth="1"/>
    <col min="7940" max="7940" width="15.7109375" style="623" customWidth="1"/>
    <col min="7941" max="7942" width="13.42578125" style="623" customWidth="1"/>
    <col min="7943" max="7943" width="17.85546875" style="623" customWidth="1"/>
    <col min="7944" max="7944" width="16" style="623" customWidth="1"/>
    <col min="7945" max="7945" width="43.42578125" style="623" customWidth="1"/>
    <col min="7946" max="8193" width="9.140625" style="623"/>
    <col min="8194" max="8194" width="7" style="623" customWidth="1"/>
    <col min="8195" max="8195" width="10.7109375" style="623" customWidth="1"/>
    <col min="8196" max="8196" width="15.7109375" style="623" customWidth="1"/>
    <col min="8197" max="8198" width="13.42578125" style="623" customWidth="1"/>
    <col min="8199" max="8199" width="17.85546875" style="623" customWidth="1"/>
    <col min="8200" max="8200" width="16" style="623" customWidth="1"/>
    <col min="8201" max="8201" width="43.42578125" style="623" customWidth="1"/>
    <col min="8202" max="8449" width="9.140625" style="623"/>
    <col min="8450" max="8450" width="7" style="623" customWidth="1"/>
    <col min="8451" max="8451" width="10.7109375" style="623" customWidth="1"/>
    <col min="8452" max="8452" width="15.7109375" style="623" customWidth="1"/>
    <col min="8453" max="8454" width="13.42578125" style="623" customWidth="1"/>
    <col min="8455" max="8455" width="17.85546875" style="623" customWidth="1"/>
    <col min="8456" max="8456" width="16" style="623" customWidth="1"/>
    <col min="8457" max="8457" width="43.42578125" style="623" customWidth="1"/>
    <col min="8458" max="8705" width="9.140625" style="623"/>
    <col min="8706" max="8706" width="7" style="623" customWidth="1"/>
    <col min="8707" max="8707" width="10.7109375" style="623" customWidth="1"/>
    <col min="8708" max="8708" width="15.7109375" style="623" customWidth="1"/>
    <col min="8709" max="8710" width="13.42578125" style="623" customWidth="1"/>
    <col min="8711" max="8711" width="17.85546875" style="623" customWidth="1"/>
    <col min="8712" max="8712" width="16" style="623" customWidth="1"/>
    <col min="8713" max="8713" width="43.42578125" style="623" customWidth="1"/>
    <col min="8714" max="8961" width="9.140625" style="623"/>
    <col min="8962" max="8962" width="7" style="623" customWidth="1"/>
    <col min="8963" max="8963" width="10.7109375" style="623" customWidth="1"/>
    <col min="8964" max="8964" width="15.7109375" style="623" customWidth="1"/>
    <col min="8965" max="8966" width="13.42578125" style="623" customWidth="1"/>
    <col min="8967" max="8967" width="17.85546875" style="623" customWidth="1"/>
    <col min="8968" max="8968" width="16" style="623" customWidth="1"/>
    <col min="8969" max="8969" width="43.42578125" style="623" customWidth="1"/>
    <col min="8970" max="9217" width="9.140625" style="623"/>
    <col min="9218" max="9218" width="7" style="623" customWidth="1"/>
    <col min="9219" max="9219" width="10.7109375" style="623" customWidth="1"/>
    <col min="9220" max="9220" width="15.7109375" style="623" customWidth="1"/>
    <col min="9221" max="9222" width="13.42578125" style="623" customWidth="1"/>
    <col min="9223" max="9223" width="17.85546875" style="623" customWidth="1"/>
    <col min="9224" max="9224" width="16" style="623" customWidth="1"/>
    <col min="9225" max="9225" width="43.42578125" style="623" customWidth="1"/>
    <col min="9226" max="9473" width="9.140625" style="623"/>
    <col min="9474" max="9474" width="7" style="623" customWidth="1"/>
    <col min="9475" max="9475" width="10.7109375" style="623" customWidth="1"/>
    <col min="9476" max="9476" width="15.7109375" style="623" customWidth="1"/>
    <col min="9477" max="9478" width="13.42578125" style="623" customWidth="1"/>
    <col min="9479" max="9479" width="17.85546875" style="623" customWidth="1"/>
    <col min="9480" max="9480" width="16" style="623" customWidth="1"/>
    <col min="9481" max="9481" width="43.42578125" style="623" customWidth="1"/>
    <col min="9482" max="9729" width="9.140625" style="623"/>
    <col min="9730" max="9730" width="7" style="623" customWidth="1"/>
    <col min="9731" max="9731" width="10.7109375" style="623" customWidth="1"/>
    <col min="9732" max="9732" width="15.7109375" style="623" customWidth="1"/>
    <col min="9733" max="9734" width="13.42578125" style="623" customWidth="1"/>
    <col min="9735" max="9735" width="17.85546875" style="623" customWidth="1"/>
    <col min="9736" max="9736" width="16" style="623" customWidth="1"/>
    <col min="9737" max="9737" width="43.42578125" style="623" customWidth="1"/>
    <col min="9738" max="9985" width="9.140625" style="623"/>
    <col min="9986" max="9986" width="7" style="623" customWidth="1"/>
    <col min="9987" max="9987" width="10.7109375" style="623" customWidth="1"/>
    <col min="9988" max="9988" width="15.7109375" style="623" customWidth="1"/>
    <col min="9989" max="9990" width="13.42578125" style="623" customWidth="1"/>
    <col min="9991" max="9991" width="17.85546875" style="623" customWidth="1"/>
    <col min="9992" max="9992" width="16" style="623" customWidth="1"/>
    <col min="9993" max="9993" width="43.42578125" style="623" customWidth="1"/>
    <col min="9994" max="10241" width="9.140625" style="623"/>
    <col min="10242" max="10242" width="7" style="623" customWidth="1"/>
    <col min="10243" max="10243" width="10.7109375" style="623" customWidth="1"/>
    <col min="10244" max="10244" width="15.7109375" style="623" customWidth="1"/>
    <col min="10245" max="10246" width="13.42578125" style="623" customWidth="1"/>
    <col min="10247" max="10247" width="17.85546875" style="623" customWidth="1"/>
    <col min="10248" max="10248" width="16" style="623" customWidth="1"/>
    <col min="10249" max="10249" width="43.42578125" style="623" customWidth="1"/>
    <col min="10250" max="10497" width="9.140625" style="623"/>
    <col min="10498" max="10498" width="7" style="623" customWidth="1"/>
    <col min="10499" max="10499" width="10.7109375" style="623" customWidth="1"/>
    <col min="10500" max="10500" width="15.7109375" style="623" customWidth="1"/>
    <col min="10501" max="10502" width="13.42578125" style="623" customWidth="1"/>
    <col min="10503" max="10503" width="17.85546875" style="623" customWidth="1"/>
    <col min="10504" max="10504" width="16" style="623" customWidth="1"/>
    <col min="10505" max="10505" width="43.42578125" style="623" customWidth="1"/>
    <col min="10506" max="10753" width="9.140625" style="623"/>
    <col min="10754" max="10754" width="7" style="623" customWidth="1"/>
    <col min="10755" max="10755" width="10.7109375" style="623" customWidth="1"/>
    <col min="10756" max="10756" width="15.7109375" style="623" customWidth="1"/>
    <col min="10757" max="10758" width="13.42578125" style="623" customWidth="1"/>
    <col min="10759" max="10759" width="17.85546875" style="623" customWidth="1"/>
    <col min="10760" max="10760" width="16" style="623" customWidth="1"/>
    <col min="10761" max="10761" width="43.42578125" style="623" customWidth="1"/>
    <col min="10762" max="11009" width="9.140625" style="623"/>
    <col min="11010" max="11010" width="7" style="623" customWidth="1"/>
    <col min="11011" max="11011" width="10.7109375" style="623" customWidth="1"/>
    <col min="11012" max="11012" width="15.7109375" style="623" customWidth="1"/>
    <col min="11013" max="11014" width="13.42578125" style="623" customWidth="1"/>
    <col min="11015" max="11015" width="17.85546875" style="623" customWidth="1"/>
    <col min="11016" max="11016" width="16" style="623" customWidth="1"/>
    <col min="11017" max="11017" width="43.42578125" style="623" customWidth="1"/>
    <col min="11018" max="11265" width="9.140625" style="623"/>
    <col min="11266" max="11266" width="7" style="623" customWidth="1"/>
    <col min="11267" max="11267" width="10.7109375" style="623" customWidth="1"/>
    <col min="11268" max="11268" width="15.7109375" style="623" customWidth="1"/>
    <col min="11269" max="11270" width="13.42578125" style="623" customWidth="1"/>
    <col min="11271" max="11271" width="17.85546875" style="623" customWidth="1"/>
    <col min="11272" max="11272" width="16" style="623" customWidth="1"/>
    <col min="11273" max="11273" width="43.42578125" style="623" customWidth="1"/>
    <col min="11274" max="11521" width="9.140625" style="623"/>
    <col min="11522" max="11522" width="7" style="623" customWidth="1"/>
    <col min="11523" max="11523" width="10.7109375" style="623" customWidth="1"/>
    <col min="11524" max="11524" width="15.7109375" style="623" customWidth="1"/>
    <col min="11525" max="11526" width="13.42578125" style="623" customWidth="1"/>
    <col min="11527" max="11527" width="17.85546875" style="623" customWidth="1"/>
    <col min="11528" max="11528" width="16" style="623" customWidth="1"/>
    <col min="11529" max="11529" width="43.42578125" style="623" customWidth="1"/>
    <col min="11530" max="11777" width="9.140625" style="623"/>
    <col min="11778" max="11778" width="7" style="623" customWidth="1"/>
    <col min="11779" max="11779" width="10.7109375" style="623" customWidth="1"/>
    <col min="11780" max="11780" width="15.7109375" style="623" customWidth="1"/>
    <col min="11781" max="11782" width="13.42578125" style="623" customWidth="1"/>
    <col min="11783" max="11783" width="17.85546875" style="623" customWidth="1"/>
    <col min="11784" max="11784" width="16" style="623" customWidth="1"/>
    <col min="11785" max="11785" width="43.42578125" style="623" customWidth="1"/>
    <col min="11786" max="12033" width="9.140625" style="623"/>
    <col min="12034" max="12034" width="7" style="623" customWidth="1"/>
    <col min="12035" max="12035" width="10.7109375" style="623" customWidth="1"/>
    <col min="12036" max="12036" width="15.7109375" style="623" customWidth="1"/>
    <col min="12037" max="12038" width="13.42578125" style="623" customWidth="1"/>
    <col min="12039" max="12039" width="17.85546875" style="623" customWidth="1"/>
    <col min="12040" max="12040" width="16" style="623" customWidth="1"/>
    <col min="12041" max="12041" width="43.42578125" style="623" customWidth="1"/>
    <col min="12042" max="12289" width="9.140625" style="623"/>
    <col min="12290" max="12290" width="7" style="623" customWidth="1"/>
    <col min="12291" max="12291" width="10.7109375" style="623" customWidth="1"/>
    <col min="12292" max="12292" width="15.7109375" style="623" customWidth="1"/>
    <col min="12293" max="12294" width="13.42578125" style="623" customWidth="1"/>
    <col min="12295" max="12295" width="17.85546875" style="623" customWidth="1"/>
    <col min="12296" max="12296" width="16" style="623" customWidth="1"/>
    <col min="12297" max="12297" width="43.42578125" style="623" customWidth="1"/>
    <col min="12298" max="12545" width="9.140625" style="623"/>
    <col min="12546" max="12546" width="7" style="623" customWidth="1"/>
    <col min="12547" max="12547" width="10.7109375" style="623" customWidth="1"/>
    <col min="12548" max="12548" width="15.7109375" style="623" customWidth="1"/>
    <col min="12549" max="12550" width="13.42578125" style="623" customWidth="1"/>
    <col min="12551" max="12551" width="17.85546875" style="623" customWidth="1"/>
    <col min="12552" max="12552" width="16" style="623" customWidth="1"/>
    <col min="12553" max="12553" width="43.42578125" style="623" customWidth="1"/>
    <col min="12554" max="12801" width="9.140625" style="623"/>
    <col min="12802" max="12802" width="7" style="623" customWidth="1"/>
    <col min="12803" max="12803" width="10.7109375" style="623" customWidth="1"/>
    <col min="12804" max="12804" width="15.7109375" style="623" customWidth="1"/>
    <col min="12805" max="12806" width="13.42578125" style="623" customWidth="1"/>
    <col min="12807" max="12807" width="17.85546875" style="623" customWidth="1"/>
    <col min="12808" max="12808" width="16" style="623" customWidth="1"/>
    <col min="12809" max="12809" width="43.42578125" style="623" customWidth="1"/>
    <col min="12810" max="13057" width="9.140625" style="623"/>
    <col min="13058" max="13058" width="7" style="623" customWidth="1"/>
    <col min="13059" max="13059" width="10.7109375" style="623" customWidth="1"/>
    <col min="13060" max="13060" width="15.7109375" style="623" customWidth="1"/>
    <col min="13061" max="13062" width="13.42578125" style="623" customWidth="1"/>
    <col min="13063" max="13063" width="17.85546875" style="623" customWidth="1"/>
    <col min="13064" max="13064" width="16" style="623" customWidth="1"/>
    <col min="13065" max="13065" width="43.42578125" style="623" customWidth="1"/>
    <col min="13066" max="13313" width="9.140625" style="623"/>
    <col min="13314" max="13314" width="7" style="623" customWidth="1"/>
    <col min="13315" max="13315" width="10.7109375" style="623" customWidth="1"/>
    <col min="13316" max="13316" width="15.7109375" style="623" customWidth="1"/>
    <col min="13317" max="13318" width="13.42578125" style="623" customWidth="1"/>
    <col min="13319" max="13319" width="17.85546875" style="623" customWidth="1"/>
    <col min="13320" max="13320" width="16" style="623" customWidth="1"/>
    <col min="13321" max="13321" width="43.42578125" style="623" customWidth="1"/>
    <col min="13322" max="13569" width="9.140625" style="623"/>
    <col min="13570" max="13570" width="7" style="623" customWidth="1"/>
    <col min="13571" max="13571" width="10.7109375" style="623" customWidth="1"/>
    <col min="13572" max="13572" width="15.7109375" style="623" customWidth="1"/>
    <col min="13573" max="13574" width="13.42578125" style="623" customWidth="1"/>
    <col min="13575" max="13575" width="17.85546875" style="623" customWidth="1"/>
    <col min="13576" max="13576" width="16" style="623" customWidth="1"/>
    <col min="13577" max="13577" width="43.42578125" style="623" customWidth="1"/>
    <col min="13578" max="13825" width="9.140625" style="623"/>
    <col min="13826" max="13826" width="7" style="623" customWidth="1"/>
    <col min="13827" max="13827" width="10.7109375" style="623" customWidth="1"/>
    <col min="13828" max="13828" width="15.7109375" style="623" customWidth="1"/>
    <col min="13829" max="13830" width="13.42578125" style="623" customWidth="1"/>
    <col min="13831" max="13831" width="17.85546875" style="623" customWidth="1"/>
    <col min="13832" max="13832" width="16" style="623" customWidth="1"/>
    <col min="13833" max="13833" width="43.42578125" style="623" customWidth="1"/>
    <col min="13834" max="14081" width="9.140625" style="623"/>
    <col min="14082" max="14082" width="7" style="623" customWidth="1"/>
    <col min="14083" max="14083" width="10.7109375" style="623" customWidth="1"/>
    <col min="14084" max="14084" width="15.7109375" style="623" customWidth="1"/>
    <col min="14085" max="14086" width="13.42578125" style="623" customWidth="1"/>
    <col min="14087" max="14087" width="17.85546875" style="623" customWidth="1"/>
    <col min="14088" max="14088" width="16" style="623" customWidth="1"/>
    <col min="14089" max="14089" width="43.42578125" style="623" customWidth="1"/>
    <col min="14090" max="14337" width="9.140625" style="623"/>
    <col min="14338" max="14338" width="7" style="623" customWidth="1"/>
    <col min="14339" max="14339" width="10.7109375" style="623" customWidth="1"/>
    <col min="14340" max="14340" width="15.7109375" style="623" customWidth="1"/>
    <col min="14341" max="14342" width="13.42578125" style="623" customWidth="1"/>
    <col min="14343" max="14343" width="17.85546875" style="623" customWidth="1"/>
    <col min="14344" max="14344" width="16" style="623" customWidth="1"/>
    <col min="14345" max="14345" width="43.42578125" style="623" customWidth="1"/>
    <col min="14346" max="14593" width="9.140625" style="623"/>
    <col min="14594" max="14594" width="7" style="623" customWidth="1"/>
    <col min="14595" max="14595" width="10.7109375" style="623" customWidth="1"/>
    <col min="14596" max="14596" width="15.7109375" style="623" customWidth="1"/>
    <col min="14597" max="14598" width="13.42578125" style="623" customWidth="1"/>
    <col min="14599" max="14599" width="17.85546875" style="623" customWidth="1"/>
    <col min="14600" max="14600" width="16" style="623" customWidth="1"/>
    <col min="14601" max="14601" width="43.42578125" style="623" customWidth="1"/>
    <col min="14602" max="14849" width="9.140625" style="623"/>
    <col min="14850" max="14850" width="7" style="623" customWidth="1"/>
    <col min="14851" max="14851" width="10.7109375" style="623" customWidth="1"/>
    <col min="14852" max="14852" width="15.7109375" style="623" customWidth="1"/>
    <col min="14853" max="14854" width="13.42578125" style="623" customWidth="1"/>
    <col min="14855" max="14855" width="17.85546875" style="623" customWidth="1"/>
    <col min="14856" max="14856" width="16" style="623" customWidth="1"/>
    <col min="14857" max="14857" width="43.42578125" style="623" customWidth="1"/>
    <col min="14858" max="15105" width="9.140625" style="623"/>
    <col min="15106" max="15106" width="7" style="623" customWidth="1"/>
    <col min="15107" max="15107" width="10.7109375" style="623" customWidth="1"/>
    <col min="15108" max="15108" width="15.7109375" style="623" customWidth="1"/>
    <col min="15109" max="15110" width="13.42578125" style="623" customWidth="1"/>
    <col min="15111" max="15111" width="17.85546875" style="623" customWidth="1"/>
    <col min="15112" max="15112" width="16" style="623" customWidth="1"/>
    <col min="15113" max="15113" width="43.42578125" style="623" customWidth="1"/>
    <col min="15114" max="15361" width="9.140625" style="623"/>
    <col min="15362" max="15362" width="7" style="623" customWidth="1"/>
    <col min="15363" max="15363" width="10.7109375" style="623" customWidth="1"/>
    <col min="15364" max="15364" width="15.7109375" style="623" customWidth="1"/>
    <col min="15365" max="15366" width="13.42578125" style="623" customWidth="1"/>
    <col min="15367" max="15367" width="17.85546875" style="623" customWidth="1"/>
    <col min="15368" max="15368" width="16" style="623" customWidth="1"/>
    <col min="15369" max="15369" width="43.42578125" style="623" customWidth="1"/>
    <col min="15370" max="15617" width="9.140625" style="623"/>
    <col min="15618" max="15618" width="7" style="623" customWidth="1"/>
    <col min="15619" max="15619" width="10.7109375" style="623" customWidth="1"/>
    <col min="15620" max="15620" width="15.7109375" style="623" customWidth="1"/>
    <col min="15621" max="15622" width="13.42578125" style="623" customWidth="1"/>
    <col min="15623" max="15623" width="17.85546875" style="623" customWidth="1"/>
    <col min="15624" max="15624" width="16" style="623" customWidth="1"/>
    <col min="15625" max="15625" width="43.42578125" style="623" customWidth="1"/>
    <col min="15626" max="15873" width="9.140625" style="623"/>
    <col min="15874" max="15874" width="7" style="623" customWidth="1"/>
    <col min="15875" max="15875" width="10.7109375" style="623" customWidth="1"/>
    <col min="15876" max="15876" width="15.7109375" style="623" customWidth="1"/>
    <col min="15877" max="15878" width="13.42578125" style="623" customWidth="1"/>
    <col min="15879" max="15879" width="17.85546875" style="623" customWidth="1"/>
    <col min="15880" max="15880" width="16" style="623" customWidth="1"/>
    <col min="15881" max="15881" width="43.42578125" style="623" customWidth="1"/>
    <col min="15882" max="16129" width="9.140625" style="623"/>
    <col min="16130" max="16130" width="7" style="623" customWidth="1"/>
    <col min="16131" max="16131" width="10.7109375" style="623" customWidth="1"/>
    <col min="16132" max="16132" width="15.7109375" style="623" customWidth="1"/>
    <col min="16133" max="16134" width="13.42578125" style="623" customWidth="1"/>
    <col min="16135" max="16135" width="17.85546875" style="623" customWidth="1"/>
    <col min="16136" max="16136" width="16" style="623" customWidth="1"/>
    <col min="16137" max="16137" width="43.42578125" style="623" customWidth="1"/>
    <col min="16138" max="16384" width="9.140625" style="623"/>
  </cols>
  <sheetData>
    <row r="1" spans="1:10" ht="17.25" customHeight="1"/>
    <row r="2" spans="1:10" ht="45.75" customHeight="1">
      <c r="A2" s="3249" t="s">
        <v>574</v>
      </c>
      <c r="B2" s="3249"/>
      <c r="C2" s="3249"/>
      <c r="D2" s="3249"/>
      <c r="E2" s="3249"/>
      <c r="F2" s="3249"/>
      <c r="G2" s="3249"/>
      <c r="H2" s="3249"/>
      <c r="I2" s="3249"/>
    </row>
    <row r="3" spans="1:10" ht="18" customHeight="1" thickBot="1">
      <c r="A3" s="3250"/>
      <c r="B3" s="3250"/>
      <c r="C3" s="905"/>
      <c r="D3" s="905"/>
      <c r="E3" s="905"/>
      <c r="F3" s="906"/>
      <c r="G3" s="906"/>
      <c r="H3" s="906"/>
      <c r="I3" s="907" t="s">
        <v>404</v>
      </c>
    </row>
    <row r="4" spans="1:10" ht="15.75" customHeight="1" thickBot="1">
      <c r="A4" s="3088" t="s">
        <v>2</v>
      </c>
      <c r="B4" s="3075" t="s">
        <v>405</v>
      </c>
      <c r="C4" s="3089" t="s">
        <v>406</v>
      </c>
      <c r="D4" s="3252" t="s">
        <v>5</v>
      </c>
      <c r="E4" s="3087" t="s">
        <v>491</v>
      </c>
      <c r="F4" s="3252"/>
      <c r="G4" s="3252"/>
      <c r="H4" s="3086"/>
      <c r="I4" s="3147" t="s">
        <v>546</v>
      </c>
    </row>
    <row r="5" spans="1:10" ht="21" customHeight="1" thickBot="1">
      <c r="A5" s="3088"/>
      <c r="B5" s="3076"/>
      <c r="C5" s="3251"/>
      <c r="D5" s="3252"/>
      <c r="E5" s="3087" t="s">
        <v>493</v>
      </c>
      <c r="F5" s="3252" t="s">
        <v>494</v>
      </c>
      <c r="G5" s="3254" t="s">
        <v>495</v>
      </c>
      <c r="H5" s="3255"/>
      <c r="I5" s="3147"/>
    </row>
    <row r="6" spans="1:10" ht="24" customHeight="1" thickBot="1">
      <c r="A6" s="3075"/>
      <c r="B6" s="3077"/>
      <c r="C6" s="3090"/>
      <c r="D6" s="3089"/>
      <c r="E6" s="3078"/>
      <c r="F6" s="3089"/>
      <c r="G6" s="908" t="s">
        <v>436</v>
      </c>
      <c r="H6" s="909" t="s">
        <v>437</v>
      </c>
      <c r="I6" s="3253"/>
    </row>
    <row r="7" spans="1:10" s="637" customFormat="1" ht="21" customHeight="1" thickBot="1">
      <c r="A7" s="910" t="s">
        <v>18</v>
      </c>
      <c r="B7" s="911"/>
      <c r="C7" s="912" t="s">
        <v>496</v>
      </c>
      <c r="D7" s="911"/>
      <c r="E7" s="913">
        <f>SUM(E8)</f>
        <v>12818032</v>
      </c>
      <c r="F7" s="913">
        <f t="shared" ref="F7:H7" si="0">SUM(F8)</f>
        <v>12584293</v>
      </c>
      <c r="G7" s="913">
        <f>SUM(G8)</f>
        <v>3515222</v>
      </c>
      <c r="H7" s="913">
        <f t="shared" si="0"/>
        <v>9069071</v>
      </c>
      <c r="I7" s="914"/>
    </row>
    <row r="8" spans="1:10" s="644" customFormat="1" ht="33" customHeight="1" thickBot="1">
      <c r="A8" s="3170"/>
      <c r="B8" s="915" t="s">
        <v>42</v>
      </c>
      <c r="C8" s="916" t="s">
        <v>43</v>
      </c>
      <c r="D8" s="915"/>
      <c r="E8" s="917">
        <f>SUM(E9:E11)</f>
        <v>12818032</v>
      </c>
      <c r="F8" s="918">
        <f>SUM(F9:F11)</f>
        <v>12584293</v>
      </c>
      <c r="G8" s="918">
        <f>SUM(G9:G11)</f>
        <v>3515222</v>
      </c>
      <c r="H8" s="919">
        <f>SUM(H9:H11)</f>
        <v>9069071</v>
      </c>
      <c r="I8" s="920"/>
    </row>
    <row r="9" spans="1:10" s="622" customFormat="1" ht="36.75" customHeight="1">
      <c r="A9" s="3170"/>
      <c r="B9" s="3241"/>
      <c r="C9" s="3243"/>
      <c r="D9" s="695" t="s">
        <v>475</v>
      </c>
      <c r="E9" s="921">
        <v>3542132</v>
      </c>
      <c r="F9" s="922">
        <v>3481577</v>
      </c>
      <c r="G9" s="703">
        <v>3481577</v>
      </c>
      <c r="H9" s="923"/>
      <c r="I9" s="924" t="s">
        <v>575</v>
      </c>
    </row>
    <row r="10" spans="1:10" s="622" customFormat="1" ht="48.75" customHeight="1">
      <c r="A10" s="3170"/>
      <c r="B10" s="3242"/>
      <c r="C10" s="3244"/>
      <c r="D10" s="705" t="s">
        <v>342</v>
      </c>
      <c r="E10" s="925">
        <v>50000</v>
      </c>
      <c r="F10" s="922">
        <v>33645</v>
      </c>
      <c r="G10" s="697">
        <v>33645</v>
      </c>
      <c r="H10" s="697"/>
      <c r="I10" s="926" t="s">
        <v>576</v>
      </c>
    </row>
    <row r="11" spans="1:10" s="622" customFormat="1" ht="39" customHeight="1" thickBot="1">
      <c r="A11" s="3171"/>
      <c r="B11" s="3242"/>
      <c r="C11" s="3244"/>
      <c r="D11" s="705" t="s">
        <v>499</v>
      </c>
      <c r="E11" s="925">
        <v>9225900</v>
      </c>
      <c r="F11" s="922">
        <v>9069071</v>
      </c>
      <c r="G11" s="697"/>
      <c r="H11" s="747">
        <v>9069071</v>
      </c>
      <c r="I11" s="927" t="s">
        <v>577</v>
      </c>
    </row>
    <row r="12" spans="1:10" ht="24" customHeight="1" thickBot="1">
      <c r="A12" s="910" t="s">
        <v>410</v>
      </c>
      <c r="B12" s="928"/>
      <c r="C12" s="929" t="s">
        <v>547</v>
      </c>
      <c r="D12" s="928"/>
      <c r="E12" s="913">
        <f>SUM(E18,E13,E15,E24,E22,E20)</f>
        <v>5687589</v>
      </c>
      <c r="F12" s="913">
        <f t="shared" ref="F12:H12" si="1">SUM(F18,F13,F15,F24,F22,F20)</f>
        <v>3951651</v>
      </c>
      <c r="G12" s="913">
        <f t="shared" si="1"/>
        <v>2186835</v>
      </c>
      <c r="H12" s="913">
        <f t="shared" si="1"/>
        <v>1764816</v>
      </c>
      <c r="I12" s="930"/>
      <c r="J12" s="931">
        <f>G12+H12</f>
        <v>3951651</v>
      </c>
    </row>
    <row r="13" spans="1:10" ht="36.75" customHeight="1" thickBot="1">
      <c r="A13" s="3169"/>
      <c r="B13" s="915" t="s">
        <v>548</v>
      </c>
      <c r="C13" s="932" t="s">
        <v>75</v>
      </c>
      <c r="D13" s="915"/>
      <c r="E13" s="917">
        <f>SUM(E14:E14)</f>
        <v>50000</v>
      </c>
      <c r="F13" s="933">
        <f>SUM(G13:H13)</f>
        <v>42886</v>
      </c>
      <c r="G13" s="933">
        <f>SUM(G14:G14)</f>
        <v>42886</v>
      </c>
      <c r="H13" s="934">
        <f>SUM(H14:H14)</f>
        <v>0</v>
      </c>
      <c r="I13" s="935"/>
      <c r="J13" s="931"/>
    </row>
    <row r="14" spans="1:10" ht="65.25" customHeight="1" thickBot="1">
      <c r="A14" s="3170"/>
      <c r="B14" s="936"/>
      <c r="C14" s="937"/>
      <c r="D14" s="707" t="s">
        <v>109</v>
      </c>
      <c r="E14" s="938">
        <v>50000</v>
      </c>
      <c r="F14" s="721">
        <v>42886</v>
      </c>
      <c r="G14" s="721">
        <v>42886</v>
      </c>
      <c r="H14" s="939"/>
      <c r="I14" s="863" t="s">
        <v>578</v>
      </c>
    </row>
    <row r="15" spans="1:10" s="943" customFormat="1" ht="36.75" customHeight="1" thickBot="1">
      <c r="A15" s="3170"/>
      <c r="B15" s="815" t="s">
        <v>411</v>
      </c>
      <c r="C15" s="940" t="s">
        <v>579</v>
      </c>
      <c r="D15" s="941"/>
      <c r="E15" s="942">
        <f>SUM(E16:E17)</f>
        <v>2000000</v>
      </c>
      <c r="F15" s="942">
        <f t="shared" ref="F15:H15" si="2">SUM(F16:F17)</f>
        <v>895011</v>
      </c>
      <c r="G15" s="942">
        <f>SUM(G16:G17)</f>
        <v>895011</v>
      </c>
      <c r="H15" s="942">
        <f t="shared" si="2"/>
        <v>0</v>
      </c>
      <c r="I15" s="935"/>
    </row>
    <row r="16" spans="1:10" s="943" customFormat="1" ht="42" customHeight="1" thickBot="1">
      <c r="A16" s="3170"/>
      <c r="B16" s="3245"/>
      <c r="C16" s="3247"/>
      <c r="D16" s="944" t="s">
        <v>475</v>
      </c>
      <c r="E16" s="945">
        <v>900000</v>
      </c>
      <c r="F16" s="945">
        <v>330460</v>
      </c>
      <c r="G16" s="945">
        <v>330460</v>
      </c>
      <c r="H16" s="945"/>
      <c r="I16" s="3239" t="s">
        <v>580</v>
      </c>
    </row>
    <row r="17" spans="1:11" s="904" customFormat="1" ht="42" customHeight="1" thickBot="1">
      <c r="A17" s="3170"/>
      <c r="B17" s="3246"/>
      <c r="C17" s="3248"/>
      <c r="D17" s="944" t="s">
        <v>342</v>
      </c>
      <c r="E17" s="945">
        <v>1100000</v>
      </c>
      <c r="F17" s="945">
        <v>564551</v>
      </c>
      <c r="G17" s="945">
        <v>564551</v>
      </c>
      <c r="H17" s="844"/>
      <c r="I17" s="3240"/>
    </row>
    <row r="18" spans="1:11" s="644" customFormat="1" ht="30.75" customHeight="1" thickBot="1">
      <c r="A18" s="3170"/>
      <c r="B18" s="915" t="s">
        <v>581</v>
      </c>
      <c r="C18" s="932" t="s">
        <v>582</v>
      </c>
      <c r="D18" s="915"/>
      <c r="E18" s="917">
        <f>SUM(E19:E19)</f>
        <v>1667589</v>
      </c>
      <c r="F18" s="917">
        <f>SUM(F19:F19)</f>
        <v>1044816</v>
      </c>
      <c r="G18" s="917">
        <f>SUM(G19:G19)</f>
        <v>0</v>
      </c>
      <c r="H18" s="917">
        <f>SUM(H19:H19)</f>
        <v>1044816</v>
      </c>
      <c r="I18" s="935"/>
    </row>
    <row r="19" spans="1:11" s="644" customFormat="1" ht="99.95" customHeight="1" thickBot="1">
      <c r="A19" s="3170"/>
      <c r="B19" s="946"/>
      <c r="C19" s="947"/>
      <c r="D19" s="731" t="s">
        <v>385</v>
      </c>
      <c r="E19" s="948">
        <v>1667589</v>
      </c>
      <c r="F19" s="715">
        <v>1044816</v>
      </c>
      <c r="G19" s="715"/>
      <c r="H19" s="949">
        <v>1044816</v>
      </c>
      <c r="I19" s="881" t="s">
        <v>583</v>
      </c>
    </row>
    <row r="20" spans="1:11" s="644" customFormat="1" ht="49.5" customHeight="1" thickBot="1">
      <c r="A20" s="3170"/>
      <c r="B20" s="915" t="s">
        <v>584</v>
      </c>
      <c r="C20" s="932" t="s">
        <v>585</v>
      </c>
      <c r="D20" s="915"/>
      <c r="E20" s="950">
        <f>SUM(E21)</f>
        <v>220000</v>
      </c>
      <c r="F20" s="950">
        <f t="shared" ref="F20:H20" si="3">SUM(F21)</f>
        <v>220000</v>
      </c>
      <c r="G20" s="950">
        <f t="shared" si="3"/>
        <v>0</v>
      </c>
      <c r="H20" s="950">
        <f t="shared" si="3"/>
        <v>220000</v>
      </c>
      <c r="I20" s="951"/>
    </row>
    <row r="21" spans="1:11" s="644" customFormat="1" ht="144.75" customHeight="1" thickBot="1">
      <c r="A21" s="3170"/>
      <c r="B21" s="946"/>
      <c r="C21" s="952"/>
      <c r="D21" s="731" t="s">
        <v>385</v>
      </c>
      <c r="E21" s="948">
        <v>220000</v>
      </c>
      <c r="F21" s="953">
        <v>220000</v>
      </c>
      <c r="G21" s="953"/>
      <c r="H21" s="954">
        <v>220000</v>
      </c>
      <c r="I21" s="881" t="s">
        <v>586</v>
      </c>
    </row>
    <row r="22" spans="1:11" s="644" customFormat="1" ht="23.25" customHeight="1" thickBot="1">
      <c r="A22" s="3170"/>
      <c r="B22" s="815" t="s">
        <v>587</v>
      </c>
      <c r="C22" s="955" t="s">
        <v>588</v>
      </c>
      <c r="D22" s="956"/>
      <c r="E22" s="957">
        <f>E23</f>
        <v>500000</v>
      </c>
      <c r="F22" s="957">
        <f t="shared" ref="F22:H22" si="4">F23</f>
        <v>500000</v>
      </c>
      <c r="G22" s="957">
        <f t="shared" si="4"/>
        <v>0</v>
      </c>
      <c r="H22" s="957">
        <f t="shared" si="4"/>
        <v>500000</v>
      </c>
      <c r="I22" s="958"/>
    </row>
    <row r="23" spans="1:11" s="644" customFormat="1" ht="75" customHeight="1" thickBot="1">
      <c r="A23" s="3170"/>
      <c r="B23" s="946"/>
      <c r="C23" s="952"/>
      <c r="D23" s="731" t="s">
        <v>385</v>
      </c>
      <c r="E23" s="948">
        <v>500000</v>
      </c>
      <c r="F23" s="953">
        <v>500000</v>
      </c>
      <c r="G23" s="953"/>
      <c r="H23" s="954">
        <v>500000</v>
      </c>
      <c r="I23" s="959" t="s">
        <v>589</v>
      </c>
    </row>
    <row r="24" spans="1:11" s="622" customFormat="1" ht="29.25" thickBot="1">
      <c r="A24" s="3170"/>
      <c r="B24" s="915" t="s">
        <v>590</v>
      </c>
      <c r="C24" s="932" t="s">
        <v>51</v>
      </c>
      <c r="D24" s="915"/>
      <c r="E24" s="917">
        <f>SUM(E25)</f>
        <v>1250000</v>
      </c>
      <c r="F24" s="933">
        <f>SUM(G24:H24)</f>
        <v>1248938</v>
      </c>
      <c r="G24" s="933">
        <f>SUM(G25)</f>
        <v>1248938</v>
      </c>
      <c r="H24" s="934">
        <f>SUM(H25)</f>
        <v>0</v>
      </c>
      <c r="I24" s="960"/>
    </row>
    <row r="25" spans="1:11" s="622" customFormat="1" ht="349.5" customHeight="1">
      <c r="A25" s="3170"/>
      <c r="B25" s="3228"/>
      <c r="C25" s="3210"/>
      <c r="D25" s="3209" t="s">
        <v>109</v>
      </c>
      <c r="E25" s="3217">
        <v>1250000</v>
      </c>
      <c r="F25" s="3219">
        <v>1248938</v>
      </c>
      <c r="G25" s="3219">
        <v>1248938</v>
      </c>
      <c r="H25" s="3221"/>
      <c r="I25" s="3166" t="s">
        <v>591</v>
      </c>
    </row>
    <row r="26" spans="1:11" s="622" customFormat="1" ht="104.25" customHeight="1" thickBot="1">
      <c r="A26" s="3171"/>
      <c r="B26" s="3229"/>
      <c r="C26" s="3208"/>
      <c r="D26" s="3199"/>
      <c r="E26" s="3218"/>
      <c r="F26" s="3220"/>
      <c r="G26" s="3220"/>
      <c r="H26" s="3222"/>
      <c r="I26" s="3167"/>
    </row>
    <row r="27" spans="1:11" s="622" customFormat="1" ht="31.5" customHeight="1" thickBot="1">
      <c r="A27" s="910" t="s">
        <v>413</v>
      </c>
      <c r="B27" s="928"/>
      <c r="C27" s="929" t="s">
        <v>123</v>
      </c>
      <c r="D27" s="928"/>
      <c r="E27" s="913">
        <f>SUM(E28)</f>
        <v>30000</v>
      </c>
      <c r="F27" s="913">
        <f t="shared" ref="F27:H27" si="5">SUM(F28)</f>
        <v>29792</v>
      </c>
      <c r="G27" s="913">
        <f t="shared" si="5"/>
        <v>20000</v>
      </c>
      <c r="H27" s="913">
        <f t="shared" si="5"/>
        <v>9792</v>
      </c>
      <c r="I27" s="930"/>
      <c r="J27" s="710">
        <f>SUM(G27:H27)</f>
        <v>29792</v>
      </c>
    </row>
    <row r="28" spans="1:11" s="622" customFormat="1" ht="23.25" customHeight="1" thickBot="1">
      <c r="A28" s="3070"/>
      <c r="B28" s="915" t="s">
        <v>414</v>
      </c>
      <c r="C28" s="932" t="s">
        <v>53</v>
      </c>
      <c r="D28" s="915"/>
      <c r="E28" s="917">
        <f>SUM(E29:E30)</f>
        <v>30000</v>
      </c>
      <c r="F28" s="917">
        <f t="shared" ref="F28:H28" si="6">SUM(F29:F30)</f>
        <v>29792</v>
      </c>
      <c r="G28" s="917">
        <f t="shared" si="6"/>
        <v>20000</v>
      </c>
      <c r="H28" s="917">
        <f t="shared" si="6"/>
        <v>9792</v>
      </c>
      <c r="I28" s="935"/>
      <c r="K28" s="961"/>
    </row>
    <row r="29" spans="1:11" s="622" customFormat="1" ht="93.75" customHeight="1">
      <c r="A29" s="3070"/>
      <c r="B29" s="3228"/>
      <c r="C29" s="3210"/>
      <c r="D29" s="707" t="s">
        <v>79</v>
      </c>
      <c r="E29" s="962">
        <v>20000</v>
      </c>
      <c r="F29" s="721">
        <v>20000</v>
      </c>
      <c r="G29" s="708">
        <v>20000</v>
      </c>
      <c r="H29" s="745"/>
      <c r="I29" s="963" t="s">
        <v>592</v>
      </c>
      <c r="K29" s="961"/>
    </row>
    <row r="30" spans="1:11" s="622" customFormat="1" ht="99.75" customHeight="1" thickBot="1">
      <c r="A30" s="3071"/>
      <c r="B30" s="3229"/>
      <c r="C30" s="3208"/>
      <c r="D30" s="685" t="s">
        <v>385</v>
      </c>
      <c r="E30" s="964">
        <v>10000</v>
      </c>
      <c r="F30" s="965">
        <v>9792</v>
      </c>
      <c r="G30" s="966"/>
      <c r="H30" s="967">
        <v>9792</v>
      </c>
      <c r="I30" s="968" t="s">
        <v>593</v>
      </c>
      <c r="K30" s="961"/>
    </row>
    <row r="31" spans="1:11" s="622" customFormat="1" ht="39" customHeight="1" thickBot="1">
      <c r="A31" s="910" t="s">
        <v>594</v>
      </c>
      <c r="B31" s="928"/>
      <c r="C31" s="929" t="s">
        <v>128</v>
      </c>
      <c r="D31" s="928"/>
      <c r="E31" s="913">
        <f>SUM(E38,E32)</f>
        <v>418296</v>
      </c>
      <c r="F31" s="913">
        <f>SUM(F38,F32)</f>
        <v>418296</v>
      </c>
      <c r="G31" s="913">
        <f>SUM(G38,G32)</f>
        <v>79132</v>
      </c>
      <c r="H31" s="913">
        <f>SUM(H38,H32)</f>
        <v>339164</v>
      </c>
      <c r="I31" s="930"/>
      <c r="J31" s="710">
        <f>G31+H31</f>
        <v>418296</v>
      </c>
    </row>
    <row r="32" spans="1:11" s="622" customFormat="1" ht="35.25" customHeight="1" thickBot="1">
      <c r="A32" s="3230"/>
      <c r="B32" s="969" t="s">
        <v>595</v>
      </c>
      <c r="C32" s="970" t="s">
        <v>129</v>
      </c>
      <c r="D32" s="969"/>
      <c r="E32" s="971">
        <f>SUM(E33:E35)</f>
        <v>378846</v>
      </c>
      <c r="F32" s="971">
        <f>SUM(F33:F35)</f>
        <v>378846</v>
      </c>
      <c r="G32" s="972">
        <f>SUM(G33:G35)</f>
        <v>69132</v>
      </c>
      <c r="H32" s="973">
        <f>SUM(H33:H35)</f>
        <v>309714</v>
      </c>
      <c r="I32" s="974"/>
    </row>
    <row r="33" spans="1:9" s="622" customFormat="1" ht="361.5" customHeight="1" thickBot="1">
      <c r="A33" s="3231"/>
      <c r="B33" s="3228"/>
      <c r="C33" s="3234"/>
      <c r="D33" s="3209" t="s">
        <v>109</v>
      </c>
      <c r="E33" s="3217">
        <v>69132</v>
      </c>
      <c r="F33" s="3219">
        <v>69132</v>
      </c>
      <c r="G33" s="3219">
        <v>69132</v>
      </c>
      <c r="H33" s="3221"/>
      <c r="I33" s="3223" t="s">
        <v>658</v>
      </c>
    </row>
    <row r="34" spans="1:9" s="622" customFormat="1" ht="31.5" hidden="1" customHeight="1" thickBot="1">
      <c r="A34" s="3231"/>
      <c r="B34" s="3233"/>
      <c r="C34" s="3235"/>
      <c r="D34" s="3199"/>
      <c r="E34" s="3218"/>
      <c r="F34" s="3220"/>
      <c r="G34" s="3220"/>
      <c r="H34" s="3222"/>
      <c r="I34" s="3224"/>
    </row>
    <row r="35" spans="1:9" s="622" customFormat="1" ht="394.5" customHeight="1">
      <c r="A35" s="3231"/>
      <c r="B35" s="3233"/>
      <c r="C35" s="3235"/>
      <c r="D35" s="3209" t="s">
        <v>385</v>
      </c>
      <c r="E35" s="3217">
        <v>309714</v>
      </c>
      <c r="F35" s="3219">
        <v>309714</v>
      </c>
      <c r="G35" s="3219"/>
      <c r="H35" s="3221">
        <v>309714</v>
      </c>
      <c r="I35" s="3214" t="s">
        <v>596</v>
      </c>
    </row>
    <row r="36" spans="1:9" s="622" customFormat="1" ht="27.75" customHeight="1">
      <c r="A36" s="3231"/>
      <c r="B36" s="3233"/>
      <c r="C36" s="3235"/>
      <c r="D36" s="3068"/>
      <c r="E36" s="3225"/>
      <c r="F36" s="3226"/>
      <c r="G36" s="3226"/>
      <c r="H36" s="3227"/>
      <c r="I36" s="3215"/>
    </row>
    <row r="37" spans="1:9" s="622" customFormat="1" ht="154.5" customHeight="1" thickBot="1">
      <c r="A37" s="3231"/>
      <c r="B37" s="3229"/>
      <c r="C37" s="3236"/>
      <c r="D37" s="3199"/>
      <c r="E37" s="3218"/>
      <c r="F37" s="3220"/>
      <c r="G37" s="3220"/>
      <c r="H37" s="3222"/>
      <c r="I37" s="3216"/>
    </row>
    <row r="38" spans="1:9" s="622" customFormat="1" ht="33" customHeight="1" thickBot="1">
      <c r="A38" s="3231"/>
      <c r="B38" s="915" t="s">
        <v>597</v>
      </c>
      <c r="C38" s="932" t="s">
        <v>53</v>
      </c>
      <c r="D38" s="915"/>
      <c r="E38" s="917">
        <f>SUM(E39:E40)</f>
        <v>39450</v>
      </c>
      <c r="F38" s="917">
        <f t="shared" ref="F38:H38" si="7">SUM(F39:F40)</f>
        <v>39450</v>
      </c>
      <c r="G38" s="917">
        <f t="shared" si="7"/>
        <v>10000</v>
      </c>
      <c r="H38" s="917">
        <f t="shared" si="7"/>
        <v>29450</v>
      </c>
      <c r="I38" s="935"/>
    </row>
    <row r="39" spans="1:9" s="622" customFormat="1" ht="57.75" customHeight="1" thickBot="1">
      <c r="A39" s="3231"/>
      <c r="B39" s="3202"/>
      <c r="C39" s="3237"/>
      <c r="D39" s="975" t="s">
        <v>109</v>
      </c>
      <c r="E39" s="976">
        <v>10000</v>
      </c>
      <c r="F39" s="976">
        <v>10000</v>
      </c>
      <c r="G39" s="977">
        <v>10000</v>
      </c>
      <c r="H39" s="978"/>
      <c r="I39" s="979" t="s">
        <v>598</v>
      </c>
    </row>
    <row r="40" spans="1:9" s="622" customFormat="1" ht="188.25" customHeight="1" thickBot="1">
      <c r="A40" s="3232"/>
      <c r="B40" s="3204"/>
      <c r="C40" s="3238"/>
      <c r="D40" s="731" t="s">
        <v>385</v>
      </c>
      <c r="E40" s="980">
        <v>29450</v>
      </c>
      <c r="F40" s="715">
        <v>29450</v>
      </c>
      <c r="G40" s="736"/>
      <c r="H40" s="981">
        <v>29450</v>
      </c>
      <c r="I40" s="982" t="s">
        <v>599</v>
      </c>
    </row>
    <row r="41" spans="1:9" s="988" customFormat="1" ht="27.75" customHeight="1" thickBot="1">
      <c r="A41" s="983" t="s">
        <v>415</v>
      </c>
      <c r="B41" s="984"/>
      <c r="C41" s="985" t="s">
        <v>600</v>
      </c>
      <c r="D41" s="984"/>
      <c r="E41" s="986">
        <f>E42</f>
        <v>20000</v>
      </c>
      <c r="F41" s="986">
        <f t="shared" ref="F41:H41" si="8">F42</f>
        <v>20000</v>
      </c>
      <c r="G41" s="986">
        <f t="shared" si="8"/>
        <v>10000</v>
      </c>
      <c r="H41" s="986">
        <f t="shared" si="8"/>
        <v>10000</v>
      </c>
      <c r="I41" s="987"/>
    </row>
    <row r="42" spans="1:9" s="644" customFormat="1" ht="27.75" customHeight="1" thickBot="1">
      <c r="A42" s="3202"/>
      <c r="B42" s="989" t="s">
        <v>601</v>
      </c>
      <c r="C42" s="990" t="s">
        <v>602</v>
      </c>
      <c r="D42" s="989"/>
      <c r="E42" s="991">
        <f>SUM(E43:E44)</f>
        <v>20000</v>
      </c>
      <c r="F42" s="991">
        <f t="shared" ref="F42:H42" si="9">SUM(F43:F44)</f>
        <v>20000</v>
      </c>
      <c r="G42" s="991">
        <f t="shared" si="9"/>
        <v>10000</v>
      </c>
      <c r="H42" s="991">
        <f t="shared" si="9"/>
        <v>10000</v>
      </c>
      <c r="I42" s="992"/>
    </row>
    <row r="43" spans="1:9" s="622" customFormat="1" ht="75" customHeight="1" thickBot="1">
      <c r="A43" s="3203"/>
      <c r="B43" s="3202"/>
      <c r="C43" s="3205"/>
      <c r="D43" s="975" t="s">
        <v>109</v>
      </c>
      <c r="E43" s="993">
        <v>10000</v>
      </c>
      <c r="F43" s="977">
        <v>10000</v>
      </c>
      <c r="G43" s="994">
        <v>10000</v>
      </c>
      <c r="H43" s="995"/>
      <c r="I43" s="996" t="s">
        <v>603</v>
      </c>
    </row>
    <row r="44" spans="1:9" s="622" customFormat="1" ht="91.5" customHeight="1" thickBot="1">
      <c r="A44" s="3204"/>
      <c r="B44" s="3204"/>
      <c r="C44" s="3206"/>
      <c r="D44" s="975" t="s">
        <v>385</v>
      </c>
      <c r="E44" s="993">
        <v>10000</v>
      </c>
      <c r="F44" s="977">
        <v>10000</v>
      </c>
      <c r="G44" s="994"/>
      <c r="H44" s="995">
        <v>10000</v>
      </c>
      <c r="I44" s="996" t="s">
        <v>604</v>
      </c>
    </row>
    <row r="45" spans="1:9" s="741" customFormat="1" ht="27.75" customHeight="1" thickBot="1">
      <c r="A45" s="997" t="s">
        <v>605</v>
      </c>
      <c r="B45" s="998"/>
      <c r="C45" s="999" t="s">
        <v>157</v>
      </c>
      <c r="D45" s="998"/>
      <c r="E45" s="1000">
        <f>E46</f>
        <v>383470</v>
      </c>
      <c r="F45" s="1000">
        <f t="shared" ref="F45:H46" si="10">F46</f>
        <v>50485</v>
      </c>
      <c r="G45" s="1000">
        <f t="shared" si="10"/>
        <v>0</v>
      </c>
      <c r="H45" s="1000">
        <f t="shared" si="10"/>
        <v>50485</v>
      </c>
      <c r="I45" s="1001"/>
    </row>
    <row r="46" spans="1:9" s="741" customFormat="1" ht="27.75" customHeight="1" thickBot="1">
      <c r="A46" s="3202"/>
      <c r="B46" s="1002" t="s">
        <v>606</v>
      </c>
      <c r="C46" s="1003" t="s">
        <v>53</v>
      </c>
      <c r="D46" s="1002"/>
      <c r="E46" s="1004">
        <f>E47</f>
        <v>383470</v>
      </c>
      <c r="F46" s="1004">
        <f t="shared" si="10"/>
        <v>50485</v>
      </c>
      <c r="G46" s="1004">
        <f t="shared" si="10"/>
        <v>0</v>
      </c>
      <c r="H46" s="1004">
        <f t="shared" si="10"/>
        <v>50485</v>
      </c>
      <c r="I46" s="1005"/>
    </row>
    <row r="47" spans="1:9" s="622" customFormat="1" ht="64.5" customHeight="1" thickBot="1">
      <c r="A47" s="3204"/>
      <c r="B47" s="975"/>
      <c r="C47" s="1006"/>
      <c r="D47" s="975" t="s">
        <v>385</v>
      </c>
      <c r="E47" s="993">
        <v>383470</v>
      </c>
      <c r="F47" s="977">
        <v>50485</v>
      </c>
      <c r="G47" s="994"/>
      <c r="H47" s="995">
        <v>50485</v>
      </c>
      <c r="I47" s="996" t="s">
        <v>607</v>
      </c>
    </row>
    <row r="48" spans="1:9" s="1011" customFormat="1" ht="30" customHeight="1" thickBot="1">
      <c r="A48" s="1007" t="s">
        <v>419</v>
      </c>
      <c r="B48" s="1008"/>
      <c r="C48" s="1009" t="s">
        <v>182</v>
      </c>
      <c r="D48" s="1008"/>
      <c r="E48" s="1010">
        <f>SUM(E49,E51)</f>
        <v>355097</v>
      </c>
      <c r="F48" s="1010">
        <f t="shared" ref="F48:H48" si="11">SUM(F49,F51)</f>
        <v>354844</v>
      </c>
      <c r="G48" s="1010">
        <f t="shared" si="11"/>
        <v>354844</v>
      </c>
      <c r="H48" s="1010">
        <f t="shared" si="11"/>
        <v>0</v>
      </c>
      <c r="I48" s="930"/>
    </row>
    <row r="49" spans="1:9" ht="30" customHeight="1" thickBot="1">
      <c r="A49" s="3187"/>
      <c r="B49" s="915" t="s">
        <v>608</v>
      </c>
      <c r="C49" s="1012" t="s">
        <v>609</v>
      </c>
      <c r="D49" s="915"/>
      <c r="E49" s="1013">
        <f>E50</f>
        <v>30000</v>
      </c>
      <c r="F49" s="1013">
        <f t="shared" ref="F49:H49" si="12">F50</f>
        <v>30000</v>
      </c>
      <c r="G49" s="1013">
        <f>G50</f>
        <v>30000</v>
      </c>
      <c r="H49" s="1013">
        <f t="shared" si="12"/>
        <v>0</v>
      </c>
      <c r="I49" s="935"/>
    </row>
    <row r="50" spans="1:9" s="622" customFormat="1" ht="131.25" customHeight="1" thickBot="1">
      <c r="A50" s="3188"/>
      <c r="B50" s="1014"/>
      <c r="C50" s="1015"/>
      <c r="D50" s="1014" t="s">
        <v>109</v>
      </c>
      <c r="E50" s="1016">
        <v>30000</v>
      </c>
      <c r="F50" s="1016">
        <v>30000</v>
      </c>
      <c r="G50" s="1016">
        <v>30000</v>
      </c>
      <c r="H50" s="1017"/>
      <c r="I50" s="1018" t="s">
        <v>610</v>
      </c>
    </row>
    <row r="51" spans="1:9" s="644" customFormat="1" ht="33.75" customHeight="1" thickBot="1">
      <c r="A51" s="3188"/>
      <c r="B51" s="1019" t="s">
        <v>611</v>
      </c>
      <c r="C51" s="1020" t="s">
        <v>53</v>
      </c>
      <c r="D51" s="1019"/>
      <c r="E51" s="1021">
        <f>SUM(E52:E53)</f>
        <v>325097</v>
      </c>
      <c r="F51" s="1021">
        <f>SUM(F52:F53)</f>
        <v>324844</v>
      </c>
      <c r="G51" s="1021">
        <f>SUM(G52:G53)</f>
        <v>324844</v>
      </c>
      <c r="H51" s="1021">
        <f t="shared" ref="H51" si="13">SUM(H52:H53)</f>
        <v>0</v>
      </c>
      <c r="I51" s="1022"/>
    </row>
    <row r="52" spans="1:9" s="622" customFormat="1" ht="91.5" customHeight="1" thickBot="1">
      <c r="A52" s="3188"/>
      <c r="B52" s="3067"/>
      <c r="C52" s="3207"/>
      <c r="D52" s="1023" t="s">
        <v>79</v>
      </c>
      <c r="E52" s="1024">
        <v>295097</v>
      </c>
      <c r="F52" s="649">
        <v>295097</v>
      </c>
      <c r="G52" s="650">
        <v>295097</v>
      </c>
      <c r="H52" s="1025"/>
      <c r="I52" s="1026" t="s">
        <v>612</v>
      </c>
    </row>
    <row r="53" spans="1:9" s="622" customFormat="1" ht="192.75" customHeight="1" thickBot="1">
      <c r="A53" s="3189"/>
      <c r="B53" s="3199"/>
      <c r="C53" s="3208"/>
      <c r="D53" s="685" t="s">
        <v>109</v>
      </c>
      <c r="E53" s="964">
        <v>30000</v>
      </c>
      <c r="F53" s="1027">
        <v>29747</v>
      </c>
      <c r="G53" s="966">
        <v>29747</v>
      </c>
      <c r="H53" s="967"/>
      <c r="I53" s="982" t="s">
        <v>613</v>
      </c>
    </row>
    <row r="54" spans="1:9" s="1011" customFormat="1" ht="55.5" customHeight="1" thickBot="1">
      <c r="A54" s="910" t="s">
        <v>614</v>
      </c>
      <c r="B54" s="911"/>
      <c r="C54" s="912" t="s">
        <v>615</v>
      </c>
      <c r="D54" s="911"/>
      <c r="E54" s="913">
        <f>SUM(E55:E55)</f>
        <v>355600</v>
      </c>
      <c r="F54" s="913">
        <f>SUM(F55:F55)</f>
        <v>355555</v>
      </c>
      <c r="G54" s="913">
        <f>SUM(G55:G55)</f>
        <v>75600</v>
      </c>
      <c r="H54" s="913">
        <f t="shared" ref="H54" si="14">SUM(H55:H55)</f>
        <v>279955</v>
      </c>
      <c r="I54" s="914"/>
    </row>
    <row r="55" spans="1:9" s="622" customFormat="1" ht="51" customHeight="1" thickBot="1">
      <c r="A55" s="3069"/>
      <c r="B55" s="915" t="s">
        <v>616</v>
      </c>
      <c r="C55" s="1028" t="s">
        <v>617</v>
      </c>
      <c r="D55" s="1029"/>
      <c r="E55" s="917">
        <f>SUM(E56:E57)</f>
        <v>355600</v>
      </c>
      <c r="F55" s="1030">
        <f>SUM(G55:H55)</f>
        <v>355555</v>
      </c>
      <c r="G55" s="1031">
        <f>SUM(G56:G57)</f>
        <v>75600</v>
      </c>
      <c r="H55" s="1032">
        <f>SUM(H56:H57)</f>
        <v>279955</v>
      </c>
      <c r="I55" s="877"/>
    </row>
    <row r="56" spans="1:9" s="622" customFormat="1" ht="339" customHeight="1">
      <c r="A56" s="3070"/>
      <c r="B56" s="3209"/>
      <c r="C56" s="3210"/>
      <c r="D56" s="695" t="s">
        <v>109</v>
      </c>
      <c r="E56" s="921">
        <v>75600</v>
      </c>
      <c r="F56" s="755">
        <v>75600</v>
      </c>
      <c r="G56" s="755">
        <v>75600</v>
      </c>
      <c r="H56" s="759"/>
      <c r="I56" s="1033" t="s">
        <v>618</v>
      </c>
    </row>
    <row r="57" spans="1:9" s="622" customFormat="1" ht="285" customHeight="1" thickBot="1">
      <c r="A57" s="3071"/>
      <c r="B57" s="3199"/>
      <c r="C57" s="3208"/>
      <c r="D57" s="731" t="s">
        <v>385</v>
      </c>
      <c r="E57" s="964">
        <v>280000</v>
      </c>
      <c r="F57" s="1034">
        <v>279955</v>
      </c>
      <c r="G57" s="1034"/>
      <c r="H57" s="1035">
        <v>279955</v>
      </c>
      <c r="I57" s="968" t="s">
        <v>619</v>
      </c>
    </row>
    <row r="58" spans="1:9" s="622" customFormat="1" ht="22.5" customHeight="1" thickBot="1">
      <c r="A58" s="1036" t="s">
        <v>425</v>
      </c>
      <c r="B58" s="1037"/>
      <c r="C58" s="1038" t="s">
        <v>257</v>
      </c>
      <c r="D58" s="1037"/>
      <c r="E58" s="1039">
        <f>E59+E61</f>
        <v>260000</v>
      </c>
      <c r="F58" s="1039">
        <f t="shared" ref="F58:H58" si="15">F59+F61</f>
        <v>260000</v>
      </c>
      <c r="G58" s="1039">
        <f t="shared" si="15"/>
        <v>250000</v>
      </c>
      <c r="H58" s="1039">
        <f t="shared" si="15"/>
        <v>10000</v>
      </c>
      <c r="I58" s="1040"/>
    </row>
    <row r="59" spans="1:9" s="1044" customFormat="1" ht="19.5" customHeight="1" thickBot="1">
      <c r="A59" s="3211"/>
      <c r="B59" s="1041">
        <v>80104</v>
      </c>
      <c r="C59" s="1042" t="s">
        <v>620</v>
      </c>
      <c r="D59" s="1041"/>
      <c r="E59" s="1043">
        <f>E60</f>
        <v>10000</v>
      </c>
      <c r="F59" s="1043">
        <f t="shared" ref="F59:H59" si="16">F60</f>
        <v>10000</v>
      </c>
      <c r="G59" s="1043">
        <f t="shared" si="16"/>
        <v>0</v>
      </c>
      <c r="H59" s="1043">
        <f t="shared" si="16"/>
        <v>10000</v>
      </c>
      <c r="I59" s="877"/>
    </row>
    <row r="60" spans="1:9" s="1049" customFormat="1" ht="84" customHeight="1" thickBot="1">
      <c r="A60" s="3212"/>
      <c r="B60" s="1045"/>
      <c r="C60" s="1046"/>
      <c r="D60" s="1045">
        <v>6300</v>
      </c>
      <c r="E60" s="1047">
        <v>10000</v>
      </c>
      <c r="F60" s="1047">
        <v>10000</v>
      </c>
      <c r="G60" s="1047"/>
      <c r="H60" s="1047">
        <v>10000</v>
      </c>
      <c r="I60" s="1048" t="s">
        <v>621</v>
      </c>
    </row>
    <row r="61" spans="1:9" s="622" customFormat="1" ht="26.25" customHeight="1" thickBot="1">
      <c r="A61" s="3212"/>
      <c r="B61" s="915" t="s">
        <v>622</v>
      </c>
      <c r="C61" s="1028" t="s">
        <v>263</v>
      </c>
      <c r="D61" s="1029"/>
      <c r="E61" s="917">
        <f>SUM(E62)</f>
        <v>250000</v>
      </c>
      <c r="F61" s="1030">
        <f t="shared" ref="F61" si="17">SUM(G61:H61)</f>
        <v>250000</v>
      </c>
      <c r="G61" s="1031">
        <f t="shared" ref="G61:H61" si="18">SUM(G62)</f>
        <v>250000</v>
      </c>
      <c r="H61" s="1032">
        <f t="shared" si="18"/>
        <v>0</v>
      </c>
      <c r="I61" s="877"/>
    </row>
    <row r="62" spans="1:9" s="622" customFormat="1" ht="88.5" customHeight="1" thickBot="1">
      <c r="A62" s="3212"/>
      <c r="B62" s="707"/>
      <c r="C62" s="1050"/>
      <c r="D62" s="707" t="s">
        <v>109</v>
      </c>
      <c r="E62" s="962">
        <v>250000</v>
      </c>
      <c r="F62" s="1051">
        <v>250000</v>
      </c>
      <c r="G62" s="1051">
        <v>250000</v>
      </c>
      <c r="H62" s="1052"/>
      <c r="I62" s="1053" t="s">
        <v>623</v>
      </c>
    </row>
    <row r="63" spans="1:9" s="1059" customFormat="1" ht="27" customHeight="1" thickBot="1">
      <c r="A63" s="1054" t="s">
        <v>427</v>
      </c>
      <c r="B63" s="1055"/>
      <c r="C63" s="1056" t="s">
        <v>624</v>
      </c>
      <c r="D63" s="1055"/>
      <c r="E63" s="1057">
        <f>E64</f>
        <v>9799</v>
      </c>
      <c r="F63" s="1057">
        <f t="shared" ref="F63:H64" si="19">F64</f>
        <v>9799</v>
      </c>
      <c r="G63" s="1057">
        <f t="shared" si="19"/>
        <v>9799</v>
      </c>
      <c r="H63" s="1057">
        <f t="shared" si="19"/>
        <v>0</v>
      </c>
      <c r="I63" s="1058"/>
    </row>
    <row r="64" spans="1:9" s="988" customFormat="1" ht="27" customHeight="1" thickBot="1">
      <c r="A64" s="3211"/>
      <c r="B64" s="915" t="s">
        <v>430</v>
      </c>
      <c r="C64" s="1060" t="s">
        <v>53</v>
      </c>
      <c r="D64" s="915"/>
      <c r="E64" s="1043">
        <f>E65</f>
        <v>9799</v>
      </c>
      <c r="F64" s="1043">
        <f t="shared" si="19"/>
        <v>9799</v>
      </c>
      <c r="G64" s="1043">
        <f t="shared" si="19"/>
        <v>9799</v>
      </c>
      <c r="H64" s="1043">
        <f t="shared" si="19"/>
        <v>0</v>
      </c>
      <c r="I64" s="1061"/>
    </row>
    <row r="65" spans="1:11" s="622" customFormat="1" ht="101.25" customHeight="1" thickBot="1">
      <c r="A65" s="3213"/>
      <c r="B65" s="1062"/>
      <c r="C65" s="1063"/>
      <c r="D65" s="1062" t="s">
        <v>109</v>
      </c>
      <c r="E65" s="1064">
        <v>9799</v>
      </c>
      <c r="F65" s="1064">
        <v>9799</v>
      </c>
      <c r="G65" s="1064">
        <v>9799</v>
      </c>
      <c r="H65" s="1064"/>
      <c r="I65" s="1065" t="s">
        <v>625</v>
      </c>
    </row>
    <row r="66" spans="1:11" s="637" customFormat="1" ht="36.75" customHeight="1" thickBot="1">
      <c r="A66" s="910" t="s">
        <v>626</v>
      </c>
      <c r="B66" s="911"/>
      <c r="C66" s="912" t="s">
        <v>333</v>
      </c>
      <c r="D66" s="911"/>
      <c r="E66" s="913">
        <f>SUM(E67)</f>
        <v>350000</v>
      </c>
      <c r="F66" s="913">
        <f t="shared" ref="F66:H67" si="20">SUM(F67)</f>
        <v>350000</v>
      </c>
      <c r="G66" s="913">
        <f t="shared" si="20"/>
        <v>350000</v>
      </c>
      <c r="H66" s="913">
        <f t="shared" si="20"/>
        <v>0</v>
      </c>
      <c r="I66" s="914"/>
    </row>
    <row r="67" spans="1:11" s="757" customFormat="1" ht="36" customHeight="1">
      <c r="A67" s="3069"/>
      <c r="B67" s="1066" t="s">
        <v>627</v>
      </c>
      <c r="C67" s="1067" t="s">
        <v>628</v>
      </c>
      <c r="D67" s="1066"/>
      <c r="E67" s="1068">
        <f>SUM(E68)</f>
        <v>350000</v>
      </c>
      <c r="F67" s="1068">
        <f t="shared" si="20"/>
        <v>350000</v>
      </c>
      <c r="G67" s="1068">
        <f t="shared" si="20"/>
        <v>350000</v>
      </c>
      <c r="H67" s="1068">
        <f t="shared" si="20"/>
        <v>0</v>
      </c>
      <c r="I67" s="1069"/>
    </row>
    <row r="68" spans="1:11" s="757" customFormat="1" ht="90" customHeight="1" thickBot="1">
      <c r="A68" s="3071"/>
      <c r="B68" s="731"/>
      <c r="C68" s="1070"/>
      <c r="D68" s="731" t="s">
        <v>109</v>
      </c>
      <c r="E68" s="980">
        <v>350000</v>
      </c>
      <c r="F68" s="1071">
        <v>350000</v>
      </c>
      <c r="G68" s="1071">
        <v>350000</v>
      </c>
      <c r="H68" s="1072"/>
      <c r="I68" s="968" t="s">
        <v>629</v>
      </c>
    </row>
    <row r="69" spans="1:11" s="757" customFormat="1" ht="39.75" customHeight="1" thickBot="1">
      <c r="A69" s="910" t="s">
        <v>514</v>
      </c>
      <c r="B69" s="911"/>
      <c r="C69" s="912" t="s">
        <v>344</v>
      </c>
      <c r="D69" s="911"/>
      <c r="E69" s="913">
        <f>SUM(E70)</f>
        <v>80000</v>
      </c>
      <c r="F69" s="913">
        <f t="shared" ref="F69:H69" si="21">SUM(F70)</f>
        <v>70000</v>
      </c>
      <c r="G69" s="913">
        <f t="shared" si="21"/>
        <v>10000</v>
      </c>
      <c r="H69" s="913">
        <f t="shared" si="21"/>
        <v>60000</v>
      </c>
      <c r="I69" s="914"/>
    </row>
    <row r="70" spans="1:11" s="757" customFormat="1" ht="27.75" customHeight="1" thickBot="1">
      <c r="A70" s="3047"/>
      <c r="B70" s="989" t="s">
        <v>630</v>
      </c>
      <c r="C70" s="990" t="s">
        <v>53</v>
      </c>
      <c r="D70" s="989"/>
      <c r="E70" s="991">
        <f>SUM(E71:E72)</f>
        <v>80000</v>
      </c>
      <c r="F70" s="991">
        <f>SUM(G70:H70)</f>
        <v>70000</v>
      </c>
      <c r="G70" s="991">
        <f>SUM(G71:G72)</f>
        <v>10000</v>
      </c>
      <c r="H70" s="991">
        <f>SUM(H71:H72)</f>
        <v>60000</v>
      </c>
      <c r="I70" s="992"/>
    </row>
    <row r="71" spans="1:11" s="757" customFormat="1" ht="80.25" customHeight="1">
      <c r="A71" s="3048"/>
      <c r="B71" s="3193"/>
      <c r="C71" s="3196"/>
      <c r="D71" s="1073" t="s">
        <v>109</v>
      </c>
      <c r="E71" s="1074">
        <v>10000</v>
      </c>
      <c r="F71" s="1074">
        <v>10000</v>
      </c>
      <c r="G71" s="1074">
        <v>10000</v>
      </c>
      <c r="H71" s="1075"/>
      <c r="I71" s="1076" t="s">
        <v>656</v>
      </c>
    </row>
    <row r="72" spans="1:11" s="757" customFormat="1" ht="312.75" customHeight="1">
      <c r="A72" s="3048"/>
      <c r="B72" s="3194"/>
      <c r="C72" s="3197"/>
      <c r="D72" s="3067" t="s">
        <v>385</v>
      </c>
      <c r="E72" s="3200">
        <v>70000</v>
      </c>
      <c r="F72" s="3182">
        <v>60000</v>
      </c>
      <c r="G72" s="3182"/>
      <c r="H72" s="3184">
        <v>60000</v>
      </c>
      <c r="I72" s="3186" t="s">
        <v>631</v>
      </c>
    </row>
    <row r="73" spans="1:11" s="757" customFormat="1" ht="24" customHeight="1" thickBot="1">
      <c r="A73" s="3192"/>
      <c r="B73" s="3195"/>
      <c r="C73" s="3198"/>
      <c r="D73" s="3199"/>
      <c r="E73" s="3201"/>
      <c r="F73" s="3183"/>
      <c r="G73" s="3183"/>
      <c r="H73" s="3185"/>
      <c r="I73" s="3103"/>
    </row>
    <row r="74" spans="1:11" s="637" customFormat="1" ht="42.75" customHeight="1" thickBot="1">
      <c r="A74" s="910" t="s">
        <v>561</v>
      </c>
      <c r="B74" s="911"/>
      <c r="C74" s="912" t="s">
        <v>366</v>
      </c>
      <c r="D74" s="911"/>
      <c r="E74" s="913">
        <f>SUM(E75,E79)</f>
        <v>756468</v>
      </c>
      <c r="F74" s="913">
        <f t="shared" ref="F74:H74" si="22">SUM(F75,F79)</f>
        <v>748175</v>
      </c>
      <c r="G74" s="913">
        <f t="shared" si="22"/>
        <v>233611</v>
      </c>
      <c r="H74" s="913">
        <f t="shared" si="22"/>
        <v>514564</v>
      </c>
      <c r="I74" s="914"/>
    </row>
    <row r="75" spans="1:11" s="637" customFormat="1" ht="30" customHeight="1" thickBot="1">
      <c r="A75" s="3187"/>
      <c r="B75" s="1041">
        <v>92109</v>
      </c>
      <c r="C75" s="1028" t="s">
        <v>375</v>
      </c>
      <c r="D75" s="1041"/>
      <c r="E75" s="950">
        <f>SUM(E76:E78)</f>
        <v>246868</v>
      </c>
      <c r="F75" s="950">
        <f t="shared" ref="F75:H75" si="23">SUM(F76:F78)</f>
        <v>239221</v>
      </c>
      <c r="G75" s="950">
        <f t="shared" si="23"/>
        <v>174457</v>
      </c>
      <c r="H75" s="950">
        <f t="shared" si="23"/>
        <v>64764</v>
      </c>
      <c r="I75" s="877"/>
    </row>
    <row r="76" spans="1:11" s="637" customFormat="1" ht="374.25" customHeight="1">
      <c r="A76" s="3188"/>
      <c r="B76" s="3190"/>
      <c r="C76" s="3160"/>
      <c r="D76" s="3190">
        <v>2710</v>
      </c>
      <c r="E76" s="3162">
        <v>181868</v>
      </c>
      <c r="F76" s="3191">
        <v>174457</v>
      </c>
      <c r="G76" s="3191">
        <v>174457</v>
      </c>
      <c r="H76" s="3164"/>
      <c r="I76" s="3166" t="s">
        <v>632</v>
      </c>
    </row>
    <row r="77" spans="1:11" s="637" customFormat="1" ht="329.25" customHeight="1" thickBot="1">
      <c r="A77" s="3188"/>
      <c r="B77" s="3174"/>
      <c r="C77" s="3161"/>
      <c r="D77" s="3175"/>
      <c r="E77" s="3163"/>
      <c r="F77" s="3178"/>
      <c r="G77" s="3178"/>
      <c r="H77" s="3165"/>
      <c r="I77" s="3167"/>
    </row>
    <row r="78" spans="1:11" s="637" customFormat="1" ht="389.25" customHeight="1" thickBot="1">
      <c r="A78" s="3188"/>
      <c r="B78" s="3175"/>
      <c r="C78" s="1167"/>
      <c r="D78" s="1077">
        <v>6300</v>
      </c>
      <c r="E78" s="993">
        <v>65000</v>
      </c>
      <c r="F78" s="993">
        <v>64764</v>
      </c>
      <c r="G78" s="993"/>
      <c r="H78" s="1078">
        <v>64764</v>
      </c>
      <c r="I78" s="1079" t="s">
        <v>633</v>
      </c>
    </row>
    <row r="79" spans="1:11" s="637" customFormat="1" ht="22.5" customHeight="1" thickBot="1">
      <c r="A79" s="3188"/>
      <c r="B79" s="1041">
        <v>92195</v>
      </c>
      <c r="C79" s="1028" t="s">
        <v>53</v>
      </c>
      <c r="D79" s="1080"/>
      <c r="E79" s="950">
        <f>SUM(E80:E81)</f>
        <v>509600</v>
      </c>
      <c r="F79" s="950">
        <f>SUM(F80:F81)</f>
        <v>508954</v>
      </c>
      <c r="G79" s="950">
        <f>SUM(G80:G81)</f>
        <v>59154</v>
      </c>
      <c r="H79" s="950">
        <f>SUM(H80:H81)</f>
        <v>449800</v>
      </c>
      <c r="I79" s="935"/>
      <c r="K79" s="1081"/>
    </row>
    <row r="80" spans="1:11" s="637" customFormat="1" ht="359.25" customHeight="1" thickBot="1">
      <c r="A80" s="3188"/>
      <c r="B80" s="1166"/>
      <c r="C80" s="1163"/>
      <c r="D80" s="1045">
        <v>2710</v>
      </c>
      <c r="E80" s="1159">
        <v>59800</v>
      </c>
      <c r="F80" s="1159">
        <v>59154</v>
      </c>
      <c r="G80" s="1159">
        <v>59154</v>
      </c>
      <c r="H80" s="1160"/>
      <c r="I80" s="1048" t="s">
        <v>634</v>
      </c>
    </row>
    <row r="81" spans="1:9" s="637" customFormat="1" ht="339.75" customHeight="1">
      <c r="A81" s="3188"/>
      <c r="B81" s="1164"/>
      <c r="C81" s="1161"/>
      <c r="D81" s="3174">
        <v>6300</v>
      </c>
      <c r="E81" s="3176">
        <v>449800</v>
      </c>
      <c r="F81" s="3177">
        <v>449800</v>
      </c>
      <c r="G81" s="3177"/>
      <c r="H81" s="3179">
        <v>449800</v>
      </c>
      <c r="I81" s="3181" t="s">
        <v>635</v>
      </c>
    </row>
    <row r="82" spans="1:9" s="637" customFormat="1" ht="4.5" customHeight="1" thickBot="1">
      <c r="A82" s="3189"/>
      <c r="B82" s="1165"/>
      <c r="C82" s="1162"/>
      <c r="D82" s="3175"/>
      <c r="E82" s="3163"/>
      <c r="F82" s="3178"/>
      <c r="G82" s="3178"/>
      <c r="H82" s="3180"/>
      <c r="I82" s="3167"/>
    </row>
    <row r="83" spans="1:9" s="637" customFormat="1" ht="21.75" customHeight="1" thickBot="1">
      <c r="A83" s="910" t="s">
        <v>636</v>
      </c>
      <c r="B83" s="1082"/>
      <c r="C83" s="912" t="s">
        <v>393</v>
      </c>
      <c r="D83" s="911"/>
      <c r="E83" s="913">
        <f>SUM(E84,E87,E89)</f>
        <v>750000</v>
      </c>
      <c r="F83" s="913">
        <f>SUM(F84,F87,F89)</f>
        <v>149221</v>
      </c>
      <c r="G83" s="913">
        <f>SUM(G84,G87,G89)</f>
        <v>0</v>
      </c>
      <c r="H83" s="913">
        <f>SUM(H84,H87,H89)</f>
        <v>149221</v>
      </c>
      <c r="I83" s="1083"/>
    </row>
    <row r="84" spans="1:9" s="637" customFormat="1" ht="30" customHeight="1" thickBot="1">
      <c r="A84" s="3169"/>
      <c r="B84" s="1084">
        <v>92601</v>
      </c>
      <c r="C84" s="1028" t="s">
        <v>637</v>
      </c>
      <c r="D84" s="1084"/>
      <c r="E84" s="950">
        <f>SUM(E85:E85)</f>
        <v>680000</v>
      </c>
      <c r="F84" s="950">
        <f>SUM(F85:F85)</f>
        <v>80000</v>
      </c>
      <c r="G84" s="950">
        <f>SUM(G85:G85)</f>
        <v>0</v>
      </c>
      <c r="H84" s="950">
        <f>SUM(H85:H85)</f>
        <v>80000</v>
      </c>
      <c r="I84" s="1085"/>
    </row>
    <row r="85" spans="1:9" s="637" customFormat="1" ht="365.25" customHeight="1">
      <c r="A85" s="3170"/>
      <c r="B85" s="3172"/>
      <c r="C85" s="3160"/>
      <c r="D85" s="3172">
        <v>6300</v>
      </c>
      <c r="E85" s="3162">
        <v>680000</v>
      </c>
      <c r="F85" s="3164">
        <v>80000</v>
      </c>
      <c r="G85" s="3162"/>
      <c r="H85" s="3164">
        <v>80000</v>
      </c>
      <c r="I85" s="3166" t="s">
        <v>657</v>
      </c>
    </row>
    <row r="86" spans="1:9" s="637" customFormat="1" ht="41.25" customHeight="1" thickBot="1">
      <c r="A86" s="3170"/>
      <c r="B86" s="3173"/>
      <c r="C86" s="3161"/>
      <c r="D86" s="3173"/>
      <c r="E86" s="3163"/>
      <c r="F86" s="3165"/>
      <c r="G86" s="3163"/>
      <c r="H86" s="3165"/>
      <c r="I86" s="3167"/>
    </row>
    <row r="87" spans="1:9" s="644" customFormat="1" ht="39" customHeight="1" thickBot="1">
      <c r="A87" s="3170"/>
      <c r="B87" s="915" t="s">
        <v>638</v>
      </c>
      <c r="C87" s="916" t="s">
        <v>394</v>
      </c>
      <c r="D87" s="915"/>
      <c r="E87" s="917">
        <f>SUM(E88)</f>
        <v>10000</v>
      </c>
      <c r="F87" s="919">
        <f>SUM(F88)</f>
        <v>10000</v>
      </c>
      <c r="G87" s="1086">
        <f>SUM(G88)</f>
        <v>0</v>
      </c>
      <c r="H87" s="1087">
        <f>SUM(H88)</f>
        <v>10000</v>
      </c>
      <c r="I87" s="1088"/>
    </row>
    <row r="88" spans="1:9" s="644" customFormat="1" ht="73.5" customHeight="1" thickBot="1">
      <c r="A88" s="3170"/>
      <c r="B88" s="1089"/>
      <c r="C88" s="1090"/>
      <c r="D88" s="1137" t="s">
        <v>385</v>
      </c>
      <c r="E88" s="948">
        <v>10000</v>
      </c>
      <c r="F88" s="949">
        <v>10000</v>
      </c>
      <c r="G88" s="734"/>
      <c r="H88" s="1091">
        <v>10000</v>
      </c>
      <c r="I88" s="1092" t="s">
        <v>639</v>
      </c>
    </row>
    <row r="89" spans="1:9" s="644" customFormat="1" ht="33.75" customHeight="1" thickBot="1">
      <c r="A89" s="3170"/>
      <c r="B89" s="989" t="s">
        <v>640</v>
      </c>
      <c r="C89" s="1093" t="s">
        <v>53</v>
      </c>
      <c r="D89" s="989"/>
      <c r="E89" s="1094">
        <f>SUM(E90)</f>
        <v>60000</v>
      </c>
      <c r="F89" s="1095">
        <f>SUM(F90)</f>
        <v>59221</v>
      </c>
      <c r="G89" s="1096">
        <f>SUM(G90)</f>
        <v>0</v>
      </c>
      <c r="H89" s="1097">
        <f>SUM(H90)</f>
        <v>59221</v>
      </c>
      <c r="I89" s="1098"/>
    </row>
    <row r="90" spans="1:9" s="644" customFormat="1" ht="326.25" customHeight="1" thickBot="1">
      <c r="A90" s="3171"/>
      <c r="B90" s="1089"/>
      <c r="C90" s="1090"/>
      <c r="D90" s="1137" t="s">
        <v>385</v>
      </c>
      <c r="E90" s="948">
        <v>60000</v>
      </c>
      <c r="F90" s="949">
        <v>59221</v>
      </c>
      <c r="G90" s="734"/>
      <c r="H90" s="1091">
        <v>59221</v>
      </c>
      <c r="I90" s="1092" t="s">
        <v>641</v>
      </c>
    </row>
    <row r="91" spans="1:9" ht="39.75" customHeight="1" thickBot="1">
      <c r="A91" s="3045" t="s">
        <v>488</v>
      </c>
      <c r="B91" s="3168"/>
      <c r="C91" s="3046"/>
      <c r="D91" s="1099"/>
      <c r="E91" s="1100">
        <f>SUM(E7,E12,E27,E31,E41,E45,E48,E54,E58,E63,E66,E69,E74,E83)</f>
        <v>22274351</v>
      </c>
      <c r="F91" s="1100">
        <f>SUM(F7,F12,F27,F31,F41,F45,F48,F54,F58,F63,F66,F69,F74,F83)</f>
        <v>19352111</v>
      </c>
      <c r="G91" s="1100">
        <f>SUM(G7,G12,G27,G31,G41,G45,G48,G54,G58,G63,G66,G69,G74,G83)</f>
        <v>7095043</v>
      </c>
      <c r="H91" s="1100">
        <f>SUM(H7,H12,H27,H31,H41,H45,H48,H54,H58,H63,H66,H69,H74,H83)</f>
        <v>12257068</v>
      </c>
      <c r="I91" s="1101"/>
    </row>
    <row r="93" spans="1:9">
      <c r="E93" s="901">
        <f>E90+E88+E85+E81+E80+E78+E76+E72+E71+E68+E65+E62+E60+E57+E56+E53+E52+E50+E47+E44+E43+E40+E39+E35+E33+E30+E29+E25+E23+E19+E17+E16+E14+E11+E10+E9+E21</f>
        <v>22274351</v>
      </c>
      <c r="F93" s="901">
        <f>F90+F88+F85+F81+F80+F78+F76+F72+F71+F68+F65+F62+F60+F57+F56+F53+F52+F50+F47+F44+F43+F40+F39+F35+F33+F30+F29+F25+F23+F19+F17+F16+F14+F11+F10+F9+F21</f>
        <v>19352111</v>
      </c>
      <c r="G93" s="901">
        <f>G90+G88+G85+G81+G80+G78+G76+G72+G71+G68+G65+G62+G60+G57+G56+G53+G52+G50+G47+G44+G43+G40+G39+G35+G33+G30+G29+G25+G23+G19+G17+G16+G14+G11+G10+G9+G21</f>
        <v>7095043</v>
      </c>
      <c r="H93" s="901">
        <f>H90+H88+H85+H81+H80+H78+H76+H72+H71+H68+H65+H62+H60+H57+H56+H53+H52+H50+H47+H44+H43+H40+H39+H35+H33+H30+H29+H25+H23+H19+H17+H16+H14+H11+H10+H9+H21</f>
        <v>12257068</v>
      </c>
      <c r="I93" s="1102">
        <f>H93+H94</f>
        <v>12257068</v>
      </c>
    </row>
    <row r="94" spans="1:9">
      <c r="E94" s="901">
        <f>E91-E93</f>
        <v>0</v>
      </c>
      <c r="F94" s="901">
        <f>F91-F93</f>
        <v>0</v>
      </c>
      <c r="G94" s="901">
        <f t="shared" ref="G94:H94" si="24">G91-G93</f>
        <v>0</v>
      </c>
      <c r="H94" s="901">
        <f t="shared" si="24"/>
        <v>0</v>
      </c>
    </row>
    <row r="95" spans="1:9">
      <c r="F95" s="931"/>
    </row>
    <row r="96" spans="1:9">
      <c r="E96" s="901">
        <f>E93+E94</f>
        <v>22274351</v>
      </c>
      <c r="F96" s="931">
        <f>F93+F94</f>
        <v>19352111</v>
      </c>
      <c r="G96" s="931">
        <f>G93+G94</f>
        <v>7095043</v>
      </c>
      <c r="H96" s="1103">
        <f>SUM(G91:H91)</f>
        <v>19352111</v>
      </c>
      <c r="I96" s="1104"/>
    </row>
    <row r="97" spans="7:8">
      <c r="H97" s="931"/>
    </row>
    <row r="99" spans="7:8">
      <c r="G99" s="931"/>
    </row>
    <row r="100" spans="7:8">
      <c r="G100" s="931"/>
    </row>
  </sheetData>
  <mergeCells count="93">
    <mergeCell ref="A2:I2"/>
    <mergeCell ref="A3:B3"/>
    <mergeCell ref="A4:A6"/>
    <mergeCell ref="B4:B6"/>
    <mergeCell ref="C4:C6"/>
    <mergeCell ref="D4:D6"/>
    <mergeCell ref="E4:H4"/>
    <mergeCell ref="I4:I6"/>
    <mergeCell ref="E5:E6"/>
    <mergeCell ref="F5:F6"/>
    <mergeCell ref="G5:H5"/>
    <mergeCell ref="A8:A11"/>
    <mergeCell ref="B9:B11"/>
    <mergeCell ref="C9:C11"/>
    <mergeCell ref="A13:A26"/>
    <mergeCell ref="B16:B17"/>
    <mergeCell ref="C16:C17"/>
    <mergeCell ref="I16:I17"/>
    <mergeCell ref="B25:B26"/>
    <mergeCell ref="C25:C26"/>
    <mergeCell ref="D25:D26"/>
    <mergeCell ref="E25:E26"/>
    <mergeCell ref="F25:F26"/>
    <mergeCell ref="G25:G26"/>
    <mergeCell ref="H25:H26"/>
    <mergeCell ref="I25:I26"/>
    <mergeCell ref="A28:A30"/>
    <mergeCell ref="B29:B30"/>
    <mergeCell ref="C29:C30"/>
    <mergeCell ref="A32:A40"/>
    <mergeCell ref="B33:B37"/>
    <mergeCell ref="C33:C37"/>
    <mergeCell ref="B39:B40"/>
    <mergeCell ref="C39:C40"/>
    <mergeCell ref="I35:I37"/>
    <mergeCell ref="D33:D34"/>
    <mergeCell ref="E33:E34"/>
    <mergeCell ref="F33:F34"/>
    <mergeCell ref="G33:G34"/>
    <mergeCell ref="H33:H34"/>
    <mergeCell ref="I33:I34"/>
    <mergeCell ref="D35:D37"/>
    <mergeCell ref="E35:E37"/>
    <mergeCell ref="F35:F37"/>
    <mergeCell ref="G35:G37"/>
    <mergeCell ref="H35:H37"/>
    <mergeCell ref="F72:F73"/>
    <mergeCell ref="H76:H77"/>
    <mergeCell ref="A67:A68"/>
    <mergeCell ref="A42:A44"/>
    <mergeCell ref="B43:B44"/>
    <mergeCell ref="C43:C44"/>
    <mergeCell ref="A46:A47"/>
    <mergeCell ref="A49:A53"/>
    <mergeCell ref="B52:B53"/>
    <mergeCell ref="C52:C53"/>
    <mergeCell ref="A55:A57"/>
    <mergeCell ref="B56:B57"/>
    <mergeCell ref="C56:C57"/>
    <mergeCell ref="A59:A62"/>
    <mergeCell ref="A64:A65"/>
    <mergeCell ref="A70:A73"/>
    <mergeCell ref="B71:B73"/>
    <mergeCell ref="C71:C73"/>
    <mergeCell ref="D72:D73"/>
    <mergeCell ref="E72:E73"/>
    <mergeCell ref="A75:A82"/>
    <mergeCell ref="B76:B78"/>
    <mergeCell ref="D76:D77"/>
    <mergeCell ref="E76:E77"/>
    <mergeCell ref="F76:F77"/>
    <mergeCell ref="H81:H82"/>
    <mergeCell ref="I81:I82"/>
    <mergeCell ref="G72:G73"/>
    <mergeCell ref="H72:H73"/>
    <mergeCell ref="I72:I73"/>
    <mergeCell ref="G76:G77"/>
    <mergeCell ref="C76:C77"/>
    <mergeCell ref="G85:G86"/>
    <mergeCell ref="H85:H86"/>
    <mergeCell ref="I85:I86"/>
    <mergeCell ref="A91:C91"/>
    <mergeCell ref="A84:A90"/>
    <mergeCell ref="B85:B86"/>
    <mergeCell ref="C85:C86"/>
    <mergeCell ref="D85:D86"/>
    <mergeCell ref="E85:E86"/>
    <mergeCell ref="F85:F86"/>
    <mergeCell ref="I76:I77"/>
    <mergeCell ref="D81:D82"/>
    <mergeCell ref="E81:E82"/>
    <mergeCell ref="F81:F82"/>
    <mergeCell ref="G81:G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Footer>Strona &amp;P z &amp;N</oddFooter>
  </headerFooter>
  <rowBreaks count="11" manualBreakCount="11">
    <brk id="19" max="8" man="1"/>
    <brk id="26" max="8" man="1"/>
    <brk id="33" max="8" man="1"/>
    <brk id="37" max="8" man="1"/>
    <brk id="47" max="8" man="1"/>
    <brk id="53" max="8" man="1"/>
    <brk id="57" max="8" man="1"/>
    <brk id="68" max="8" man="1"/>
    <brk id="73" max="8" man="1"/>
    <brk id="80" max="8" man="1"/>
    <brk id="86" max="8" man="1"/>
  </rowBreaks>
  <colBreaks count="1" manualBreakCount="1">
    <brk id="9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tabSelected="1" view="pageBreakPreview" zoomScale="90" zoomScaleNormal="100" zoomScaleSheetLayoutView="90" workbookViewId="0">
      <selection activeCell="G13" sqref="G13"/>
    </sheetView>
  </sheetViews>
  <sheetFormatPr defaultRowHeight="14.25"/>
  <cols>
    <col min="1" max="1" width="72.140625" style="1107" customWidth="1"/>
    <col min="2" max="2" width="19.7109375" style="1107" bestFit="1" customWidth="1"/>
    <col min="3" max="3" width="16" style="1107" customWidth="1"/>
    <col min="4" max="4" width="13.5703125" style="1107" customWidth="1"/>
    <col min="5" max="16384" width="9.140625" style="1107"/>
  </cols>
  <sheetData>
    <row r="1" spans="1:5" ht="40.5" customHeight="1">
      <c r="A1" s="1105"/>
      <c r="B1" s="1105"/>
      <c r="C1" s="1106"/>
      <c r="D1" s="1106"/>
    </row>
    <row r="2" spans="1:5">
      <c r="A2" s="3256" t="s">
        <v>642</v>
      </c>
      <c r="B2" s="3256"/>
      <c r="C2" s="3256"/>
      <c r="D2" s="3256"/>
    </row>
    <row r="3" spans="1:5">
      <c r="A3" s="3256"/>
      <c r="B3" s="3256"/>
      <c r="C3" s="3256"/>
      <c r="D3" s="3256"/>
    </row>
    <row r="4" spans="1:5" ht="16.5" customHeight="1">
      <c r="A4" s="1105"/>
      <c r="B4" s="1105"/>
      <c r="C4" s="1105"/>
      <c r="D4" s="1105"/>
      <c r="E4" s="1108"/>
    </row>
    <row r="5" spans="1:5" ht="15.75">
      <c r="A5" s="3257" t="s">
        <v>643</v>
      </c>
      <c r="B5" s="3257"/>
      <c r="C5" s="1105"/>
      <c r="D5" s="1105"/>
    </row>
    <row r="6" spans="1:5" ht="15.75" thickBot="1">
      <c r="A6" s="1105"/>
      <c r="B6" s="1105"/>
      <c r="C6" s="1105"/>
      <c r="D6" s="1109" t="s">
        <v>404</v>
      </c>
    </row>
    <row r="7" spans="1:5" ht="45.75" thickBot="1">
      <c r="A7" s="1110" t="s">
        <v>644</v>
      </c>
      <c r="B7" s="1111" t="s">
        <v>7</v>
      </c>
      <c r="C7" s="1112" t="s">
        <v>8</v>
      </c>
      <c r="D7" s="1113" t="s">
        <v>645</v>
      </c>
    </row>
    <row r="8" spans="1:5" ht="13.5" customHeight="1">
      <c r="A8" s="1114" t="s">
        <v>10</v>
      </c>
      <c r="B8" s="1115" t="s">
        <v>11</v>
      </c>
      <c r="C8" s="1116" t="s">
        <v>12</v>
      </c>
      <c r="D8" s="1115" t="s">
        <v>13</v>
      </c>
    </row>
    <row r="9" spans="1:5" ht="23.25" customHeight="1">
      <c r="A9" s="1117" t="s">
        <v>655</v>
      </c>
      <c r="B9" s="1118">
        <v>50000000</v>
      </c>
      <c r="C9" s="1119">
        <v>50000000</v>
      </c>
      <c r="D9" s="1120">
        <f>C9/B9*100</f>
        <v>100</v>
      </c>
    </row>
    <row r="10" spans="1:5" ht="22.5" customHeight="1">
      <c r="A10" s="1121" t="s">
        <v>646</v>
      </c>
      <c r="B10" s="1122">
        <v>1606000</v>
      </c>
      <c r="C10" s="1123">
        <v>2026096</v>
      </c>
      <c r="D10" s="1124">
        <f>C10/B10*100</f>
        <v>126.15790784557908</v>
      </c>
    </row>
    <row r="11" spans="1:5" ht="22.5" customHeight="1" thickBot="1">
      <c r="A11" s="1121" t="s">
        <v>647</v>
      </c>
      <c r="B11" s="1122">
        <v>33814702</v>
      </c>
      <c r="C11" s="1125">
        <v>137478303</v>
      </c>
      <c r="D11" s="1124">
        <f>C11/B11*100</f>
        <v>406.56369823989576</v>
      </c>
    </row>
    <row r="12" spans="1:5" ht="25.5" customHeight="1" thickBot="1">
      <c r="A12" s="1110" t="s">
        <v>524</v>
      </c>
      <c r="B12" s="1126">
        <f>SUM(B9:B11)</f>
        <v>85420702</v>
      </c>
      <c r="C12" s="1126">
        <f>SUM(C9:C11)</f>
        <v>189504399</v>
      </c>
      <c r="D12" s="1127">
        <f>C12/B12*100</f>
        <v>221.84832782104741</v>
      </c>
    </row>
    <row r="13" spans="1:5" ht="15">
      <c r="A13" s="1105"/>
      <c r="B13" s="1105"/>
      <c r="C13" s="1105"/>
      <c r="D13" s="1105"/>
    </row>
    <row r="14" spans="1:5" ht="15">
      <c r="A14" s="1105"/>
      <c r="B14" s="1105"/>
      <c r="C14" s="1105"/>
      <c r="D14" s="1105"/>
    </row>
    <row r="15" spans="1:5" ht="15.75">
      <c r="A15" s="3257" t="s">
        <v>648</v>
      </c>
      <c r="B15" s="3257"/>
      <c r="C15" s="1105"/>
      <c r="D15" s="1105"/>
    </row>
    <row r="16" spans="1:5" ht="15.75" thickBot="1">
      <c r="A16" s="1105"/>
      <c r="B16" s="1105"/>
      <c r="C16" s="1105"/>
      <c r="D16" s="1109" t="s">
        <v>404</v>
      </c>
    </row>
    <row r="17" spans="1:6" ht="51.75" customHeight="1" thickBot="1">
      <c r="A17" s="1110" t="s">
        <v>649</v>
      </c>
      <c r="B17" s="1111" t="s">
        <v>7</v>
      </c>
      <c r="C17" s="1112" t="s">
        <v>8</v>
      </c>
      <c r="D17" s="1113" t="s">
        <v>645</v>
      </c>
    </row>
    <row r="18" spans="1:6">
      <c r="A18" s="1114" t="s">
        <v>10</v>
      </c>
      <c r="B18" s="1115" t="s">
        <v>11</v>
      </c>
      <c r="C18" s="1116" t="s">
        <v>12</v>
      </c>
      <c r="D18" s="1115" t="s">
        <v>13</v>
      </c>
    </row>
    <row r="19" spans="1:6" ht="20.25" customHeight="1">
      <c r="A19" s="1121" t="s">
        <v>650</v>
      </c>
      <c r="B19" s="1128">
        <v>20560000</v>
      </c>
      <c r="C19" s="1129">
        <v>20560000</v>
      </c>
      <c r="D19" s="1130">
        <f>C19/B19*100</f>
        <v>100</v>
      </c>
    </row>
    <row r="20" spans="1:6" ht="20.25" customHeight="1">
      <c r="A20" s="1131" t="s">
        <v>651</v>
      </c>
      <c r="B20" s="1128">
        <v>1000000</v>
      </c>
      <c r="C20" s="1129">
        <v>1000000</v>
      </c>
      <c r="D20" s="1130">
        <f>C20/B20*100</f>
        <v>100</v>
      </c>
      <c r="F20" s="1124">
        <f>E20/D20*100</f>
        <v>0</v>
      </c>
    </row>
    <row r="21" spans="1:6" ht="20.25" customHeight="1">
      <c r="A21" s="1121" t="s">
        <v>652</v>
      </c>
      <c r="B21" s="1128">
        <v>12000000</v>
      </c>
      <c r="C21" s="1123">
        <v>12000000</v>
      </c>
      <c r="D21" s="1130">
        <f>C21/B21*100</f>
        <v>100</v>
      </c>
    </row>
    <row r="22" spans="1:6" ht="20.25" customHeight="1" thickBot="1">
      <c r="A22" s="1132" t="s">
        <v>653</v>
      </c>
      <c r="B22" s="1128">
        <v>568500</v>
      </c>
      <c r="C22" s="1129">
        <v>0</v>
      </c>
      <c r="D22" s="1133" t="s">
        <v>654</v>
      </c>
    </row>
    <row r="23" spans="1:6" ht="24" customHeight="1" thickBot="1">
      <c r="A23" s="1110" t="s">
        <v>524</v>
      </c>
      <c r="B23" s="1126">
        <f>SUM(B19:B22)</f>
        <v>34128500</v>
      </c>
      <c r="C23" s="1134">
        <f>SUM(C19:C22)</f>
        <v>33560000</v>
      </c>
      <c r="D23" s="1127">
        <f>C23/B23*100</f>
        <v>98.334236781575513</v>
      </c>
    </row>
    <row r="93" ht="14.25" customHeight="1"/>
    <row r="328" spans="10:10">
      <c r="J328" s="1107" t="e">
        <f>G328/D328</f>
        <v>#DIV/0!</v>
      </c>
    </row>
  </sheetData>
  <mergeCells count="3">
    <mergeCell ref="A2:D3"/>
    <mergeCell ref="A5:B5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16</vt:i4>
      </vt:variant>
    </vt:vector>
  </HeadingPairs>
  <TitlesOfParts>
    <vt:vector size="25" baseType="lpstr">
      <vt:lpstr>Tabela Nr 1</vt:lpstr>
      <vt:lpstr>Tabela Nr 2</vt:lpstr>
      <vt:lpstr>adm.rząd.doch. </vt:lpstr>
      <vt:lpstr> adm.rzad.wyd.</vt:lpstr>
      <vt:lpstr>ustawy szczegół.</vt:lpstr>
      <vt:lpstr>wyodrębniony rachunek</vt:lpstr>
      <vt:lpstr>dotacjena podst. porozumień</vt:lpstr>
      <vt:lpstr>dotacje udzielone innym jst2019</vt:lpstr>
      <vt:lpstr>przych i rozch.</vt:lpstr>
      <vt:lpstr>Obszar_1093uku</vt:lpstr>
      <vt:lpstr>' adm.rzad.wyd.'!Obszar_wydruku</vt:lpstr>
      <vt:lpstr>'adm.rząd.doch. '!Obszar_wydruku</vt:lpstr>
      <vt:lpstr>'dotacje udzielone innym jst2019'!Obszar_wydruku</vt:lpstr>
      <vt:lpstr>'dotacjena podst. porozumień'!Obszar_wydruku</vt:lpstr>
      <vt:lpstr>'przych i rozch.'!Obszar_wydruku</vt:lpstr>
      <vt:lpstr>'Tabela Nr 1'!Obszar_wydruku</vt:lpstr>
      <vt:lpstr>'Tabela Nr 2'!Obszar_wydruku</vt:lpstr>
      <vt:lpstr>'ustawy szczegół.'!Obszar_wydruku</vt:lpstr>
      <vt:lpstr>'wyodrębniony rachunek'!Obszar_wydruku</vt:lpstr>
      <vt:lpstr>' adm.rzad.wyd.'!Tytuły_wydruku</vt:lpstr>
      <vt:lpstr>'dotacje udzielone innym jst2019'!Tytuły_wydruku</vt:lpstr>
      <vt:lpstr>'dotacjena podst. porozumień'!Tytuły_wydruku</vt:lpstr>
      <vt:lpstr>'Tabela Nr 1'!Tytuły_wydruku</vt:lpstr>
      <vt:lpstr>'Tabela Nr 2'!Tytuły_wydruku</vt:lpstr>
      <vt:lpstr>'ustawy szczegół.'!Tytuły_wydruku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2020-03-30T11:45:07Z</dcterms:modified>
</cp:coreProperties>
</file>